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drawings/drawing6.xml" ContentType="application/vnd.openxmlformats-officedocument.drawing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08"/>
  <workbookPr codeName="ThisWorkbook"/>
  <mc:AlternateContent xmlns:mc="http://schemas.openxmlformats.org/markup-compatibility/2006">
    <mc:Choice Requires="x15">
      <x15ac:absPath xmlns:x15ac="http://schemas.microsoft.com/office/spreadsheetml/2010/11/ac" url="N:\temp\gmh\gmhdatahub\data-raw\data\original\market_survey\converted\"/>
    </mc:Choice>
  </mc:AlternateContent>
  <xr:revisionPtr revIDLastSave="0" documentId="8_{5731D849-9C09-45C2-BD93-AC0FD7D1CB59}" xr6:coauthVersionLast="47" xr6:coauthVersionMax="47" xr10:uidLastSave="{00000000-0000-0000-0000-000000000000}"/>
  <bookViews>
    <workbookView xWindow="28680" yWindow="585" windowWidth="29040" windowHeight="15720" firstSheet="5" activeTab="8" xr2:uid="{00000000-000D-0000-FFFF-FFFF00000000}"/>
  </bookViews>
  <sheets>
    <sheet name="Dashboard" sheetId="1" r:id="rId1"/>
    <sheet name="Data" sheetId="20" state="veryHidden" r:id="rId2"/>
    <sheet name="Log Sheet" sheetId="5" r:id="rId3"/>
    <sheet name="Historical Market Data" sheetId="4" r:id="rId4"/>
    <sheet name="PropertyTemplate" sheetId="7" state="veryHidden" r:id="rId5"/>
    <sheet name="Comparison" sheetId="16" r:id="rId6"/>
    <sheet name="Proposed Rate Comparison" sheetId="17" r:id="rId7"/>
    <sheet name="SWOT Analysis" sheetId="48" r:id="rId8"/>
    <sheet name="1047 Commonwealth" sheetId="49" r:id="rId9"/>
    <sheet name="1330 Boylston" sheetId="50" r:id="rId10"/>
    <sheet name="Van Ness" sheetId="51" r:id="rId11"/>
    <sheet name="Bower" sheetId="52" r:id="rId12"/>
  </sheets>
  <definedNames>
    <definedName name="_xlnm._FilterDatabase" localSheetId="3" hidden="1">'Historical Market Data'!$A$4:$E$4</definedName>
    <definedName name="_xlnm._FilterDatabase" localSheetId="2" hidden="1">'Log Sheet'!$A$146:$AA$3141</definedName>
    <definedName name="_xlnm.Print_Area" localSheetId="8">'1047 Commonwealth'!$A$1:$X$245</definedName>
    <definedName name="_xlnm.Print_Area" localSheetId="9">'1330 Boylston'!$A$1:$X$245</definedName>
    <definedName name="_xlnm.Print_Area" localSheetId="11">Bower!$A$1:$X$245</definedName>
    <definedName name="_xlnm.Print_Area" localSheetId="4">PropertyTemplate!$A$1:$X$245</definedName>
    <definedName name="_xlnm.Print_Area" localSheetId="10">'Van Ness'!$A$1:$X$245</definedName>
  </definedNam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41" i="52" l="1"/>
  <c r="F241" i="52"/>
  <c r="I241" i="52" s="1"/>
  <c r="H240" i="52"/>
  <c r="F240" i="52"/>
  <c r="M240" i="52" s="1"/>
  <c r="H239" i="52"/>
  <c r="F239" i="52"/>
  <c r="G239" i="52" s="1"/>
  <c r="H238" i="52"/>
  <c r="F238" i="52"/>
  <c r="L238" i="52" s="1"/>
  <c r="H237" i="52"/>
  <c r="F237" i="52"/>
  <c r="M237" i="52" s="1"/>
  <c r="H236" i="52"/>
  <c r="F236" i="52"/>
  <c r="H235" i="52"/>
  <c r="F235" i="52"/>
  <c r="H230" i="52"/>
  <c r="E230" i="52"/>
  <c r="D230" i="52"/>
  <c r="M230" i="52" s="1"/>
  <c r="Y229" i="52"/>
  <c r="X229" i="52" s="1"/>
  <c r="Y228" i="52"/>
  <c r="X228" i="52" s="1"/>
  <c r="T228" i="52"/>
  <c r="Y227" i="52"/>
  <c r="W227" i="52" s="1"/>
  <c r="V227" i="52"/>
  <c r="U227" i="52"/>
  <c r="Q227" i="52"/>
  <c r="O227" i="52"/>
  <c r="N227" i="52"/>
  <c r="Y226" i="52"/>
  <c r="U226" i="52" s="1"/>
  <c r="T226" i="52"/>
  <c r="S226" i="52"/>
  <c r="R226" i="52"/>
  <c r="P226" i="52"/>
  <c r="Y225" i="52"/>
  <c r="Q225" i="52" s="1"/>
  <c r="W225" i="52"/>
  <c r="T225" i="52"/>
  <c r="O225" i="52"/>
  <c r="Y224" i="52"/>
  <c r="U224" i="52"/>
  <c r="Y223" i="52"/>
  <c r="U223" i="52" s="1"/>
  <c r="O223" i="52"/>
  <c r="Y222" i="52"/>
  <c r="X222" i="52" s="1"/>
  <c r="W222" i="52"/>
  <c r="U222" i="52"/>
  <c r="S222" i="52"/>
  <c r="Q222" i="52"/>
  <c r="O222" i="52"/>
  <c r="N222" i="52"/>
  <c r="Y221" i="52"/>
  <c r="U221" i="52" s="1"/>
  <c r="Y220" i="52"/>
  <c r="X220" i="52" s="1"/>
  <c r="Y219" i="52"/>
  <c r="W219" i="52" s="1"/>
  <c r="U219" i="52"/>
  <c r="O219" i="52"/>
  <c r="Y218" i="52"/>
  <c r="U218" i="52" s="1"/>
  <c r="S218" i="52"/>
  <c r="Q218" i="52"/>
  <c r="P218" i="52"/>
  <c r="N218" i="52"/>
  <c r="Y217" i="52"/>
  <c r="W217" i="52" s="1"/>
  <c r="X217" i="52"/>
  <c r="Q217" i="52"/>
  <c r="Y216" i="52"/>
  <c r="Y215" i="52"/>
  <c r="W215" i="52" s="1"/>
  <c r="Y214" i="52"/>
  <c r="U214" i="52" s="1"/>
  <c r="T214" i="52"/>
  <c r="S214" i="52"/>
  <c r="R214" i="52"/>
  <c r="P214" i="52"/>
  <c r="Y213" i="52"/>
  <c r="U213" i="52" s="1"/>
  <c r="Y212" i="52"/>
  <c r="J212" i="52" s="1"/>
  <c r="T212" i="52"/>
  <c r="Y211" i="52"/>
  <c r="O211" i="52" s="1"/>
  <c r="Y210" i="52"/>
  <c r="U210" i="52" s="1"/>
  <c r="W210" i="52"/>
  <c r="V210" i="52"/>
  <c r="R210" i="52"/>
  <c r="Q210" i="52"/>
  <c r="P210" i="52"/>
  <c r="N210" i="52"/>
  <c r="Y209" i="52"/>
  <c r="X209" i="52" s="1"/>
  <c r="Y208" i="52"/>
  <c r="V208" i="52" s="1"/>
  <c r="Y207" i="52"/>
  <c r="W207" i="52" s="1"/>
  <c r="Q207" i="52"/>
  <c r="Y206" i="52"/>
  <c r="X206" i="52" s="1"/>
  <c r="Y205" i="52"/>
  <c r="W205" i="52" s="1"/>
  <c r="J205" i="52"/>
  <c r="Y204" i="52"/>
  <c r="J204" i="52" s="1"/>
  <c r="X204" i="52"/>
  <c r="Y203" i="52"/>
  <c r="W203" i="52" s="1"/>
  <c r="U203" i="52"/>
  <c r="S203" i="52"/>
  <c r="Q203" i="52"/>
  <c r="O203" i="52"/>
  <c r="Y202" i="52"/>
  <c r="U202" i="52" s="1"/>
  <c r="W202" i="52"/>
  <c r="V202" i="52"/>
  <c r="T202" i="52"/>
  <c r="S202" i="52"/>
  <c r="R202" i="52"/>
  <c r="Q202" i="52"/>
  <c r="N202" i="52"/>
  <c r="Y201" i="52"/>
  <c r="W201" i="52" s="1"/>
  <c r="X201" i="52"/>
  <c r="P201" i="52"/>
  <c r="Y200" i="52"/>
  <c r="R200" i="52" s="1"/>
  <c r="N200" i="52"/>
  <c r="Y199" i="52"/>
  <c r="W199" i="52" s="1"/>
  <c r="V199" i="52"/>
  <c r="S199" i="52"/>
  <c r="Q199" i="52"/>
  <c r="N199" i="52"/>
  <c r="Y198" i="52"/>
  <c r="S198" i="52" s="1"/>
  <c r="X198" i="52"/>
  <c r="W198" i="52"/>
  <c r="V198" i="52"/>
  <c r="T198" i="52"/>
  <c r="P198" i="52"/>
  <c r="O198" i="52"/>
  <c r="N198" i="52"/>
  <c r="J198" i="52"/>
  <c r="Y197" i="52"/>
  <c r="Q197" i="52" s="1"/>
  <c r="Y196" i="52"/>
  <c r="Y195" i="52"/>
  <c r="N195" i="52" s="1"/>
  <c r="U195" i="52"/>
  <c r="Y194" i="52"/>
  <c r="W194" i="52" s="1"/>
  <c r="X194" i="52"/>
  <c r="N194" i="52"/>
  <c r="Y193" i="52"/>
  <c r="T193" i="52" s="1"/>
  <c r="U193" i="52"/>
  <c r="P193" i="52"/>
  <c r="Y192" i="52"/>
  <c r="N192" i="52" s="1"/>
  <c r="J192" i="52"/>
  <c r="Y191" i="52"/>
  <c r="U191" i="52" s="1"/>
  <c r="Y190" i="52"/>
  <c r="X190" i="52" s="1"/>
  <c r="O190" i="52"/>
  <c r="Y189" i="52"/>
  <c r="S189" i="52" s="1"/>
  <c r="Y188" i="52"/>
  <c r="V188" i="52" s="1"/>
  <c r="X188" i="52"/>
  <c r="W188" i="52"/>
  <c r="U188" i="52"/>
  <c r="T188" i="52"/>
  <c r="P188" i="52"/>
  <c r="O188" i="52"/>
  <c r="N188" i="52"/>
  <c r="J188" i="52"/>
  <c r="Y187" i="52"/>
  <c r="W187" i="52" s="1"/>
  <c r="S187" i="52"/>
  <c r="N187" i="52"/>
  <c r="Y186" i="52"/>
  <c r="R186" i="52" s="1"/>
  <c r="V186" i="52"/>
  <c r="S186" i="52"/>
  <c r="Q186" i="52"/>
  <c r="Y185" i="52"/>
  <c r="W185" i="52" s="1"/>
  <c r="S185" i="52"/>
  <c r="Y184" i="52"/>
  <c r="X184" i="52" s="1"/>
  <c r="T184" i="52"/>
  <c r="R184" i="52"/>
  <c r="Q184" i="52"/>
  <c r="P184" i="52"/>
  <c r="Y183" i="52"/>
  <c r="V183" i="52" s="1"/>
  <c r="X183" i="52"/>
  <c r="W183" i="52"/>
  <c r="U183" i="52"/>
  <c r="S183" i="52"/>
  <c r="Q183" i="52"/>
  <c r="P183" i="52"/>
  <c r="O183" i="52"/>
  <c r="N183" i="52"/>
  <c r="J183" i="52"/>
  <c r="Y182" i="52"/>
  <c r="X182" i="52" s="1"/>
  <c r="Y181" i="52"/>
  <c r="V181" i="52" s="1"/>
  <c r="Y180" i="52"/>
  <c r="U180" i="52" s="1"/>
  <c r="Y179" i="52"/>
  <c r="W179" i="52" s="1"/>
  <c r="Y178" i="52"/>
  <c r="W178" i="52" s="1"/>
  <c r="Y177" i="52"/>
  <c r="U177" i="52" s="1"/>
  <c r="Y176" i="52"/>
  <c r="V176" i="52" s="1"/>
  <c r="S176" i="52"/>
  <c r="Y175" i="52"/>
  <c r="W175" i="52" s="1"/>
  <c r="Y174" i="52"/>
  <c r="N174" i="52" s="1"/>
  <c r="T174" i="52"/>
  <c r="J174" i="52"/>
  <c r="Y173" i="52"/>
  <c r="P173" i="52" s="1"/>
  <c r="V173" i="52"/>
  <c r="O173" i="52"/>
  <c r="N173" i="52"/>
  <c r="Y172" i="52"/>
  <c r="X172" i="52" s="1"/>
  <c r="W172" i="52"/>
  <c r="S172" i="52"/>
  <c r="Q172" i="52"/>
  <c r="O172" i="52"/>
  <c r="N172" i="52"/>
  <c r="Y171" i="52"/>
  <c r="W171" i="52" s="1"/>
  <c r="P171" i="52"/>
  <c r="Y170" i="52"/>
  <c r="T170" i="52" s="1"/>
  <c r="Y169" i="52"/>
  <c r="W169" i="52" s="1"/>
  <c r="U169" i="52"/>
  <c r="Q169" i="52"/>
  <c r="J169" i="52"/>
  <c r="Y168" i="52"/>
  <c r="V168" i="52" s="1"/>
  <c r="Y167" i="52"/>
  <c r="V167" i="52" s="1"/>
  <c r="Y166" i="52"/>
  <c r="V166" i="52" s="1"/>
  <c r="T166" i="52"/>
  <c r="Q166" i="52"/>
  <c r="N166" i="52"/>
  <c r="Y165" i="52"/>
  <c r="T165" i="52" s="1"/>
  <c r="U165" i="52"/>
  <c r="P165" i="52"/>
  <c r="Y164" i="52"/>
  <c r="R164" i="52" s="1"/>
  <c r="X164" i="52"/>
  <c r="U164" i="52"/>
  <c r="O164" i="52"/>
  <c r="Y163" i="52"/>
  <c r="P163" i="52" s="1"/>
  <c r="U163" i="52"/>
  <c r="Y162" i="52"/>
  <c r="X162" i="52" s="1"/>
  <c r="P162" i="52"/>
  <c r="Y161" i="52"/>
  <c r="W161" i="52" s="1"/>
  <c r="V161" i="52"/>
  <c r="S161" i="52"/>
  <c r="Q161" i="52"/>
  <c r="O161" i="52"/>
  <c r="N161" i="52"/>
  <c r="J161" i="52"/>
  <c r="Y160" i="52"/>
  <c r="S160" i="52" s="1"/>
  <c r="R160" i="52"/>
  <c r="Y159" i="52"/>
  <c r="V159" i="52" s="1"/>
  <c r="Y158" i="52"/>
  <c r="V158" i="52" s="1"/>
  <c r="U158" i="52"/>
  <c r="P158" i="52"/>
  <c r="Y157" i="52"/>
  <c r="U157" i="52" s="1"/>
  <c r="Y156" i="52"/>
  <c r="V156" i="52" s="1"/>
  <c r="W156" i="52"/>
  <c r="T156" i="52"/>
  <c r="S156" i="52"/>
  <c r="Q156" i="52"/>
  <c r="O156" i="52"/>
  <c r="Y155" i="52"/>
  <c r="U155" i="52" s="1"/>
  <c r="Q155" i="52"/>
  <c r="Y154" i="52"/>
  <c r="V154" i="52" s="1"/>
  <c r="Y153" i="52"/>
  <c r="Y152" i="52"/>
  <c r="X152" i="52" s="1"/>
  <c r="Y151" i="52"/>
  <c r="X151" i="52" s="1"/>
  <c r="Q151" i="52"/>
  <c r="Y150" i="52"/>
  <c r="U150" i="52" s="1"/>
  <c r="V150" i="52"/>
  <c r="S150" i="52"/>
  <c r="Q150" i="52"/>
  <c r="Y149" i="52"/>
  <c r="W149" i="52"/>
  <c r="V149" i="52"/>
  <c r="Q149" i="52"/>
  <c r="P149" i="52"/>
  <c r="N149" i="52"/>
  <c r="Y148" i="52"/>
  <c r="R148" i="52" s="1"/>
  <c r="W148" i="52"/>
  <c r="V148" i="52"/>
  <c r="T148" i="52"/>
  <c r="S148" i="52"/>
  <c r="Q148" i="52"/>
  <c r="P148" i="52"/>
  <c r="N148" i="52"/>
  <c r="J148" i="52"/>
  <c r="Y147" i="52"/>
  <c r="X147" i="52" s="1"/>
  <c r="U147" i="52"/>
  <c r="T147" i="52"/>
  <c r="S147" i="52"/>
  <c r="Q147" i="52"/>
  <c r="O147" i="52"/>
  <c r="Y146" i="52"/>
  <c r="R146" i="52" s="1"/>
  <c r="U146" i="52"/>
  <c r="Y145" i="52"/>
  <c r="O145" i="52" s="1"/>
  <c r="Y144" i="52"/>
  <c r="T144" i="52" s="1"/>
  <c r="S144" i="52"/>
  <c r="Y143" i="52"/>
  <c r="U143" i="52" s="1"/>
  <c r="W143" i="52"/>
  <c r="Y142" i="52"/>
  <c r="X142" i="52" s="1"/>
  <c r="Y141" i="52"/>
  <c r="W141" i="52" s="1"/>
  <c r="V141" i="52"/>
  <c r="N141" i="52"/>
  <c r="Y140" i="52"/>
  <c r="X140" i="52" s="1"/>
  <c r="R140" i="52"/>
  <c r="P140" i="52"/>
  <c r="J140" i="52"/>
  <c r="Y139" i="52"/>
  <c r="X139" i="52" s="1"/>
  <c r="J139" i="52"/>
  <c r="Y138" i="52"/>
  <c r="R138" i="52" s="1"/>
  <c r="X138" i="52"/>
  <c r="W138" i="52"/>
  <c r="T138" i="52"/>
  <c r="Q138" i="52"/>
  <c r="P138" i="52"/>
  <c r="O138" i="52"/>
  <c r="N138" i="52"/>
  <c r="J138" i="52"/>
  <c r="Y137" i="52"/>
  <c r="R137" i="52" s="1"/>
  <c r="V137" i="52"/>
  <c r="S137" i="52"/>
  <c r="Q137" i="52"/>
  <c r="J137" i="52"/>
  <c r="Y136" i="52"/>
  <c r="S136" i="52" s="1"/>
  <c r="W136" i="52"/>
  <c r="T136" i="52"/>
  <c r="Q136" i="52"/>
  <c r="N136" i="52"/>
  <c r="Y135" i="52"/>
  <c r="T135" i="52" s="1"/>
  <c r="X135" i="52"/>
  <c r="U135" i="52"/>
  <c r="Q135" i="52"/>
  <c r="O135" i="52"/>
  <c r="N135" i="52"/>
  <c r="Y134" i="52"/>
  <c r="Y133" i="52"/>
  <c r="N133" i="52"/>
  <c r="Y132" i="52"/>
  <c r="X132" i="52" s="1"/>
  <c r="W132" i="52"/>
  <c r="V132" i="52"/>
  <c r="S132" i="52"/>
  <c r="R132" i="52"/>
  <c r="Q132" i="52"/>
  <c r="N132" i="52"/>
  <c r="Y131" i="52"/>
  <c r="O131" i="52" s="1"/>
  <c r="Y130" i="52"/>
  <c r="X130" i="52" s="1"/>
  <c r="Y129" i="52"/>
  <c r="V129" i="52" s="1"/>
  <c r="O129" i="52"/>
  <c r="J129" i="52"/>
  <c r="Y128" i="52"/>
  <c r="W128" i="52" s="1"/>
  <c r="Y127" i="52"/>
  <c r="W127" i="52" s="1"/>
  <c r="Y126" i="52"/>
  <c r="T126" i="52" s="1"/>
  <c r="Y125" i="52"/>
  <c r="U125" i="52" s="1"/>
  <c r="J125" i="52"/>
  <c r="Y124" i="52"/>
  <c r="V124" i="52" s="1"/>
  <c r="X124" i="52"/>
  <c r="W124" i="52"/>
  <c r="T124" i="52"/>
  <c r="S124" i="52"/>
  <c r="P124" i="52"/>
  <c r="O124" i="52"/>
  <c r="J124" i="52"/>
  <c r="Y123" i="52"/>
  <c r="U123" i="52" s="1"/>
  <c r="W123" i="52"/>
  <c r="P123" i="52"/>
  <c r="Y122" i="52"/>
  <c r="W122" i="52" s="1"/>
  <c r="U122" i="52"/>
  <c r="T122" i="52"/>
  <c r="P122" i="52"/>
  <c r="O122" i="52"/>
  <c r="N122" i="52"/>
  <c r="Y121" i="52"/>
  <c r="W121" i="52" s="1"/>
  <c r="Y120" i="52"/>
  <c r="X120" i="52" s="1"/>
  <c r="Y119" i="52"/>
  <c r="T119" i="52" s="1"/>
  <c r="Y118" i="52"/>
  <c r="V118" i="52" s="1"/>
  <c r="P118" i="52"/>
  <c r="Y117" i="52"/>
  <c r="J117" i="52" s="1"/>
  <c r="Y116" i="52"/>
  <c r="V116" i="52" s="1"/>
  <c r="U116" i="52"/>
  <c r="Y115" i="52"/>
  <c r="W115" i="52" s="1"/>
  <c r="U115" i="52"/>
  <c r="Q115" i="52"/>
  <c r="J115" i="52"/>
  <c r="Y114" i="52"/>
  <c r="W114" i="52" s="1"/>
  <c r="Q114" i="52"/>
  <c r="Y113" i="52"/>
  <c r="Q113" i="52" s="1"/>
  <c r="Y112" i="52"/>
  <c r="R112" i="52" s="1"/>
  <c r="V112" i="52"/>
  <c r="P112" i="52"/>
  <c r="Y111" i="52"/>
  <c r="S111" i="52" s="1"/>
  <c r="Y110" i="52"/>
  <c r="U110" i="52" s="1"/>
  <c r="Y109" i="52"/>
  <c r="T109" i="52" s="1"/>
  <c r="X109" i="52"/>
  <c r="R109" i="52"/>
  <c r="O109" i="52"/>
  <c r="N109" i="52"/>
  <c r="Y108" i="52"/>
  <c r="T108" i="52" s="1"/>
  <c r="Q108" i="52"/>
  <c r="Y107" i="52"/>
  <c r="U107" i="52" s="1"/>
  <c r="X107" i="52"/>
  <c r="S107" i="52"/>
  <c r="Y106" i="52"/>
  <c r="W106" i="52" s="1"/>
  <c r="T106" i="52"/>
  <c r="J106" i="52"/>
  <c r="Y105" i="52"/>
  <c r="R105" i="52" s="1"/>
  <c r="W105" i="52"/>
  <c r="V105" i="52"/>
  <c r="U105" i="52"/>
  <c r="S105" i="52"/>
  <c r="Q105" i="52"/>
  <c r="O105" i="52"/>
  <c r="N105" i="52"/>
  <c r="J105" i="52"/>
  <c r="Y104" i="52"/>
  <c r="X104" i="52" s="1"/>
  <c r="Y103" i="52"/>
  <c r="X103" i="52" s="1"/>
  <c r="Y102" i="52"/>
  <c r="X102" i="52" s="1"/>
  <c r="Y101" i="52"/>
  <c r="S101" i="52" s="1"/>
  <c r="X101" i="52"/>
  <c r="R101" i="52"/>
  <c r="P101" i="52"/>
  <c r="O101" i="52"/>
  <c r="N101" i="52"/>
  <c r="Y100" i="52"/>
  <c r="S100" i="52" s="1"/>
  <c r="X100" i="52"/>
  <c r="U100" i="52"/>
  <c r="T100" i="52"/>
  <c r="R100" i="52"/>
  <c r="Q100" i="52"/>
  <c r="P100" i="52"/>
  <c r="J100" i="52"/>
  <c r="Y99" i="52"/>
  <c r="X99" i="52" s="1"/>
  <c r="Y98" i="52"/>
  <c r="U98" i="52" s="1"/>
  <c r="V98" i="52"/>
  <c r="T98" i="52"/>
  <c r="R98" i="52"/>
  <c r="P98" i="52"/>
  <c r="O98" i="52"/>
  <c r="J98" i="52"/>
  <c r="Y97" i="52"/>
  <c r="V97" i="52" s="1"/>
  <c r="Y96" i="52"/>
  <c r="Y95" i="52"/>
  <c r="P95" i="52" s="1"/>
  <c r="Y94" i="52"/>
  <c r="U94" i="52" s="1"/>
  <c r="Y93" i="52"/>
  <c r="J93" i="52" s="1"/>
  <c r="S93" i="52"/>
  <c r="Y92" i="52"/>
  <c r="S92" i="52" s="1"/>
  <c r="Q92" i="52"/>
  <c r="N92" i="52"/>
  <c r="O92" i="52" s="1"/>
  <c r="Y91" i="52"/>
  <c r="Y90" i="52"/>
  <c r="U90" i="52"/>
  <c r="Y89" i="52"/>
  <c r="T89" i="52" s="1"/>
  <c r="V89" i="52"/>
  <c r="J89" i="52"/>
  <c r="Y88" i="52"/>
  <c r="Y87" i="52"/>
  <c r="S87" i="52" s="1"/>
  <c r="Y86" i="52"/>
  <c r="S86" i="52" s="1"/>
  <c r="Y85" i="52"/>
  <c r="S85" i="52" s="1"/>
  <c r="Y84" i="52"/>
  <c r="R84" i="52" s="1"/>
  <c r="Y83" i="52"/>
  <c r="V83" i="52" s="1"/>
  <c r="Y82" i="52"/>
  <c r="T82" i="52" s="1"/>
  <c r="Y81" i="52"/>
  <c r="Q81" i="52" s="1"/>
  <c r="Y80" i="52"/>
  <c r="S80" i="52" s="1"/>
  <c r="Y79" i="52"/>
  <c r="S79" i="52" s="1"/>
  <c r="Y78" i="52"/>
  <c r="U78" i="52" s="1"/>
  <c r="Y77" i="52"/>
  <c r="R77" i="52" s="1"/>
  <c r="Y76" i="52"/>
  <c r="R76" i="52" s="1"/>
  <c r="Y75" i="52"/>
  <c r="P75" i="52" s="1"/>
  <c r="Y74" i="52"/>
  <c r="P74" i="52" s="1"/>
  <c r="Y73" i="52"/>
  <c r="N73" i="52" s="1"/>
  <c r="Y72" i="52"/>
  <c r="P72" i="52" s="1"/>
  <c r="Y71" i="52"/>
  <c r="P71" i="52" s="1"/>
  <c r="I43" i="52"/>
  <c r="Q42" i="52"/>
  <c r="I42" i="52"/>
  <c r="Q41" i="52"/>
  <c r="I41" i="52"/>
  <c r="Q40" i="52"/>
  <c r="I40" i="52"/>
  <c r="Q39" i="52"/>
  <c r="I39" i="52"/>
  <c r="Q38" i="52"/>
  <c r="Q37" i="52"/>
  <c r="Q36" i="52"/>
  <c r="Q35" i="52"/>
  <c r="Q34" i="52"/>
  <c r="B28" i="52"/>
  <c r="B26" i="52"/>
  <c r="Q19" i="52"/>
  <c r="Q73" i="52" s="1"/>
  <c r="X1" i="52"/>
  <c r="A1" i="52"/>
  <c r="H241" i="51"/>
  <c r="F241" i="51"/>
  <c r="K241" i="51" s="1"/>
  <c r="H240" i="51"/>
  <c r="F240" i="51"/>
  <c r="M240" i="51" s="1"/>
  <c r="H239" i="51"/>
  <c r="F239" i="51"/>
  <c r="G239" i="51" s="1"/>
  <c r="H238" i="51"/>
  <c r="F238" i="51"/>
  <c r="M238" i="51" s="1"/>
  <c r="H237" i="51"/>
  <c r="G237" i="51"/>
  <c r="F237" i="51"/>
  <c r="M237" i="51" s="1"/>
  <c r="H236" i="51"/>
  <c r="F236" i="51"/>
  <c r="H235" i="51"/>
  <c r="F235" i="51"/>
  <c r="M235" i="51" s="1"/>
  <c r="H230" i="51"/>
  <c r="D230" i="51"/>
  <c r="I230" i="51" s="1"/>
  <c r="Y229" i="51"/>
  <c r="N229" i="51" s="1"/>
  <c r="Y228" i="51"/>
  <c r="P228" i="51" s="1"/>
  <c r="X228" i="51"/>
  <c r="V228" i="51"/>
  <c r="Q228" i="51"/>
  <c r="J228" i="51"/>
  <c r="Y227" i="51"/>
  <c r="U227" i="51" s="1"/>
  <c r="Y226" i="51"/>
  <c r="P226" i="51" s="1"/>
  <c r="Y225" i="51"/>
  <c r="Q225" i="51" s="1"/>
  <c r="U225" i="51"/>
  <c r="P225" i="51"/>
  <c r="Y224" i="51"/>
  <c r="J224" i="51" s="1"/>
  <c r="U224" i="51"/>
  <c r="Y223" i="51"/>
  <c r="W223" i="51" s="1"/>
  <c r="Y222" i="51"/>
  <c r="Y221" i="51"/>
  <c r="Q221" i="51" s="1"/>
  <c r="Y220" i="51"/>
  <c r="X220" i="51" s="1"/>
  <c r="Y219" i="51"/>
  <c r="X219" i="51" s="1"/>
  <c r="Y218" i="51"/>
  <c r="V218" i="51" s="1"/>
  <c r="Y217" i="51"/>
  <c r="V217" i="51" s="1"/>
  <c r="N217" i="51"/>
  <c r="Y216" i="51"/>
  <c r="X216" i="51" s="1"/>
  <c r="Y215" i="51"/>
  <c r="T215" i="51" s="1"/>
  <c r="W215" i="51"/>
  <c r="V215" i="51"/>
  <c r="U215" i="51"/>
  <c r="R215" i="51"/>
  <c r="Q215" i="51"/>
  <c r="O215" i="51"/>
  <c r="N215" i="51"/>
  <c r="J215" i="51"/>
  <c r="Y214" i="51"/>
  <c r="T214" i="51" s="1"/>
  <c r="W214" i="51"/>
  <c r="Y213" i="51"/>
  <c r="X213" i="51" s="1"/>
  <c r="V213" i="51"/>
  <c r="T213" i="51"/>
  <c r="Y212" i="51"/>
  <c r="P212" i="51" s="1"/>
  <c r="V212" i="51"/>
  <c r="T212" i="51"/>
  <c r="S212" i="51"/>
  <c r="J212" i="51"/>
  <c r="Y211" i="51"/>
  <c r="S211" i="51" s="1"/>
  <c r="N211" i="51"/>
  <c r="Y210" i="51"/>
  <c r="V210" i="51" s="1"/>
  <c r="X210" i="51"/>
  <c r="Y209" i="51"/>
  <c r="X209" i="51" s="1"/>
  <c r="Y208" i="51"/>
  <c r="U208" i="51" s="1"/>
  <c r="T208" i="51"/>
  <c r="O208" i="51"/>
  <c r="J208" i="51"/>
  <c r="Y207" i="51"/>
  <c r="V207" i="51" s="1"/>
  <c r="Y206" i="51"/>
  <c r="N206" i="51" s="1"/>
  <c r="Y205" i="51"/>
  <c r="V205" i="51" s="1"/>
  <c r="Y204" i="51"/>
  <c r="X204" i="51" s="1"/>
  <c r="Q204" i="51"/>
  <c r="N204" i="51"/>
  <c r="Y203" i="51"/>
  <c r="N203" i="51" s="1"/>
  <c r="Y202" i="51"/>
  <c r="X202" i="51" s="1"/>
  <c r="V202" i="51"/>
  <c r="U202" i="51"/>
  <c r="J202" i="51"/>
  <c r="Y201" i="51"/>
  <c r="T201" i="51" s="1"/>
  <c r="X201" i="51"/>
  <c r="V201" i="51"/>
  <c r="U201" i="51"/>
  <c r="R201" i="51"/>
  <c r="P201" i="51"/>
  <c r="N201" i="51"/>
  <c r="J201" i="51"/>
  <c r="Y200" i="51"/>
  <c r="U200" i="51" s="1"/>
  <c r="Y199" i="51"/>
  <c r="U199" i="51" s="1"/>
  <c r="N199" i="51"/>
  <c r="Y198" i="51"/>
  <c r="W198" i="51" s="1"/>
  <c r="Y197" i="51"/>
  <c r="V197" i="51" s="1"/>
  <c r="X197" i="51"/>
  <c r="P197" i="51"/>
  <c r="Y196" i="51"/>
  <c r="V196" i="51" s="1"/>
  <c r="Y195" i="51"/>
  <c r="Q195" i="51" s="1"/>
  <c r="Y194" i="51"/>
  <c r="X194" i="51" s="1"/>
  <c r="P194" i="51"/>
  <c r="N194" i="51"/>
  <c r="Y193" i="51"/>
  <c r="W193" i="51" s="1"/>
  <c r="T193" i="51"/>
  <c r="Q193" i="51"/>
  <c r="O193" i="51"/>
  <c r="J193" i="51"/>
  <c r="Y192" i="51"/>
  <c r="Q192" i="51" s="1"/>
  <c r="X192" i="51"/>
  <c r="T192" i="51"/>
  <c r="J192" i="51"/>
  <c r="Y191" i="51"/>
  <c r="T191" i="51" s="1"/>
  <c r="X191" i="51"/>
  <c r="W191" i="51"/>
  <c r="U191" i="51"/>
  <c r="R191" i="51"/>
  <c r="Q191" i="51"/>
  <c r="P191" i="51"/>
  <c r="O191" i="51"/>
  <c r="N191" i="51"/>
  <c r="Y190" i="51"/>
  <c r="N190" i="51" s="1"/>
  <c r="Y189" i="51"/>
  <c r="Q189" i="51" s="1"/>
  <c r="X189" i="51"/>
  <c r="R189" i="51"/>
  <c r="P189" i="51"/>
  <c r="O189" i="51"/>
  <c r="Y188" i="51"/>
  <c r="W188" i="51" s="1"/>
  <c r="Y187" i="51"/>
  <c r="T187" i="51" s="1"/>
  <c r="J187" i="51"/>
  <c r="Y186" i="51"/>
  <c r="U186" i="51" s="1"/>
  <c r="X186" i="51"/>
  <c r="Y185" i="51"/>
  <c r="U185" i="51" s="1"/>
  <c r="X185" i="51"/>
  <c r="W185" i="51"/>
  <c r="T185" i="51"/>
  <c r="S185" i="51"/>
  <c r="R185" i="51"/>
  <c r="Q185" i="51"/>
  <c r="P185" i="51"/>
  <c r="O185" i="51"/>
  <c r="N185" i="51"/>
  <c r="Y184" i="51"/>
  <c r="T184" i="51" s="1"/>
  <c r="Y183" i="51"/>
  <c r="X183" i="51" s="1"/>
  <c r="Y182" i="51"/>
  <c r="R182" i="51" s="1"/>
  <c r="Y181" i="51"/>
  <c r="X181" i="51" s="1"/>
  <c r="J181" i="51"/>
  <c r="Y180" i="51"/>
  <c r="N180" i="51"/>
  <c r="Y179" i="51"/>
  <c r="X179" i="51" s="1"/>
  <c r="Q179" i="51"/>
  <c r="P179" i="51"/>
  <c r="N179" i="51"/>
  <c r="Y178" i="51"/>
  <c r="X178" i="51" s="1"/>
  <c r="N178" i="51"/>
  <c r="Y177" i="51"/>
  <c r="O177" i="51" s="1"/>
  <c r="Y176" i="51"/>
  <c r="N176" i="51" s="1"/>
  <c r="Y175" i="51"/>
  <c r="W175" i="51" s="1"/>
  <c r="Y174" i="51"/>
  <c r="X174" i="51" s="1"/>
  <c r="W174" i="51"/>
  <c r="V174" i="51"/>
  <c r="T174" i="51"/>
  <c r="R174" i="51"/>
  <c r="Q174" i="51"/>
  <c r="P174" i="51"/>
  <c r="N174" i="51"/>
  <c r="Y173" i="51"/>
  <c r="U173" i="51" s="1"/>
  <c r="S173" i="51"/>
  <c r="Y172" i="51"/>
  <c r="U172" i="51" s="1"/>
  <c r="Y171" i="51"/>
  <c r="U171" i="51" s="1"/>
  <c r="W171" i="51"/>
  <c r="J171" i="51"/>
  <c r="Y170" i="51"/>
  <c r="U170" i="51" s="1"/>
  <c r="X170" i="51"/>
  <c r="V170" i="51"/>
  <c r="Q170" i="51"/>
  <c r="P170" i="51"/>
  <c r="O170" i="51"/>
  <c r="Y169" i="51"/>
  <c r="R169" i="51" s="1"/>
  <c r="O169" i="51"/>
  <c r="Y168" i="51"/>
  <c r="O168" i="51" s="1"/>
  <c r="Y167" i="51"/>
  <c r="W167" i="51" s="1"/>
  <c r="T167" i="51"/>
  <c r="Y166" i="51"/>
  <c r="W166" i="51" s="1"/>
  <c r="Y165" i="51"/>
  <c r="W165" i="51" s="1"/>
  <c r="X165" i="51"/>
  <c r="Y164" i="51"/>
  <c r="X164" i="51" s="1"/>
  <c r="Y163" i="51"/>
  <c r="Q163" i="51" s="1"/>
  <c r="R163" i="51"/>
  <c r="Y162" i="51"/>
  <c r="Q162" i="51" s="1"/>
  <c r="X162" i="51"/>
  <c r="U162" i="51"/>
  <c r="P162" i="51"/>
  <c r="O162" i="51"/>
  <c r="J162" i="51"/>
  <c r="Y161" i="51"/>
  <c r="S161" i="51" s="1"/>
  <c r="X161" i="51"/>
  <c r="U161" i="51"/>
  <c r="T161" i="51"/>
  <c r="O161" i="51"/>
  <c r="Y160" i="51"/>
  <c r="O160" i="51" s="1"/>
  <c r="Y159" i="51"/>
  <c r="O159" i="51" s="1"/>
  <c r="Y158" i="51"/>
  <c r="X158" i="51" s="1"/>
  <c r="Y157" i="51"/>
  <c r="W157" i="51" s="1"/>
  <c r="O157" i="51"/>
  <c r="Y156" i="51"/>
  <c r="X156" i="51" s="1"/>
  <c r="Y155" i="51"/>
  <c r="X155" i="51" s="1"/>
  <c r="O155" i="51"/>
  <c r="N155" i="51"/>
  <c r="Y154" i="51"/>
  <c r="T154" i="51" s="1"/>
  <c r="Q154" i="51"/>
  <c r="Y153" i="51"/>
  <c r="O153" i="51" s="1"/>
  <c r="X153" i="51"/>
  <c r="Y152" i="51"/>
  <c r="S152" i="51" s="1"/>
  <c r="Y151" i="51"/>
  <c r="W151" i="51" s="1"/>
  <c r="O151" i="51"/>
  <c r="Y150" i="51"/>
  <c r="X150" i="51" s="1"/>
  <c r="Y149" i="51"/>
  <c r="V149" i="51" s="1"/>
  <c r="Y148" i="51"/>
  <c r="J148" i="51" s="1"/>
  <c r="Y147" i="51"/>
  <c r="S147" i="51" s="1"/>
  <c r="W147" i="51"/>
  <c r="U147" i="51"/>
  <c r="J147" i="51"/>
  <c r="Y146" i="51"/>
  <c r="T146" i="51" s="1"/>
  <c r="O146" i="51"/>
  <c r="Y145" i="51"/>
  <c r="R145" i="51" s="1"/>
  <c r="X145" i="51"/>
  <c r="U145" i="51"/>
  <c r="Q145" i="51"/>
  <c r="P145" i="51"/>
  <c r="O145" i="51"/>
  <c r="Y144" i="51"/>
  <c r="O144" i="51" s="1"/>
  <c r="Y143" i="51"/>
  <c r="J143" i="51" s="1"/>
  <c r="Y142" i="51"/>
  <c r="P142" i="51" s="1"/>
  <c r="Y141" i="51"/>
  <c r="X141" i="51" s="1"/>
  <c r="T141" i="51"/>
  <c r="S141" i="51"/>
  <c r="O141" i="51"/>
  <c r="Y140" i="51"/>
  <c r="N140" i="51" s="1"/>
  <c r="Y139" i="51"/>
  <c r="N139" i="51" s="1"/>
  <c r="Y138" i="51"/>
  <c r="V138" i="51" s="1"/>
  <c r="X138" i="51"/>
  <c r="W138" i="51"/>
  <c r="U138" i="51"/>
  <c r="S138" i="51"/>
  <c r="Q138" i="51"/>
  <c r="P138" i="51"/>
  <c r="O138" i="51"/>
  <c r="J138" i="51"/>
  <c r="Y137" i="51"/>
  <c r="X137" i="51" s="1"/>
  <c r="T137" i="51"/>
  <c r="Q137" i="51"/>
  <c r="P137" i="51"/>
  <c r="Y136" i="51"/>
  <c r="X136" i="51" s="1"/>
  <c r="Y135" i="51"/>
  <c r="X135" i="51" s="1"/>
  <c r="Y134" i="51"/>
  <c r="X134" i="51" s="1"/>
  <c r="O134" i="51"/>
  <c r="Y133" i="51"/>
  <c r="W133" i="51" s="1"/>
  <c r="Q133" i="51"/>
  <c r="N133" i="51"/>
  <c r="Y132" i="51"/>
  <c r="X132" i="51" s="1"/>
  <c r="O132" i="51"/>
  <c r="Y131" i="51"/>
  <c r="Y130" i="51"/>
  <c r="V130" i="51" s="1"/>
  <c r="Y129" i="51"/>
  <c r="X129" i="51" s="1"/>
  <c r="Y128" i="51"/>
  <c r="W128" i="51" s="1"/>
  <c r="X128" i="51"/>
  <c r="V128" i="51"/>
  <c r="T128" i="51"/>
  <c r="S128" i="51"/>
  <c r="Q128" i="51"/>
  <c r="P128" i="51"/>
  <c r="O128" i="51"/>
  <c r="Y127" i="51"/>
  <c r="R127" i="51" s="1"/>
  <c r="Y126" i="51"/>
  <c r="X126" i="51" s="1"/>
  <c r="Y125" i="51"/>
  <c r="W125" i="51" s="1"/>
  <c r="Y124" i="51"/>
  <c r="T124" i="51" s="1"/>
  <c r="Y123" i="51"/>
  <c r="X123" i="51" s="1"/>
  <c r="Y122" i="51"/>
  <c r="V122" i="51" s="1"/>
  <c r="U122" i="51"/>
  <c r="T122" i="51"/>
  <c r="S122" i="51"/>
  <c r="Q122" i="51"/>
  <c r="N122" i="51"/>
  <c r="J122" i="51"/>
  <c r="Y121" i="51"/>
  <c r="X121" i="51" s="1"/>
  <c r="R121" i="51"/>
  <c r="Q121" i="51"/>
  <c r="O121" i="51"/>
  <c r="Y120" i="51"/>
  <c r="V120" i="51" s="1"/>
  <c r="U120" i="51"/>
  <c r="Q120" i="51"/>
  <c r="J120" i="51"/>
  <c r="Y119" i="51"/>
  <c r="T119" i="51" s="1"/>
  <c r="Y118" i="51"/>
  <c r="W118" i="51" s="1"/>
  <c r="Y117" i="51"/>
  <c r="X117" i="51" s="1"/>
  <c r="U117" i="51"/>
  <c r="Y116" i="51"/>
  <c r="X116" i="51" s="1"/>
  <c r="Y115" i="51"/>
  <c r="P115" i="51" s="1"/>
  <c r="N115" i="51"/>
  <c r="Y114" i="51"/>
  <c r="V114" i="51" s="1"/>
  <c r="Y113" i="51"/>
  <c r="X113" i="51" s="1"/>
  <c r="Q113" i="51"/>
  <c r="Y112" i="51"/>
  <c r="R112" i="51" s="1"/>
  <c r="X112" i="51"/>
  <c r="W112" i="51"/>
  <c r="V112" i="51"/>
  <c r="T112" i="51"/>
  <c r="S112" i="51"/>
  <c r="Q112" i="51"/>
  <c r="P112" i="51"/>
  <c r="O112" i="51"/>
  <c r="N112" i="51"/>
  <c r="J112" i="51"/>
  <c r="Y111" i="51"/>
  <c r="X111" i="51" s="1"/>
  <c r="R111" i="51"/>
  <c r="P111" i="51"/>
  <c r="J111" i="51"/>
  <c r="Y110" i="51"/>
  <c r="S110" i="51" s="1"/>
  <c r="J110" i="51"/>
  <c r="Y109" i="51"/>
  <c r="W109" i="51" s="1"/>
  <c r="Q109" i="51"/>
  <c r="Y108" i="51"/>
  <c r="X108" i="51" s="1"/>
  <c r="Y107" i="51"/>
  <c r="R107" i="51" s="1"/>
  <c r="X107" i="51"/>
  <c r="N107" i="51"/>
  <c r="Y106" i="51"/>
  <c r="U106" i="51" s="1"/>
  <c r="T106" i="51"/>
  <c r="Y105" i="51"/>
  <c r="T105" i="51" s="1"/>
  <c r="Y104" i="51"/>
  <c r="R104" i="51" s="1"/>
  <c r="W104" i="51"/>
  <c r="V104" i="51"/>
  <c r="S104" i="51"/>
  <c r="Q104" i="51"/>
  <c r="P104" i="51"/>
  <c r="N104" i="51"/>
  <c r="J104" i="51"/>
  <c r="Y103" i="51"/>
  <c r="R103" i="51" s="1"/>
  <c r="Y102" i="51"/>
  <c r="S102" i="51" s="1"/>
  <c r="P102" i="51"/>
  <c r="J102" i="51"/>
  <c r="Y101" i="51"/>
  <c r="W101" i="51" s="1"/>
  <c r="S101" i="51"/>
  <c r="Q101" i="51"/>
  <c r="Y100" i="51"/>
  <c r="X100" i="51" s="1"/>
  <c r="Y99" i="51"/>
  <c r="R99" i="51" s="1"/>
  <c r="Y98" i="51"/>
  <c r="X98" i="51" s="1"/>
  <c r="Y97" i="51"/>
  <c r="T97" i="51" s="1"/>
  <c r="O97" i="51"/>
  <c r="Y96" i="51"/>
  <c r="T96" i="51" s="1"/>
  <c r="S96" i="51"/>
  <c r="R96" i="51"/>
  <c r="Q96" i="51"/>
  <c r="Y95" i="51"/>
  <c r="U95" i="51" s="1"/>
  <c r="Y94" i="51"/>
  <c r="X94" i="51" s="1"/>
  <c r="Q94" i="51"/>
  <c r="J94" i="51"/>
  <c r="Y93" i="51"/>
  <c r="T93" i="51" s="1"/>
  <c r="Y92" i="51"/>
  <c r="R92" i="51" s="1"/>
  <c r="Y91" i="51"/>
  <c r="X91" i="51" s="1"/>
  <c r="Y90" i="51"/>
  <c r="U90" i="51" s="1"/>
  <c r="Y89" i="51"/>
  <c r="U89" i="51" s="1"/>
  <c r="Y88" i="51"/>
  <c r="V88" i="51" s="1"/>
  <c r="Y87" i="51"/>
  <c r="T87" i="51" s="1"/>
  <c r="Y86" i="51"/>
  <c r="X86" i="51" s="1"/>
  <c r="Y85" i="51"/>
  <c r="R85" i="51" s="1"/>
  <c r="P85" i="51"/>
  <c r="Y84" i="51"/>
  <c r="R84" i="51" s="1"/>
  <c r="Y83" i="51"/>
  <c r="X83" i="51" s="1"/>
  <c r="Y82" i="51"/>
  <c r="U82" i="51" s="1"/>
  <c r="Y81" i="51"/>
  <c r="U81" i="51" s="1"/>
  <c r="Y80" i="51"/>
  <c r="V80" i="51" s="1"/>
  <c r="Y79" i="51"/>
  <c r="T79" i="51" s="1"/>
  <c r="Y78" i="51"/>
  <c r="R78" i="51" s="1"/>
  <c r="Y77" i="51"/>
  <c r="V77" i="51" s="1"/>
  <c r="Q77" i="51"/>
  <c r="Y76" i="51"/>
  <c r="V76" i="51" s="1"/>
  <c r="J76" i="51"/>
  <c r="Y75" i="51"/>
  <c r="Y74" i="51"/>
  <c r="N74" i="51"/>
  <c r="Y73" i="51"/>
  <c r="N73" i="51" s="1"/>
  <c r="Y72" i="51"/>
  <c r="P72" i="51" s="1"/>
  <c r="Y71" i="51"/>
  <c r="U71" i="51" s="1"/>
  <c r="I43" i="51"/>
  <c r="Q42" i="51"/>
  <c r="I42" i="51"/>
  <c r="Q41" i="51"/>
  <c r="I41" i="51"/>
  <c r="Q40" i="51"/>
  <c r="I40" i="51"/>
  <c r="Q39" i="51"/>
  <c r="I39" i="51"/>
  <c r="Q38" i="51"/>
  <c r="Q37" i="51"/>
  <c r="Q36" i="51"/>
  <c r="Q35" i="51"/>
  <c r="Q34" i="51"/>
  <c r="R73" i="51" s="1"/>
  <c r="B28" i="51"/>
  <c r="B26" i="51"/>
  <c r="Q19" i="51"/>
  <c r="X1" i="51"/>
  <c r="A1" i="51"/>
  <c r="H241" i="50"/>
  <c r="F241" i="50"/>
  <c r="K241" i="50" s="1"/>
  <c r="H240" i="50"/>
  <c r="F240" i="50"/>
  <c r="M240" i="50" s="1"/>
  <c r="H239" i="50"/>
  <c r="F239" i="50"/>
  <c r="L239" i="50" s="1"/>
  <c r="H238" i="50"/>
  <c r="F238" i="50"/>
  <c r="L238" i="50" s="1"/>
  <c r="H237" i="50"/>
  <c r="F237" i="50"/>
  <c r="H236" i="50"/>
  <c r="F236" i="50"/>
  <c r="H235" i="50"/>
  <c r="F235" i="50"/>
  <c r="H230" i="50"/>
  <c r="D230" i="50"/>
  <c r="Y229" i="50"/>
  <c r="U229" i="50" s="1"/>
  <c r="T229" i="50"/>
  <c r="Y228" i="50"/>
  <c r="U228" i="50" s="1"/>
  <c r="Y227" i="50"/>
  <c r="X227" i="50" s="1"/>
  <c r="T227" i="50"/>
  <c r="Y226" i="50"/>
  <c r="V226" i="50" s="1"/>
  <c r="R226" i="50"/>
  <c r="Y225" i="50"/>
  <c r="T225" i="50" s="1"/>
  <c r="U225" i="50"/>
  <c r="Q225" i="50"/>
  <c r="J225" i="50"/>
  <c r="Y224" i="50"/>
  <c r="Q224" i="50" s="1"/>
  <c r="Y223" i="50"/>
  <c r="T223" i="50" s="1"/>
  <c r="U223" i="50"/>
  <c r="Q223" i="50"/>
  <c r="J223" i="50"/>
  <c r="Y222" i="50"/>
  <c r="U222" i="50" s="1"/>
  <c r="O222" i="50"/>
  <c r="Y221" i="50"/>
  <c r="T221" i="50" s="1"/>
  <c r="Y220" i="50"/>
  <c r="W220" i="50" s="1"/>
  <c r="Y219" i="50"/>
  <c r="R219" i="50" s="1"/>
  <c r="T219" i="50"/>
  <c r="Y218" i="50"/>
  <c r="W218" i="50" s="1"/>
  <c r="Y217" i="50"/>
  <c r="V217" i="50" s="1"/>
  <c r="Y216" i="50"/>
  <c r="W216" i="50" s="1"/>
  <c r="T216" i="50"/>
  <c r="O216" i="50"/>
  <c r="Y215" i="50"/>
  <c r="R215" i="50" s="1"/>
  <c r="Y214" i="50"/>
  <c r="S214" i="50" s="1"/>
  <c r="Y213" i="50"/>
  <c r="U213" i="50" s="1"/>
  <c r="Y212" i="50"/>
  <c r="U212" i="50" s="1"/>
  <c r="X212" i="50"/>
  <c r="Y211" i="50"/>
  <c r="Y210" i="50"/>
  <c r="V210" i="50" s="1"/>
  <c r="Y209" i="50"/>
  <c r="W209" i="50" s="1"/>
  <c r="V209" i="50"/>
  <c r="R209" i="50"/>
  <c r="Q209" i="50"/>
  <c r="N209" i="50"/>
  <c r="Y208" i="50"/>
  <c r="T208" i="50" s="1"/>
  <c r="X208" i="50"/>
  <c r="Q208" i="50"/>
  <c r="O208" i="50"/>
  <c r="J208" i="50"/>
  <c r="Y207" i="50"/>
  <c r="X207" i="50" s="1"/>
  <c r="Y206" i="50"/>
  <c r="V206" i="50" s="1"/>
  <c r="U206" i="50"/>
  <c r="O206" i="50"/>
  <c r="Y205" i="50"/>
  <c r="U205" i="50" s="1"/>
  <c r="X205" i="50"/>
  <c r="W205" i="50"/>
  <c r="V205" i="50"/>
  <c r="S205" i="50"/>
  <c r="R205" i="50"/>
  <c r="Q205" i="50"/>
  <c r="P205" i="50"/>
  <c r="O205" i="50"/>
  <c r="N205" i="50"/>
  <c r="Y204" i="50"/>
  <c r="S204" i="50" s="1"/>
  <c r="Y203" i="50"/>
  <c r="U203" i="50" s="1"/>
  <c r="X203" i="50"/>
  <c r="T203" i="50"/>
  <c r="R203" i="50"/>
  <c r="Q203" i="50"/>
  <c r="N203" i="50"/>
  <c r="J203" i="50"/>
  <c r="Y202" i="50"/>
  <c r="V202" i="50" s="1"/>
  <c r="J202" i="50"/>
  <c r="Y201" i="50"/>
  <c r="W201" i="50" s="1"/>
  <c r="X201" i="50"/>
  <c r="V201" i="50"/>
  <c r="T201" i="50"/>
  <c r="R201" i="50"/>
  <c r="Q201" i="50"/>
  <c r="P201" i="50"/>
  <c r="N201" i="50"/>
  <c r="Y200" i="50"/>
  <c r="W200" i="50" s="1"/>
  <c r="Y199" i="50"/>
  <c r="U199" i="50" s="1"/>
  <c r="X199" i="50"/>
  <c r="V199" i="50"/>
  <c r="J199" i="50"/>
  <c r="Y198" i="50"/>
  <c r="Q198" i="50" s="1"/>
  <c r="W198" i="50"/>
  <c r="N198" i="50"/>
  <c r="J198" i="50"/>
  <c r="Y197" i="50"/>
  <c r="U197" i="50" s="1"/>
  <c r="W197" i="50"/>
  <c r="S197" i="50"/>
  <c r="O197" i="50"/>
  <c r="Y196" i="50"/>
  <c r="W196" i="50" s="1"/>
  <c r="Y195" i="50"/>
  <c r="T195" i="50"/>
  <c r="Y194" i="50"/>
  <c r="R194" i="50" s="1"/>
  <c r="Y193" i="50"/>
  <c r="S193" i="50" s="1"/>
  <c r="Y192" i="50"/>
  <c r="T192" i="50" s="1"/>
  <c r="Y191" i="50"/>
  <c r="X191" i="50" s="1"/>
  <c r="O191" i="50"/>
  <c r="Y190" i="50"/>
  <c r="W190" i="50" s="1"/>
  <c r="T190" i="50"/>
  <c r="O190" i="50"/>
  <c r="Y189" i="50"/>
  <c r="X189" i="50" s="1"/>
  <c r="Y188" i="50"/>
  <c r="R188" i="50" s="1"/>
  <c r="W188" i="50"/>
  <c r="N188" i="50"/>
  <c r="Y187" i="50"/>
  <c r="J187" i="50" s="1"/>
  <c r="R187" i="50"/>
  <c r="P187" i="50"/>
  <c r="Y186" i="50"/>
  <c r="V186" i="50" s="1"/>
  <c r="S186" i="50"/>
  <c r="J186" i="50"/>
  <c r="Y185" i="50"/>
  <c r="U185" i="50" s="1"/>
  <c r="X185" i="50"/>
  <c r="Y184" i="50"/>
  <c r="U184" i="50" s="1"/>
  <c r="W184" i="50"/>
  <c r="Y183" i="50"/>
  <c r="X183" i="50" s="1"/>
  <c r="R183" i="50"/>
  <c r="J183" i="50"/>
  <c r="Y182" i="50"/>
  <c r="T182" i="50" s="1"/>
  <c r="Y181" i="50"/>
  <c r="Q181" i="50" s="1"/>
  <c r="Y180" i="50"/>
  <c r="V180" i="50" s="1"/>
  <c r="Y179" i="50"/>
  <c r="W179" i="50" s="1"/>
  <c r="S179" i="50"/>
  <c r="N179" i="50"/>
  <c r="Y178" i="50"/>
  <c r="V178" i="50" s="1"/>
  <c r="Y177" i="50"/>
  <c r="V177" i="50" s="1"/>
  <c r="Y176" i="50"/>
  <c r="X176" i="50" s="1"/>
  <c r="Y175" i="50"/>
  <c r="V175" i="50" s="1"/>
  <c r="Y174" i="50"/>
  <c r="V174" i="50" s="1"/>
  <c r="W174" i="50"/>
  <c r="O174" i="50"/>
  <c r="N174" i="50"/>
  <c r="J174" i="50"/>
  <c r="Y173" i="50"/>
  <c r="T173" i="50" s="1"/>
  <c r="W173" i="50"/>
  <c r="Q173" i="50"/>
  <c r="O173" i="50"/>
  <c r="Y172" i="50"/>
  <c r="U172" i="50" s="1"/>
  <c r="Y171" i="50"/>
  <c r="S171" i="50" s="1"/>
  <c r="U171" i="50"/>
  <c r="Y170" i="50"/>
  <c r="W170" i="50" s="1"/>
  <c r="Y169" i="50"/>
  <c r="S169" i="50" s="1"/>
  <c r="W169" i="50"/>
  <c r="U169" i="50"/>
  <c r="P169" i="50"/>
  <c r="Y168" i="50"/>
  <c r="X168" i="50" s="1"/>
  <c r="Y167" i="50"/>
  <c r="V167" i="50" s="1"/>
  <c r="R167" i="50"/>
  <c r="Y166" i="50"/>
  <c r="X166" i="50"/>
  <c r="W166" i="50"/>
  <c r="V166" i="50"/>
  <c r="U166" i="50"/>
  <c r="T166" i="50"/>
  <c r="S166" i="50"/>
  <c r="R166" i="50"/>
  <c r="Q166" i="50"/>
  <c r="P166" i="50"/>
  <c r="O166" i="50"/>
  <c r="N166" i="50"/>
  <c r="J166" i="50"/>
  <c r="Y165" i="50"/>
  <c r="W165" i="50" s="1"/>
  <c r="P165" i="50"/>
  <c r="Y164" i="50"/>
  <c r="X164" i="50" s="1"/>
  <c r="Y163" i="50"/>
  <c r="R163" i="50" s="1"/>
  <c r="Y162" i="50"/>
  <c r="Y161" i="50"/>
  <c r="W161" i="50" s="1"/>
  <c r="Y160" i="50"/>
  <c r="X160" i="50" s="1"/>
  <c r="S160" i="50"/>
  <c r="N160" i="50"/>
  <c r="Y159" i="50"/>
  <c r="O159" i="50" s="1"/>
  <c r="Y158" i="50"/>
  <c r="Q158" i="50" s="1"/>
  <c r="J158" i="50"/>
  <c r="Y157" i="50"/>
  <c r="J157" i="50" s="1"/>
  <c r="Y156" i="50"/>
  <c r="W156" i="50" s="1"/>
  <c r="N156" i="50"/>
  <c r="Y155" i="50"/>
  <c r="U155" i="50" s="1"/>
  <c r="Y154" i="50"/>
  <c r="T154" i="50" s="1"/>
  <c r="Q154" i="50"/>
  <c r="N154" i="50"/>
  <c r="Y153" i="50"/>
  <c r="X153" i="50" s="1"/>
  <c r="S153" i="50"/>
  <c r="Y152" i="50"/>
  <c r="W152" i="50" s="1"/>
  <c r="V152" i="50"/>
  <c r="U152" i="50"/>
  <c r="T152" i="50"/>
  <c r="R152" i="50"/>
  <c r="P152" i="50"/>
  <c r="J152" i="50"/>
  <c r="Y151" i="50"/>
  <c r="U151" i="50" s="1"/>
  <c r="Y150" i="50"/>
  <c r="R150" i="50" s="1"/>
  <c r="V150" i="50"/>
  <c r="Q150" i="50"/>
  <c r="J150" i="50"/>
  <c r="Y149" i="50"/>
  <c r="X149" i="50" s="1"/>
  <c r="W149" i="50"/>
  <c r="T149" i="50"/>
  <c r="S149" i="50"/>
  <c r="R149" i="50"/>
  <c r="Q149" i="50"/>
  <c r="O149" i="50"/>
  <c r="J149" i="50"/>
  <c r="Y148" i="50"/>
  <c r="T148" i="50" s="1"/>
  <c r="Y147" i="50"/>
  <c r="V147" i="50" s="1"/>
  <c r="O147" i="50"/>
  <c r="J147" i="50"/>
  <c r="Y146" i="50"/>
  <c r="S146" i="50" s="1"/>
  <c r="V146" i="50"/>
  <c r="Q146" i="50"/>
  <c r="Y145" i="50"/>
  <c r="N145" i="50" s="1"/>
  <c r="W145" i="50"/>
  <c r="V145" i="50"/>
  <c r="O145" i="50"/>
  <c r="Y144" i="50"/>
  <c r="U144" i="50" s="1"/>
  <c r="Y143" i="50"/>
  <c r="U143" i="50" s="1"/>
  <c r="X143" i="50"/>
  <c r="R143" i="50"/>
  <c r="P143" i="50"/>
  <c r="J143" i="50"/>
  <c r="Y142" i="50"/>
  <c r="U142" i="50" s="1"/>
  <c r="W142" i="50"/>
  <c r="P142" i="50"/>
  <c r="N142" i="50"/>
  <c r="Y141" i="50"/>
  <c r="W141" i="50" s="1"/>
  <c r="J141" i="50"/>
  <c r="Y140" i="50"/>
  <c r="W140" i="50" s="1"/>
  <c r="Y139" i="50"/>
  <c r="S139" i="50" s="1"/>
  <c r="W139" i="50"/>
  <c r="Y138" i="50"/>
  <c r="Q138" i="50" s="1"/>
  <c r="Y137" i="50"/>
  <c r="V137" i="50" s="1"/>
  <c r="X137" i="50"/>
  <c r="S137" i="50"/>
  <c r="Q137" i="50"/>
  <c r="P137" i="50"/>
  <c r="N137" i="50"/>
  <c r="J137" i="50"/>
  <c r="Y136" i="50"/>
  <c r="X136" i="50" s="1"/>
  <c r="Y135" i="50"/>
  <c r="X135" i="50" s="1"/>
  <c r="Y134" i="50"/>
  <c r="X134" i="50" s="1"/>
  <c r="T134" i="50"/>
  <c r="Q134" i="50"/>
  <c r="Y133" i="50"/>
  <c r="S133" i="50" s="1"/>
  <c r="Y132" i="50"/>
  <c r="X132" i="50" s="1"/>
  <c r="Y131" i="50"/>
  <c r="W131" i="50" s="1"/>
  <c r="Q131" i="50"/>
  <c r="N131" i="50"/>
  <c r="Y130" i="50"/>
  <c r="X130" i="50" s="1"/>
  <c r="Y129" i="50"/>
  <c r="V129" i="50" s="1"/>
  <c r="Q129" i="50"/>
  <c r="J129" i="50"/>
  <c r="Y128" i="50"/>
  <c r="U128" i="50" s="1"/>
  <c r="Y127" i="50"/>
  <c r="R127" i="50" s="1"/>
  <c r="Y126" i="50"/>
  <c r="V126" i="50" s="1"/>
  <c r="Y125" i="50"/>
  <c r="U125" i="50" s="1"/>
  <c r="Y124" i="50"/>
  <c r="X124" i="50" s="1"/>
  <c r="R124" i="50"/>
  <c r="N124" i="50"/>
  <c r="Y123" i="50"/>
  <c r="W123" i="50" s="1"/>
  <c r="N123" i="50"/>
  <c r="Y122" i="50"/>
  <c r="T122" i="50" s="1"/>
  <c r="N122" i="50"/>
  <c r="Y121" i="50"/>
  <c r="R121" i="50" s="1"/>
  <c r="Y120" i="50"/>
  <c r="X120" i="50" s="1"/>
  <c r="Y119" i="50"/>
  <c r="P119" i="50" s="1"/>
  <c r="X119" i="50"/>
  <c r="Y118" i="50"/>
  <c r="T118" i="50" s="1"/>
  <c r="X118" i="50"/>
  <c r="S118" i="50"/>
  <c r="Q118" i="50"/>
  <c r="O118" i="50"/>
  <c r="Y117" i="50"/>
  <c r="X117" i="50" s="1"/>
  <c r="P117" i="50"/>
  <c r="Y116" i="50"/>
  <c r="S116" i="50" s="1"/>
  <c r="Y115" i="50"/>
  <c r="V115" i="50" s="1"/>
  <c r="Y114" i="50"/>
  <c r="V114" i="50" s="1"/>
  <c r="R114" i="50"/>
  <c r="Y113" i="50"/>
  <c r="W113" i="50" s="1"/>
  <c r="V113" i="50"/>
  <c r="Q113" i="50"/>
  <c r="O113" i="50"/>
  <c r="Y112" i="50"/>
  <c r="Q112" i="50" s="1"/>
  <c r="V112" i="50"/>
  <c r="T112" i="50"/>
  <c r="R112" i="50"/>
  <c r="N112" i="50"/>
  <c r="Y111" i="50"/>
  <c r="T111" i="50" s="1"/>
  <c r="Y110" i="50"/>
  <c r="W110" i="50" s="1"/>
  <c r="V110" i="50"/>
  <c r="R110" i="50"/>
  <c r="O110" i="50"/>
  <c r="Y109" i="50"/>
  <c r="X109" i="50" s="1"/>
  <c r="W109" i="50"/>
  <c r="U109" i="50"/>
  <c r="R109" i="50"/>
  <c r="P109" i="50"/>
  <c r="J109" i="50"/>
  <c r="Y108" i="50"/>
  <c r="S108" i="50" s="1"/>
  <c r="Y107" i="50"/>
  <c r="W107" i="50" s="1"/>
  <c r="Y106" i="50"/>
  <c r="W106" i="50" s="1"/>
  <c r="P106" i="50"/>
  <c r="Y105" i="50"/>
  <c r="R105" i="50" s="1"/>
  <c r="X105" i="50"/>
  <c r="W105" i="50"/>
  <c r="V105" i="50"/>
  <c r="U105" i="50"/>
  <c r="T105" i="50"/>
  <c r="S105" i="50"/>
  <c r="O105" i="50"/>
  <c r="N105" i="50"/>
  <c r="J105" i="50"/>
  <c r="Y104" i="50"/>
  <c r="U104" i="50" s="1"/>
  <c r="P104" i="50"/>
  <c r="J104" i="50"/>
  <c r="Y103" i="50"/>
  <c r="T103" i="50" s="1"/>
  <c r="W103" i="50"/>
  <c r="R103" i="50"/>
  <c r="Q103" i="50"/>
  <c r="P103" i="50"/>
  <c r="N103" i="50"/>
  <c r="Y102" i="50"/>
  <c r="R102" i="50" s="1"/>
  <c r="X102" i="50"/>
  <c r="W102" i="50"/>
  <c r="V102" i="50"/>
  <c r="T102" i="50"/>
  <c r="S102" i="50"/>
  <c r="Q102" i="50"/>
  <c r="P102" i="50"/>
  <c r="O102" i="50"/>
  <c r="N102" i="50"/>
  <c r="J102" i="50"/>
  <c r="Y101" i="50"/>
  <c r="W101" i="50" s="1"/>
  <c r="Y100" i="50"/>
  <c r="S100" i="50" s="1"/>
  <c r="W100" i="50"/>
  <c r="R100" i="50"/>
  <c r="P100" i="50"/>
  <c r="N100" i="50"/>
  <c r="Y99" i="50"/>
  <c r="V99" i="50" s="1"/>
  <c r="Y98" i="50"/>
  <c r="X98" i="50" s="1"/>
  <c r="Y97" i="50"/>
  <c r="R97" i="50" s="1"/>
  <c r="Y96" i="50"/>
  <c r="V96" i="50" s="1"/>
  <c r="Y95" i="50"/>
  <c r="T95" i="50" s="1"/>
  <c r="Y94" i="50"/>
  <c r="W94" i="50" s="1"/>
  <c r="Y93" i="50"/>
  <c r="W93" i="50" s="1"/>
  <c r="Y92" i="50"/>
  <c r="S92" i="50" s="1"/>
  <c r="V92" i="50"/>
  <c r="Y91" i="50"/>
  <c r="U91" i="50" s="1"/>
  <c r="Y90" i="50"/>
  <c r="S90" i="50" s="1"/>
  <c r="V90" i="50"/>
  <c r="T90" i="50"/>
  <c r="Y89" i="50"/>
  <c r="R89" i="50" s="1"/>
  <c r="P89" i="50"/>
  <c r="Y88" i="50"/>
  <c r="X88" i="50" s="1"/>
  <c r="Y87" i="50"/>
  <c r="T87" i="50" s="1"/>
  <c r="Y86" i="50"/>
  <c r="X86" i="50" s="1"/>
  <c r="W86" i="50"/>
  <c r="S86" i="50"/>
  <c r="Q86" i="50"/>
  <c r="Y85" i="50"/>
  <c r="X85" i="50" s="1"/>
  <c r="Y84" i="50"/>
  <c r="S84" i="50" s="1"/>
  <c r="P84" i="50"/>
  <c r="Y83" i="50"/>
  <c r="V83" i="50" s="1"/>
  <c r="W83" i="50"/>
  <c r="S83" i="50"/>
  <c r="O83" i="50"/>
  <c r="Y82" i="50"/>
  <c r="V82" i="50" s="1"/>
  <c r="Y81" i="50"/>
  <c r="R81" i="50" s="1"/>
  <c r="U81" i="50"/>
  <c r="P81" i="50"/>
  <c r="Y80" i="50"/>
  <c r="T80" i="50" s="1"/>
  <c r="Y79" i="50"/>
  <c r="T79" i="50" s="1"/>
  <c r="P79" i="50"/>
  <c r="Y78" i="50"/>
  <c r="R78" i="50" s="1"/>
  <c r="Q78" i="50"/>
  <c r="Y77" i="50"/>
  <c r="T77" i="50" s="1"/>
  <c r="S77" i="50"/>
  <c r="R77" i="50"/>
  <c r="N77" i="50"/>
  <c r="Y76" i="50"/>
  <c r="R76" i="50" s="1"/>
  <c r="Y75" i="50"/>
  <c r="P75" i="50" s="1"/>
  <c r="Y74" i="50"/>
  <c r="Y73" i="50"/>
  <c r="P73" i="50" s="1"/>
  <c r="Y72" i="50"/>
  <c r="P72" i="50" s="1"/>
  <c r="Y71" i="50"/>
  <c r="U71" i="50" s="1"/>
  <c r="I43" i="50"/>
  <c r="Q42" i="50"/>
  <c r="I42" i="50"/>
  <c r="Q41" i="50"/>
  <c r="I41" i="50"/>
  <c r="Q40" i="50"/>
  <c r="I40" i="50"/>
  <c r="Q39" i="50"/>
  <c r="I39" i="50"/>
  <c r="I44" i="50" s="1"/>
  <c r="Q38" i="50"/>
  <c r="Q37" i="50"/>
  <c r="Q36" i="50"/>
  <c r="Q35" i="50"/>
  <c r="Q34" i="50"/>
  <c r="B28" i="50"/>
  <c r="B26" i="50"/>
  <c r="Q19" i="50"/>
  <c r="Q73" i="50" s="1"/>
  <c r="X1" i="50"/>
  <c r="A1" i="50"/>
  <c r="H241" i="49"/>
  <c r="F241" i="49"/>
  <c r="K241" i="49" s="1"/>
  <c r="H240" i="49"/>
  <c r="F240" i="49"/>
  <c r="M240" i="49" s="1"/>
  <c r="H239" i="49"/>
  <c r="F239" i="49"/>
  <c r="M239" i="49" s="1"/>
  <c r="H238" i="49"/>
  <c r="F238" i="49"/>
  <c r="L238" i="49" s="1"/>
  <c r="H237" i="49"/>
  <c r="F237" i="49"/>
  <c r="L237" i="49" s="1"/>
  <c r="H236" i="49"/>
  <c r="F236" i="49"/>
  <c r="M236" i="49" s="1"/>
  <c r="H235" i="49"/>
  <c r="F235" i="49"/>
  <c r="L235" i="49" s="1"/>
  <c r="H230" i="49"/>
  <c r="D230" i="49"/>
  <c r="Y229" i="49"/>
  <c r="U229" i="49" s="1"/>
  <c r="W229" i="49"/>
  <c r="V229" i="49"/>
  <c r="T229" i="49"/>
  <c r="R229" i="49"/>
  <c r="Q229" i="49"/>
  <c r="P229" i="49"/>
  <c r="N229" i="49"/>
  <c r="Y228" i="49"/>
  <c r="W228" i="49" s="1"/>
  <c r="X228" i="49"/>
  <c r="T228" i="49"/>
  <c r="O228" i="49"/>
  <c r="J228" i="49"/>
  <c r="Y227" i="49"/>
  <c r="T227" i="49" s="1"/>
  <c r="Y226" i="49"/>
  <c r="R226" i="49" s="1"/>
  <c r="Y225" i="49"/>
  <c r="T225" i="49" s="1"/>
  <c r="N225" i="49"/>
  <c r="Y224" i="49"/>
  <c r="U224" i="49" s="1"/>
  <c r="P224" i="49"/>
  <c r="Y223" i="49"/>
  <c r="V223" i="49" s="1"/>
  <c r="Y222" i="49"/>
  <c r="V222" i="49" s="1"/>
  <c r="N222" i="49"/>
  <c r="Y221" i="49"/>
  <c r="U221" i="49" s="1"/>
  <c r="V221" i="49"/>
  <c r="T221" i="49"/>
  <c r="S221" i="49"/>
  <c r="Q221" i="49"/>
  <c r="P221" i="49"/>
  <c r="Y220" i="49"/>
  <c r="S220" i="49" s="1"/>
  <c r="Y219" i="49"/>
  <c r="T219" i="49" s="1"/>
  <c r="N219" i="49"/>
  <c r="Y218" i="49"/>
  <c r="U218" i="49" s="1"/>
  <c r="Y217" i="49"/>
  <c r="T217" i="49" s="1"/>
  <c r="S217" i="49"/>
  <c r="N217" i="49"/>
  <c r="Y216" i="49"/>
  <c r="W216" i="49" s="1"/>
  <c r="O216" i="49"/>
  <c r="Y215" i="49"/>
  <c r="V215" i="49" s="1"/>
  <c r="U215" i="49"/>
  <c r="R215" i="49"/>
  <c r="Q215" i="49"/>
  <c r="Y214" i="49"/>
  <c r="Y213" i="49"/>
  <c r="X213" i="49" s="1"/>
  <c r="O213" i="49"/>
  <c r="Y212" i="49"/>
  <c r="T212" i="49" s="1"/>
  <c r="X212" i="49"/>
  <c r="W212" i="49"/>
  <c r="U212" i="49"/>
  <c r="P212" i="49"/>
  <c r="O212" i="49"/>
  <c r="J212" i="49"/>
  <c r="Y211" i="49"/>
  <c r="T211" i="49" s="1"/>
  <c r="Y210" i="49"/>
  <c r="R210" i="49" s="1"/>
  <c r="Y209" i="49"/>
  <c r="W209" i="49" s="1"/>
  <c r="O209" i="49"/>
  <c r="N209" i="49"/>
  <c r="Y208" i="49"/>
  <c r="U208" i="49" s="1"/>
  <c r="X208" i="49"/>
  <c r="T208" i="49"/>
  <c r="Q208" i="49"/>
  <c r="O208" i="49"/>
  <c r="J208" i="49"/>
  <c r="Y207" i="49"/>
  <c r="R207" i="49" s="1"/>
  <c r="Q207" i="49"/>
  <c r="Y206" i="49"/>
  <c r="V206" i="49" s="1"/>
  <c r="Y205" i="49"/>
  <c r="X205" i="49" s="1"/>
  <c r="V205" i="49"/>
  <c r="Y204" i="49"/>
  <c r="X204" i="49" s="1"/>
  <c r="V204" i="49"/>
  <c r="O204" i="49"/>
  <c r="Y203" i="49"/>
  <c r="N203" i="49" s="1"/>
  <c r="X203" i="49"/>
  <c r="Y202" i="49"/>
  <c r="V202" i="49" s="1"/>
  <c r="W202" i="49"/>
  <c r="R202" i="49"/>
  <c r="J202" i="49"/>
  <c r="Y201" i="49"/>
  <c r="T201" i="49" s="1"/>
  <c r="V201" i="49"/>
  <c r="Q201" i="49"/>
  <c r="N201" i="49"/>
  <c r="Y200" i="49"/>
  <c r="U200" i="49" s="1"/>
  <c r="T200" i="49"/>
  <c r="R200" i="49"/>
  <c r="O200" i="49"/>
  <c r="Y199" i="49"/>
  <c r="T199" i="49" s="1"/>
  <c r="V199" i="49"/>
  <c r="Y198" i="49"/>
  <c r="W198" i="49" s="1"/>
  <c r="O198" i="49"/>
  <c r="Y197" i="49"/>
  <c r="R197" i="49" s="1"/>
  <c r="W197" i="49"/>
  <c r="V197" i="49"/>
  <c r="T197" i="49"/>
  <c r="P197" i="49"/>
  <c r="O197" i="49"/>
  <c r="Y196" i="49"/>
  <c r="Q196" i="49" s="1"/>
  <c r="Y195" i="49"/>
  <c r="U195" i="49" s="1"/>
  <c r="V195" i="49"/>
  <c r="S195" i="49"/>
  <c r="Q195" i="49"/>
  <c r="Y194" i="49"/>
  <c r="U194" i="49" s="1"/>
  <c r="Q194" i="49"/>
  <c r="P194" i="49"/>
  <c r="Y193" i="49"/>
  <c r="U193" i="49" s="1"/>
  <c r="Y192" i="49"/>
  <c r="P192" i="49" s="1"/>
  <c r="Y191" i="49"/>
  <c r="V191" i="49" s="1"/>
  <c r="J191" i="49"/>
  <c r="Y190" i="49"/>
  <c r="Q190" i="49" s="1"/>
  <c r="Y189" i="49"/>
  <c r="T189" i="49" s="1"/>
  <c r="O189" i="49"/>
  <c r="Y188" i="49"/>
  <c r="V188" i="49" s="1"/>
  <c r="Y187" i="49"/>
  <c r="P187" i="49" s="1"/>
  <c r="Y186" i="49"/>
  <c r="W186" i="49" s="1"/>
  <c r="Y185" i="49"/>
  <c r="T185" i="49" s="1"/>
  <c r="N185" i="49"/>
  <c r="Y184" i="49"/>
  <c r="U184" i="49" s="1"/>
  <c r="T184" i="49"/>
  <c r="O184" i="49"/>
  <c r="Y183" i="49"/>
  <c r="P183" i="49" s="1"/>
  <c r="Y182" i="49"/>
  <c r="Q182" i="49" s="1"/>
  <c r="Y181" i="49"/>
  <c r="R181" i="49" s="1"/>
  <c r="Y180" i="49"/>
  <c r="Y179" i="49"/>
  <c r="T179" i="49" s="1"/>
  <c r="Y178" i="49"/>
  <c r="V178" i="49" s="1"/>
  <c r="Y177" i="49"/>
  <c r="V177" i="49" s="1"/>
  <c r="X177" i="49"/>
  <c r="Q177" i="49"/>
  <c r="N177" i="49"/>
  <c r="J177" i="49"/>
  <c r="Y176" i="49"/>
  <c r="X176" i="49"/>
  <c r="S176" i="49"/>
  <c r="R176" i="49"/>
  <c r="N176" i="49"/>
  <c r="J176" i="49"/>
  <c r="Y175" i="49"/>
  <c r="W175" i="49" s="1"/>
  <c r="R175" i="49"/>
  <c r="Y174" i="49"/>
  <c r="W174" i="49" s="1"/>
  <c r="U174" i="49"/>
  <c r="Q174" i="49"/>
  <c r="N174" i="49"/>
  <c r="Y173" i="49"/>
  <c r="U173" i="49" s="1"/>
  <c r="Y172" i="49"/>
  <c r="U172" i="49" s="1"/>
  <c r="P172" i="49"/>
  <c r="Y171" i="49"/>
  <c r="V171" i="49" s="1"/>
  <c r="S171" i="49"/>
  <c r="N171" i="49"/>
  <c r="Y170" i="49"/>
  <c r="Y169" i="49"/>
  <c r="V169" i="49" s="1"/>
  <c r="Y168" i="49"/>
  <c r="T168" i="49" s="1"/>
  <c r="X168" i="49"/>
  <c r="U168" i="49"/>
  <c r="S168" i="49"/>
  <c r="Q168" i="49"/>
  <c r="P168" i="49"/>
  <c r="N168" i="49"/>
  <c r="Y167" i="49"/>
  <c r="W167" i="49" s="1"/>
  <c r="U167" i="49"/>
  <c r="O167" i="49"/>
  <c r="Y166" i="49"/>
  <c r="W166" i="49" s="1"/>
  <c r="S166" i="49"/>
  <c r="Y165" i="49"/>
  <c r="Q165" i="49" s="1"/>
  <c r="X165" i="49"/>
  <c r="U165" i="49"/>
  <c r="R165" i="49"/>
  <c r="P165" i="49"/>
  <c r="O165" i="49"/>
  <c r="Y164" i="49"/>
  <c r="J164" i="49" s="1"/>
  <c r="Y163" i="49"/>
  <c r="Q163" i="49" s="1"/>
  <c r="Y162" i="49"/>
  <c r="W162" i="49" s="1"/>
  <c r="P162" i="49"/>
  <c r="Y161" i="49"/>
  <c r="W161" i="49" s="1"/>
  <c r="Y160" i="49"/>
  <c r="Q160" i="49" s="1"/>
  <c r="R160" i="49"/>
  <c r="Y159" i="49"/>
  <c r="X159" i="49" s="1"/>
  <c r="U159" i="49"/>
  <c r="O159" i="49"/>
  <c r="Y158" i="49"/>
  <c r="S158" i="49" s="1"/>
  <c r="W158" i="49"/>
  <c r="Q158" i="49"/>
  <c r="O158" i="49"/>
  <c r="Y157" i="49"/>
  <c r="X157" i="49" s="1"/>
  <c r="Y156" i="49"/>
  <c r="X156" i="49" s="1"/>
  <c r="Y155" i="49"/>
  <c r="X155" i="49" s="1"/>
  <c r="W155" i="49"/>
  <c r="U155" i="49"/>
  <c r="S155" i="49"/>
  <c r="Q155" i="49"/>
  <c r="O155" i="49"/>
  <c r="J155" i="49"/>
  <c r="Y154" i="49"/>
  <c r="U154" i="49" s="1"/>
  <c r="Y153" i="49"/>
  <c r="Y152" i="49"/>
  <c r="V152" i="49" s="1"/>
  <c r="U152" i="49"/>
  <c r="N152" i="49"/>
  <c r="J152" i="49"/>
  <c r="Y151" i="49"/>
  <c r="Q151" i="49" s="1"/>
  <c r="Y150" i="49"/>
  <c r="Y149" i="49"/>
  <c r="X149" i="49" s="1"/>
  <c r="V149" i="49"/>
  <c r="T149" i="49"/>
  <c r="S149" i="49"/>
  <c r="P149" i="49"/>
  <c r="N149" i="49"/>
  <c r="J149" i="49"/>
  <c r="Y148" i="49"/>
  <c r="X148" i="49" s="1"/>
  <c r="S148" i="49"/>
  <c r="J148" i="49"/>
  <c r="Y147" i="49"/>
  <c r="V147" i="49" s="1"/>
  <c r="Y146" i="49"/>
  <c r="T146" i="49" s="1"/>
  <c r="X146" i="49"/>
  <c r="U146" i="49"/>
  <c r="S146" i="49"/>
  <c r="Q146" i="49"/>
  <c r="J146" i="49"/>
  <c r="Y145" i="49"/>
  <c r="X145" i="49" s="1"/>
  <c r="Y144" i="49"/>
  <c r="W144" i="49" s="1"/>
  <c r="V144" i="49"/>
  <c r="U144" i="49"/>
  <c r="R144" i="49"/>
  <c r="N144" i="49"/>
  <c r="Y143" i="49"/>
  <c r="S143" i="49" s="1"/>
  <c r="Y142" i="49"/>
  <c r="J142" i="49" s="1"/>
  <c r="Y141" i="49"/>
  <c r="Y140" i="49"/>
  <c r="O140" i="49" s="1"/>
  <c r="Y139" i="49"/>
  <c r="W139" i="49" s="1"/>
  <c r="N139" i="49"/>
  <c r="Y138" i="49"/>
  <c r="W138" i="49" s="1"/>
  <c r="P138" i="49"/>
  <c r="J138" i="49"/>
  <c r="Y137" i="49"/>
  <c r="Q137" i="49" s="1"/>
  <c r="P137" i="49"/>
  <c r="Y136" i="49"/>
  <c r="O136" i="49" s="1"/>
  <c r="N136" i="49"/>
  <c r="Y135" i="49"/>
  <c r="W135" i="49" s="1"/>
  <c r="P135" i="49"/>
  <c r="O135" i="49"/>
  <c r="Y134" i="49"/>
  <c r="X134" i="49" s="1"/>
  <c r="Y133" i="49"/>
  <c r="U133" i="49" s="1"/>
  <c r="Y132" i="49"/>
  <c r="V132" i="49" s="1"/>
  <c r="P132" i="49"/>
  <c r="Y131" i="49"/>
  <c r="X131" i="49" s="1"/>
  <c r="U131" i="49"/>
  <c r="Q131" i="49"/>
  <c r="Y130" i="49"/>
  <c r="W130" i="49" s="1"/>
  <c r="Y129" i="49"/>
  <c r="W129" i="49" s="1"/>
  <c r="V129" i="49"/>
  <c r="P129" i="49"/>
  <c r="O129" i="49"/>
  <c r="J129" i="49"/>
  <c r="Y128" i="49"/>
  <c r="W128" i="49" s="1"/>
  <c r="O128" i="49"/>
  <c r="Y127" i="49"/>
  <c r="X127" i="49" s="1"/>
  <c r="Y126" i="49"/>
  <c r="R126" i="49" s="1"/>
  <c r="U126" i="49"/>
  <c r="Y125" i="49"/>
  <c r="X125" i="49" s="1"/>
  <c r="Y124" i="49"/>
  <c r="T124" i="49" s="1"/>
  <c r="Y123" i="49"/>
  <c r="U123" i="49" s="1"/>
  <c r="X123" i="49"/>
  <c r="W123" i="49"/>
  <c r="V123" i="49"/>
  <c r="T123" i="49"/>
  <c r="S123" i="49"/>
  <c r="P123" i="49"/>
  <c r="O123" i="49"/>
  <c r="N123" i="49"/>
  <c r="Y122" i="49"/>
  <c r="X122" i="49" s="1"/>
  <c r="Y121" i="49"/>
  <c r="S121" i="49" s="1"/>
  <c r="X121" i="49"/>
  <c r="V121" i="49"/>
  <c r="R121" i="49"/>
  <c r="O121" i="49"/>
  <c r="N121" i="49"/>
  <c r="J121" i="49"/>
  <c r="Y120" i="49"/>
  <c r="V120" i="49" s="1"/>
  <c r="S120" i="49"/>
  <c r="O120" i="49"/>
  <c r="N120" i="49"/>
  <c r="J120" i="49"/>
  <c r="Y119" i="49"/>
  <c r="W119" i="49" s="1"/>
  <c r="T119" i="49"/>
  <c r="Y118" i="49"/>
  <c r="R118" i="49" s="1"/>
  <c r="Q118" i="49"/>
  <c r="Y117" i="49"/>
  <c r="X117" i="49" s="1"/>
  <c r="U117" i="49"/>
  <c r="Q117" i="49"/>
  <c r="Y116" i="49"/>
  <c r="T116" i="49" s="1"/>
  <c r="Y115" i="49"/>
  <c r="W115" i="49" s="1"/>
  <c r="S115" i="49"/>
  <c r="Y114" i="49"/>
  <c r="X114" i="49" s="1"/>
  <c r="Q114" i="49"/>
  <c r="Y113" i="49"/>
  <c r="S113" i="49" s="1"/>
  <c r="Y112" i="49"/>
  <c r="W112" i="49" s="1"/>
  <c r="Y111" i="49"/>
  <c r="X111" i="49" s="1"/>
  <c r="Y110" i="49"/>
  <c r="R110" i="49" s="1"/>
  <c r="W110" i="49"/>
  <c r="V110" i="49"/>
  <c r="U110" i="49"/>
  <c r="S110" i="49"/>
  <c r="Q110" i="49"/>
  <c r="P110" i="49"/>
  <c r="N110" i="49"/>
  <c r="J110" i="49"/>
  <c r="Y109" i="49"/>
  <c r="T109" i="49" s="1"/>
  <c r="X109" i="49"/>
  <c r="P109" i="49"/>
  <c r="N109" i="49"/>
  <c r="J109" i="49"/>
  <c r="Y108" i="49"/>
  <c r="T108" i="49" s="1"/>
  <c r="Y107" i="49"/>
  <c r="X107" i="49" s="1"/>
  <c r="Y106" i="49"/>
  <c r="S106" i="49" s="1"/>
  <c r="U106" i="49"/>
  <c r="R106" i="49"/>
  <c r="Y105" i="49"/>
  <c r="S105" i="49" s="1"/>
  <c r="Y104" i="49"/>
  <c r="W104" i="49" s="1"/>
  <c r="Q104" i="49"/>
  <c r="O104" i="49"/>
  <c r="Y103" i="49"/>
  <c r="X103" i="49" s="1"/>
  <c r="Y102" i="49"/>
  <c r="R102" i="49" s="1"/>
  <c r="Y101" i="49"/>
  <c r="V101" i="49" s="1"/>
  <c r="Y100" i="49"/>
  <c r="T100" i="49" s="1"/>
  <c r="O100" i="49"/>
  <c r="Y99" i="49"/>
  <c r="X99" i="49" s="1"/>
  <c r="Y98" i="49"/>
  <c r="U98" i="49" s="1"/>
  <c r="Y97" i="49"/>
  <c r="S97" i="49" s="1"/>
  <c r="Y96" i="49"/>
  <c r="T96" i="49" s="1"/>
  <c r="Y95" i="49"/>
  <c r="X95" i="49" s="1"/>
  <c r="V95" i="49"/>
  <c r="Y94" i="49"/>
  <c r="R94" i="49" s="1"/>
  <c r="Y93" i="49"/>
  <c r="X93" i="49" s="1"/>
  <c r="Y92" i="49"/>
  <c r="T92" i="49" s="1"/>
  <c r="Y91" i="49"/>
  <c r="R91" i="49" s="1"/>
  <c r="O91" i="49"/>
  <c r="Y90" i="49"/>
  <c r="X90" i="49" s="1"/>
  <c r="Y89" i="49"/>
  <c r="U89" i="49" s="1"/>
  <c r="Y88" i="49"/>
  <c r="X88" i="49" s="1"/>
  <c r="S88" i="49"/>
  <c r="P88" i="49"/>
  <c r="Y87" i="49"/>
  <c r="R87" i="49" s="1"/>
  <c r="V87" i="49"/>
  <c r="T87" i="49"/>
  <c r="S87" i="49"/>
  <c r="Q87" i="49"/>
  <c r="N87" i="49"/>
  <c r="Y86" i="49"/>
  <c r="T86" i="49" s="1"/>
  <c r="Y85" i="49"/>
  <c r="X85" i="49" s="1"/>
  <c r="U85" i="49"/>
  <c r="Q85" i="49"/>
  <c r="J85" i="49"/>
  <c r="Y84" i="49"/>
  <c r="T84" i="49" s="1"/>
  <c r="V84" i="49"/>
  <c r="S84" i="49"/>
  <c r="N84" i="49"/>
  <c r="Y83" i="49"/>
  <c r="V83" i="49" s="1"/>
  <c r="Y82" i="49"/>
  <c r="X82" i="49" s="1"/>
  <c r="Y81" i="49"/>
  <c r="U81" i="49" s="1"/>
  <c r="Q81" i="49"/>
  <c r="Y80" i="49"/>
  <c r="V80" i="49" s="1"/>
  <c r="S80" i="49"/>
  <c r="Y79" i="49"/>
  <c r="R79" i="49" s="1"/>
  <c r="Y78" i="49"/>
  <c r="T78" i="49" s="1"/>
  <c r="Y77" i="49"/>
  <c r="V77" i="49" s="1"/>
  <c r="U77" i="49"/>
  <c r="Y76" i="49"/>
  <c r="S76" i="49" s="1"/>
  <c r="Y75" i="49"/>
  <c r="P75" i="49" s="1"/>
  <c r="Y74" i="49"/>
  <c r="Y73" i="49"/>
  <c r="U73" i="49" s="1"/>
  <c r="Y72" i="49"/>
  <c r="Y71" i="49"/>
  <c r="P71" i="49" s="1"/>
  <c r="I43" i="49"/>
  <c r="Q42" i="49"/>
  <c r="I42" i="49"/>
  <c r="Q41" i="49"/>
  <c r="I41" i="49"/>
  <c r="Q40" i="49"/>
  <c r="I40" i="49"/>
  <c r="Q39" i="49"/>
  <c r="I39" i="49"/>
  <c r="I44" i="49" s="1"/>
  <c r="Q38" i="49"/>
  <c r="Q37" i="49"/>
  <c r="Q36" i="49"/>
  <c r="Q35" i="49"/>
  <c r="Q34" i="49"/>
  <c r="B28" i="49"/>
  <c r="B26" i="49"/>
  <c r="Q19" i="49"/>
  <c r="X1" i="49"/>
  <c r="A1" i="49"/>
  <c r="B65" i="17"/>
  <c r="B62" i="17"/>
  <c r="B63" i="17"/>
  <c r="B66" i="17"/>
  <c r="B67" i="17"/>
  <c r="B68" i="17"/>
  <c r="B69" i="17"/>
  <c r="B70" i="17"/>
  <c r="B71" i="17"/>
  <c r="B72" i="17"/>
  <c r="B73" i="17"/>
  <c r="B74" i="17"/>
  <c r="B75" i="17"/>
  <c r="B76" i="17"/>
  <c r="B77" i="17"/>
  <c r="B78" i="17"/>
  <c r="B79" i="17"/>
  <c r="B80" i="17"/>
  <c r="B81" i="17"/>
  <c r="B82" i="17"/>
  <c r="B83" i="17"/>
  <c r="B84" i="17"/>
  <c r="B85" i="17"/>
  <c r="B86" i="17"/>
  <c r="B87" i="17"/>
  <c r="B88" i="17"/>
  <c r="B89" i="17"/>
  <c r="B90" i="17"/>
  <c r="B91" i="17"/>
  <c r="B92" i="17"/>
  <c r="B93" i="17"/>
  <c r="B94" i="17"/>
  <c r="B95" i="17"/>
  <c r="B96" i="17"/>
  <c r="B97" i="17"/>
  <c r="B98" i="17"/>
  <c r="B99" i="17"/>
  <c r="B100" i="17"/>
  <c r="B101" i="17"/>
  <c r="B102" i="17"/>
  <c r="B103" i="17"/>
  <c r="B104" i="17"/>
  <c r="B105" i="17"/>
  <c r="B106" i="17"/>
  <c r="B107" i="17"/>
  <c r="B108" i="17"/>
  <c r="B109" i="17"/>
  <c r="B64" i="17"/>
  <c r="B112" i="17"/>
  <c r="B113" i="17"/>
  <c r="B114" i="17"/>
  <c r="B116" i="17"/>
  <c r="B117" i="17"/>
  <c r="B118" i="17"/>
  <c r="B119" i="17"/>
  <c r="B120" i="17"/>
  <c r="B121" i="17"/>
  <c r="B122" i="17"/>
  <c r="B123" i="17"/>
  <c r="B124" i="17"/>
  <c r="B125" i="17"/>
  <c r="B126" i="17"/>
  <c r="B127" i="17"/>
  <c r="B128" i="17"/>
  <c r="B129" i="17"/>
  <c r="B130" i="17"/>
  <c r="B131" i="17"/>
  <c r="B132" i="17"/>
  <c r="B133" i="17"/>
  <c r="B134" i="17"/>
  <c r="B135" i="17"/>
  <c r="B136" i="17"/>
  <c r="B137" i="17"/>
  <c r="B138" i="17"/>
  <c r="B139" i="17"/>
  <c r="B140" i="17"/>
  <c r="B141" i="17"/>
  <c r="B142" i="17"/>
  <c r="B143" i="17"/>
  <c r="B144" i="17"/>
  <c r="B145" i="17"/>
  <c r="B146" i="17"/>
  <c r="B147" i="17"/>
  <c r="B148" i="17"/>
  <c r="B149" i="17"/>
  <c r="B150" i="17"/>
  <c r="B151" i="17"/>
  <c r="B152" i="17"/>
  <c r="B153" i="17"/>
  <c r="B154" i="17"/>
  <c r="B155" i="17"/>
  <c r="B156" i="17"/>
  <c r="B157" i="17"/>
  <c r="B158" i="17"/>
  <c r="B159" i="17"/>
  <c r="B165" i="17"/>
  <c r="B163" i="17"/>
  <c r="B162" i="17"/>
  <c r="B164" i="17"/>
  <c r="B166" i="17"/>
  <c r="B167" i="17"/>
  <c r="B168" i="17"/>
  <c r="B169" i="17"/>
  <c r="B170" i="17"/>
  <c r="B171" i="17"/>
  <c r="B172" i="17"/>
  <c r="B173" i="17"/>
  <c r="B174" i="17"/>
  <c r="B175" i="17"/>
  <c r="B176" i="17"/>
  <c r="B177" i="17"/>
  <c r="B178" i="17"/>
  <c r="B179" i="17"/>
  <c r="B180" i="17"/>
  <c r="B181" i="17"/>
  <c r="B182" i="17"/>
  <c r="B183" i="17"/>
  <c r="B184" i="17"/>
  <c r="B185" i="17"/>
  <c r="B186" i="17"/>
  <c r="B187" i="17"/>
  <c r="B188" i="17"/>
  <c r="B189" i="17"/>
  <c r="B190" i="17"/>
  <c r="B191" i="17"/>
  <c r="B192" i="17"/>
  <c r="B193" i="17"/>
  <c r="B194" i="17"/>
  <c r="B195" i="17"/>
  <c r="B196" i="17"/>
  <c r="B197" i="17"/>
  <c r="B198" i="17"/>
  <c r="B199" i="17"/>
  <c r="B200" i="17"/>
  <c r="B201" i="17"/>
  <c r="B202" i="17"/>
  <c r="B203" i="17"/>
  <c r="B204" i="17"/>
  <c r="B205" i="17"/>
  <c r="B206" i="17"/>
  <c r="B207" i="17"/>
  <c r="B208" i="17"/>
  <c r="B209" i="17"/>
  <c r="B115" i="17"/>
  <c r="B213" i="17"/>
  <c r="B214" i="17"/>
  <c r="B215" i="17"/>
  <c r="B216" i="17"/>
  <c r="B217" i="17"/>
  <c r="B218" i="17"/>
  <c r="B219" i="17"/>
  <c r="B220" i="17"/>
  <c r="B221" i="17"/>
  <c r="B222" i="17"/>
  <c r="B223" i="17"/>
  <c r="B224" i="17"/>
  <c r="B225" i="17"/>
  <c r="B226" i="17"/>
  <c r="B227" i="17"/>
  <c r="B228" i="17"/>
  <c r="B229" i="17"/>
  <c r="B230" i="17"/>
  <c r="B231" i="17"/>
  <c r="B232" i="17"/>
  <c r="B233" i="17"/>
  <c r="B234" i="17"/>
  <c r="B235" i="17"/>
  <c r="B236" i="17"/>
  <c r="B237" i="17"/>
  <c r="B238" i="17"/>
  <c r="B239" i="17"/>
  <c r="B240" i="17"/>
  <c r="B241" i="17"/>
  <c r="B242" i="17"/>
  <c r="B243" i="17"/>
  <c r="B244" i="17"/>
  <c r="B245" i="17"/>
  <c r="B246" i="17"/>
  <c r="B247" i="17"/>
  <c r="B248" i="17"/>
  <c r="B249" i="17"/>
  <c r="B250" i="17"/>
  <c r="B251" i="17"/>
  <c r="B252" i="17"/>
  <c r="B253" i="17"/>
  <c r="B254" i="17"/>
  <c r="B255" i="17"/>
  <c r="B256" i="17"/>
  <c r="B257" i="17"/>
  <c r="B258" i="17"/>
  <c r="B259" i="17"/>
  <c r="B212" i="17"/>
  <c r="B263" i="17"/>
  <c r="B264" i="17"/>
  <c r="B265" i="17"/>
  <c r="B266" i="17"/>
  <c r="B267" i="17"/>
  <c r="B268" i="17"/>
  <c r="B269" i="17"/>
  <c r="B270" i="17"/>
  <c r="B271" i="17"/>
  <c r="B272" i="17"/>
  <c r="B273" i="17"/>
  <c r="B274" i="17"/>
  <c r="B275" i="17"/>
  <c r="B276" i="17"/>
  <c r="B277" i="17"/>
  <c r="B278" i="17"/>
  <c r="B279" i="17"/>
  <c r="B280" i="17"/>
  <c r="B281" i="17"/>
  <c r="B282" i="17"/>
  <c r="B283" i="17"/>
  <c r="B284" i="17"/>
  <c r="B285" i="17"/>
  <c r="B286" i="17"/>
  <c r="B287" i="17"/>
  <c r="B288" i="17"/>
  <c r="B289" i="17"/>
  <c r="B290" i="17"/>
  <c r="B291" i="17"/>
  <c r="B292" i="17"/>
  <c r="B293" i="17"/>
  <c r="B294" i="17"/>
  <c r="B295" i="17"/>
  <c r="B296" i="17"/>
  <c r="B297" i="17"/>
  <c r="B298" i="17"/>
  <c r="B299" i="17"/>
  <c r="B300" i="17"/>
  <c r="B301" i="17"/>
  <c r="B302" i="17"/>
  <c r="B303" i="17"/>
  <c r="B304" i="17"/>
  <c r="B305" i="17"/>
  <c r="B306" i="17"/>
  <c r="B307" i="17"/>
  <c r="B308" i="17"/>
  <c r="B309" i="17"/>
  <c r="B262" i="17"/>
  <c r="B313" i="17"/>
  <c r="B314" i="17"/>
  <c r="B315" i="17"/>
  <c r="B316" i="17"/>
  <c r="B317" i="17"/>
  <c r="B318" i="17"/>
  <c r="B319" i="17"/>
  <c r="B320" i="17"/>
  <c r="B321" i="17"/>
  <c r="B322" i="17"/>
  <c r="B323" i="17"/>
  <c r="B324" i="17"/>
  <c r="B325" i="17"/>
  <c r="B326" i="17"/>
  <c r="B327" i="17"/>
  <c r="B328" i="17"/>
  <c r="B329" i="17"/>
  <c r="B330" i="17"/>
  <c r="B331" i="17"/>
  <c r="B332" i="17"/>
  <c r="B333" i="17"/>
  <c r="B334" i="17"/>
  <c r="B335" i="17"/>
  <c r="B336" i="17"/>
  <c r="B337" i="17"/>
  <c r="B338" i="17"/>
  <c r="B339" i="17"/>
  <c r="B340" i="17"/>
  <c r="B341" i="17"/>
  <c r="B342" i="17"/>
  <c r="B343" i="17"/>
  <c r="B344" i="17"/>
  <c r="B345" i="17"/>
  <c r="B346" i="17"/>
  <c r="B347" i="17"/>
  <c r="B348" i="17"/>
  <c r="B349" i="17"/>
  <c r="B350" i="17"/>
  <c r="B351" i="17"/>
  <c r="B352" i="17"/>
  <c r="B353" i="17"/>
  <c r="B354" i="17"/>
  <c r="B355" i="17"/>
  <c r="B356" i="17"/>
  <c r="B357" i="17"/>
  <c r="B358" i="17"/>
  <c r="B359" i="17"/>
  <c r="B312" i="17"/>
  <c r="B363" i="17"/>
  <c r="B364" i="17"/>
  <c r="B365" i="17"/>
  <c r="B366" i="17"/>
  <c r="B367" i="17"/>
  <c r="B368" i="17"/>
  <c r="B369" i="17"/>
  <c r="B370" i="17"/>
  <c r="B371" i="17"/>
  <c r="B372" i="17"/>
  <c r="B373" i="17"/>
  <c r="B374" i="17"/>
  <c r="B375" i="17"/>
  <c r="B376" i="17"/>
  <c r="B377" i="17"/>
  <c r="B378" i="17"/>
  <c r="B379" i="17"/>
  <c r="B380" i="17"/>
  <c r="B381" i="17"/>
  <c r="B382" i="17"/>
  <c r="B383" i="17"/>
  <c r="B384" i="17"/>
  <c r="B385" i="17"/>
  <c r="B386" i="17"/>
  <c r="B387" i="17"/>
  <c r="B388" i="17"/>
  <c r="B389" i="17"/>
  <c r="B390" i="17"/>
  <c r="B391" i="17"/>
  <c r="B392" i="17"/>
  <c r="B393" i="17"/>
  <c r="B394" i="17"/>
  <c r="B395" i="17"/>
  <c r="B396" i="17"/>
  <c r="B397" i="17"/>
  <c r="B398" i="17"/>
  <c r="B399" i="17"/>
  <c r="B400" i="17"/>
  <c r="B401" i="17"/>
  <c r="B402" i="17"/>
  <c r="B403" i="17"/>
  <c r="B404" i="17"/>
  <c r="B405" i="17"/>
  <c r="B406" i="17"/>
  <c r="B407" i="17"/>
  <c r="B408" i="17"/>
  <c r="B409" i="17"/>
  <c r="B362" i="17"/>
  <c r="M409" i="17"/>
  <c r="L409" i="17"/>
  <c r="K409" i="17"/>
  <c r="J409" i="17"/>
  <c r="I409" i="17"/>
  <c r="H409" i="17"/>
  <c r="G409" i="17"/>
  <c r="F409" i="17"/>
  <c r="E409" i="17"/>
  <c r="D409" i="17"/>
  <c r="C409" i="17"/>
  <c r="M408" i="17"/>
  <c r="L408" i="17"/>
  <c r="K408" i="17"/>
  <c r="J408" i="17"/>
  <c r="I408" i="17"/>
  <c r="H408" i="17"/>
  <c r="G408" i="17"/>
  <c r="F408" i="17"/>
  <c r="E408" i="17"/>
  <c r="D408" i="17"/>
  <c r="C408" i="17"/>
  <c r="M407" i="17"/>
  <c r="L407" i="17"/>
  <c r="K407" i="17"/>
  <c r="J407" i="17"/>
  <c r="I407" i="17"/>
  <c r="H407" i="17"/>
  <c r="G407" i="17"/>
  <c r="F407" i="17"/>
  <c r="E407" i="17"/>
  <c r="D407" i="17"/>
  <c r="C407" i="17"/>
  <c r="M406" i="17"/>
  <c r="L406" i="17"/>
  <c r="K406" i="17"/>
  <c r="J406" i="17"/>
  <c r="I406" i="17"/>
  <c r="H406" i="17"/>
  <c r="G406" i="17"/>
  <c r="F406" i="17"/>
  <c r="E406" i="17"/>
  <c r="D406" i="17"/>
  <c r="C406" i="17"/>
  <c r="M405" i="17"/>
  <c r="L405" i="17"/>
  <c r="K405" i="17"/>
  <c r="J405" i="17"/>
  <c r="I405" i="17"/>
  <c r="H405" i="17"/>
  <c r="G405" i="17"/>
  <c r="F405" i="17"/>
  <c r="E405" i="17"/>
  <c r="D405" i="17"/>
  <c r="C405" i="17"/>
  <c r="M404" i="17"/>
  <c r="L404" i="17"/>
  <c r="K404" i="17"/>
  <c r="J404" i="17"/>
  <c r="I404" i="17"/>
  <c r="H404" i="17"/>
  <c r="G404" i="17"/>
  <c r="F404" i="17"/>
  <c r="E404" i="17"/>
  <c r="D404" i="17"/>
  <c r="C404" i="17"/>
  <c r="M403" i="17"/>
  <c r="L403" i="17"/>
  <c r="K403" i="17"/>
  <c r="J403" i="17"/>
  <c r="I403" i="17"/>
  <c r="H403" i="17"/>
  <c r="G403" i="17"/>
  <c r="F403" i="17"/>
  <c r="E403" i="17"/>
  <c r="D403" i="17"/>
  <c r="C403" i="17"/>
  <c r="M402" i="17"/>
  <c r="L402" i="17"/>
  <c r="K402" i="17"/>
  <c r="J402" i="17"/>
  <c r="I402" i="17"/>
  <c r="H402" i="17"/>
  <c r="G402" i="17"/>
  <c r="F402" i="17"/>
  <c r="E402" i="17"/>
  <c r="D402" i="17"/>
  <c r="C402" i="17"/>
  <c r="M401" i="17"/>
  <c r="L401" i="17"/>
  <c r="K401" i="17"/>
  <c r="J401" i="17"/>
  <c r="I401" i="17"/>
  <c r="H401" i="17"/>
  <c r="G401" i="17"/>
  <c r="F401" i="17"/>
  <c r="E401" i="17"/>
  <c r="D401" i="17"/>
  <c r="C401" i="17"/>
  <c r="M400" i="17"/>
  <c r="L400" i="17"/>
  <c r="K400" i="17"/>
  <c r="J400" i="17"/>
  <c r="I400" i="17"/>
  <c r="H400" i="17"/>
  <c r="G400" i="17"/>
  <c r="F400" i="17"/>
  <c r="E400" i="17"/>
  <c r="D400" i="17"/>
  <c r="C400" i="17"/>
  <c r="M399" i="17"/>
  <c r="L399" i="17"/>
  <c r="K399" i="17"/>
  <c r="J399" i="17"/>
  <c r="I399" i="17"/>
  <c r="H399" i="17"/>
  <c r="G399" i="17"/>
  <c r="F399" i="17"/>
  <c r="E399" i="17"/>
  <c r="D399" i="17"/>
  <c r="C399" i="17"/>
  <c r="M398" i="17"/>
  <c r="L398" i="17"/>
  <c r="K398" i="17"/>
  <c r="J398" i="17"/>
  <c r="I398" i="17"/>
  <c r="H398" i="17"/>
  <c r="G398" i="17"/>
  <c r="F398" i="17"/>
  <c r="E398" i="17"/>
  <c r="D398" i="17"/>
  <c r="C398" i="17"/>
  <c r="M397" i="17"/>
  <c r="L397" i="17"/>
  <c r="K397" i="17"/>
  <c r="J397" i="17"/>
  <c r="I397" i="17"/>
  <c r="H397" i="17"/>
  <c r="G397" i="17"/>
  <c r="F397" i="17"/>
  <c r="E397" i="17"/>
  <c r="D397" i="17"/>
  <c r="C397" i="17"/>
  <c r="M396" i="17"/>
  <c r="L396" i="17"/>
  <c r="K396" i="17"/>
  <c r="J396" i="17"/>
  <c r="I396" i="17"/>
  <c r="H396" i="17"/>
  <c r="G396" i="17"/>
  <c r="F396" i="17"/>
  <c r="E396" i="17"/>
  <c r="D396" i="17"/>
  <c r="C396" i="17"/>
  <c r="M395" i="17"/>
  <c r="L395" i="17"/>
  <c r="K395" i="17"/>
  <c r="J395" i="17"/>
  <c r="I395" i="17"/>
  <c r="H395" i="17"/>
  <c r="G395" i="17"/>
  <c r="F395" i="17"/>
  <c r="E395" i="17"/>
  <c r="D395" i="17"/>
  <c r="C395" i="17"/>
  <c r="M394" i="17"/>
  <c r="L394" i="17"/>
  <c r="K394" i="17"/>
  <c r="J394" i="17"/>
  <c r="I394" i="17"/>
  <c r="H394" i="17"/>
  <c r="G394" i="17"/>
  <c r="F394" i="17"/>
  <c r="E394" i="17"/>
  <c r="D394" i="17"/>
  <c r="C394" i="17"/>
  <c r="M393" i="17"/>
  <c r="L393" i="17"/>
  <c r="K393" i="17"/>
  <c r="J393" i="17"/>
  <c r="I393" i="17"/>
  <c r="H393" i="17"/>
  <c r="G393" i="17"/>
  <c r="F393" i="17"/>
  <c r="E393" i="17"/>
  <c r="D393" i="17"/>
  <c r="C393" i="17"/>
  <c r="M392" i="17"/>
  <c r="L392" i="17"/>
  <c r="K392" i="17"/>
  <c r="J392" i="17"/>
  <c r="I392" i="17"/>
  <c r="H392" i="17"/>
  <c r="G392" i="17"/>
  <c r="F392" i="17"/>
  <c r="E392" i="17"/>
  <c r="D392" i="17"/>
  <c r="C392" i="17"/>
  <c r="M391" i="17"/>
  <c r="L391" i="17"/>
  <c r="K391" i="17"/>
  <c r="J391" i="17"/>
  <c r="I391" i="17"/>
  <c r="H391" i="17"/>
  <c r="G391" i="17"/>
  <c r="F391" i="17"/>
  <c r="E391" i="17"/>
  <c r="D391" i="17"/>
  <c r="C391" i="17"/>
  <c r="M390" i="17"/>
  <c r="L390" i="17"/>
  <c r="K390" i="17"/>
  <c r="J390" i="17"/>
  <c r="I390" i="17"/>
  <c r="H390" i="17"/>
  <c r="G390" i="17"/>
  <c r="F390" i="17"/>
  <c r="E390" i="17"/>
  <c r="D390" i="17"/>
  <c r="C390" i="17"/>
  <c r="M389" i="17"/>
  <c r="L389" i="17"/>
  <c r="K389" i="17"/>
  <c r="J389" i="17"/>
  <c r="I389" i="17"/>
  <c r="H389" i="17"/>
  <c r="G389" i="17"/>
  <c r="F389" i="17"/>
  <c r="E389" i="17"/>
  <c r="D389" i="17"/>
  <c r="C389" i="17"/>
  <c r="M388" i="17"/>
  <c r="L388" i="17"/>
  <c r="K388" i="17"/>
  <c r="J388" i="17"/>
  <c r="I388" i="17"/>
  <c r="H388" i="17"/>
  <c r="G388" i="17"/>
  <c r="F388" i="17"/>
  <c r="E388" i="17"/>
  <c r="D388" i="17"/>
  <c r="C388" i="17"/>
  <c r="M387" i="17"/>
  <c r="L387" i="17"/>
  <c r="K387" i="17"/>
  <c r="J387" i="17"/>
  <c r="I387" i="17"/>
  <c r="H387" i="17"/>
  <c r="G387" i="17"/>
  <c r="F387" i="17"/>
  <c r="E387" i="17"/>
  <c r="D387" i="17"/>
  <c r="C387" i="17"/>
  <c r="M386" i="17"/>
  <c r="L386" i="17"/>
  <c r="K386" i="17"/>
  <c r="J386" i="17"/>
  <c r="I386" i="17"/>
  <c r="H386" i="17"/>
  <c r="G386" i="17"/>
  <c r="F386" i="17"/>
  <c r="E386" i="17"/>
  <c r="D386" i="17"/>
  <c r="C386" i="17"/>
  <c r="M385" i="17"/>
  <c r="L385" i="17"/>
  <c r="K385" i="17"/>
  <c r="J385" i="17"/>
  <c r="I385" i="17"/>
  <c r="H385" i="17"/>
  <c r="G385" i="17"/>
  <c r="F385" i="17"/>
  <c r="E385" i="17"/>
  <c r="D385" i="17"/>
  <c r="C385" i="17"/>
  <c r="M384" i="17"/>
  <c r="L384" i="17"/>
  <c r="K384" i="17"/>
  <c r="J384" i="17"/>
  <c r="I384" i="17"/>
  <c r="H384" i="17"/>
  <c r="G384" i="17"/>
  <c r="F384" i="17"/>
  <c r="E384" i="17"/>
  <c r="D384" i="17"/>
  <c r="C384" i="17"/>
  <c r="M383" i="17"/>
  <c r="L383" i="17"/>
  <c r="K383" i="17"/>
  <c r="J383" i="17"/>
  <c r="I383" i="17"/>
  <c r="H383" i="17"/>
  <c r="G383" i="17"/>
  <c r="F383" i="17"/>
  <c r="E383" i="17"/>
  <c r="D383" i="17"/>
  <c r="C383" i="17"/>
  <c r="M382" i="17"/>
  <c r="L382" i="17"/>
  <c r="K382" i="17"/>
  <c r="J382" i="17"/>
  <c r="I382" i="17"/>
  <c r="H382" i="17"/>
  <c r="G382" i="17"/>
  <c r="F382" i="17"/>
  <c r="E382" i="17"/>
  <c r="D382" i="17"/>
  <c r="C382" i="17"/>
  <c r="M381" i="17"/>
  <c r="L381" i="17"/>
  <c r="K381" i="17"/>
  <c r="J381" i="17"/>
  <c r="I381" i="17"/>
  <c r="H381" i="17"/>
  <c r="G381" i="17"/>
  <c r="F381" i="17"/>
  <c r="E381" i="17"/>
  <c r="D381" i="17"/>
  <c r="C381" i="17"/>
  <c r="M380" i="17"/>
  <c r="L380" i="17"/>
  <c r="K380" i="17"/>
  <c r="J380" i="17"/>
  <c r="I380" i="17"/>
  <c r="H380" i="17"/>
  <c r="G380" i="17"/>
  <c r="F380" i="17"/>
  <c r="E380" i="17"/>
  <c r="D380" i="17"/>
  <c r="C380" i="17"/>
  <c r="M379" i="17"/>
  <c r="L379" i="17"/>
  <c r="K379" i="17"/>
  <c r="J379" i="17"/>
  <c r="I379" i="17"/>
  <c r="H379" i="17"/>
  <c r="G379" i="17"/>
  <c r="F379" i="17"/>
  <c r="E379" i="17"/>
  <c r="D379" i="17"/>
  <c r="C379" i="17"/>
  <c r="M378" i="17"/>
  <c r="L378" i="17"/>
  <c r="K378" i="17"/>
  <c r="J378" i="17"/>
  <c r="I378" i="17"/>
  <c r="H378" i="17"/>
  <c r="G378" i="17"/>
  <c r="F378" i="17"/>
  <c r="E378" i="17"/>
  <c r="D378" i="17"/>
  <c r="C378" i="17"/>
  <c r="M377" i="17"/>
  <c r="L377" i="17"/>
  <c r="K377" i="17"/>
  <c r="J377" i="17"/>
  <c r="I377" i="17"/>
  <c r="H377" i="17"/>
  <c r="G377" i="17"/>
  <c r="F377" i="17"/>
  <c r="E377" i="17"/>
  <c r="D377" i="17"/>
  <c r="C377" i="17"/>
  <c r="M376" i="17"/>
  <c r="L376" i="17"/>
  <c r="K376" i="17"/>
  <c r="J376" i="17"/>
  <c r="I376" i="17"/>
  <c r="H376" i="17"/>
  <c r="G376" i="17"/>
  <c r="F376" i="17"/>
  <c r="E376" i="17"/>
  <c r="D376" i="17"/>
  <c r="C376" i="17"/>
  <c r="M375" i="17"/>
  <c r="L375" i="17"/>
  <c r="K375" i="17"/>
  <c r="J375" i="17"/>
  <c r="I375" i="17"/>
  <c r="H375" i="17"/>
  <c r="G375" i="17"/>
  <c r="F375" i="17"/>
  <c r="E375" i="17"/>
  <c r="D375" i="17"/>
  <c r="C375" i="17"/>
  <c r="M374" i="17"/>
  <c r="L374" i="17"/>
  <c r="K374" i="17"/>
  <c r="J374" i="17"/>
  <c r="I374" i="17"/>
  <c r="H374" i="17"/>
  <c r="G374" i="17"/>
  <c r="F374" i="17"/>
  <c r="E374" i="17"/>
  <c r="D374" i="17"/>
  <c r="C374" i="17"/>
  <c r="M373" i="17"/>
  <c r="L373" i="17"/>
  <c r="K373" i="17"/>
  <c r="J373" i="17"/>
  <c r="I373" i="17"/>
  <c r="H373" i="17"/>
  <c r="G373" i="17"/>
  <c r="F373" i="17"/>
  <c r="E373" i="17"/>
  <c r="D373" i="17"/>
  <c r="C373" i="17"/>
  <c r="M372" i="17"/>
  <c r="L372" i="17"/>
  <c r="K372" i="17"/>
  <c r="J372" i="17"/>
  <c r="I372" i="17"/>
  <c r="H372" i="17"/>
  <c r="G372" i="17"/>
  <c r="F372" i="17"/>
  <c r="E372" i="17"/>
  <c r="D372" i="17"/>
  <c r="C372" i="17"/>
  <c r="M371" i="17"/>
  <c r="L371" i="17"/>
  <c r="K371" i="17"/>
  <c r="J371" i="17"/>
  <c r="I371" i="17"/>
  <c r="H371" i="17"/>
  <c r="G371" i="17"/>
  <c r="F371" i="17"/>
  <c r="E371" i="17"/>
  <c r="D371" i="17"/>
  <c r="C371" i="17"/>
  <c r="M370" i="17"/>
  <c r="L370" i="17"/>
  <c r="K370" i="17"/>
  <c r="J370" i="17"/>
  <c r="I370" i="17"/>
  <c r="H370" i="17"/>
  <c r="G370" i="17"/>
  <c r="F370" i="17"/>
  <c r="E370" i="17"/>
  <c r="D370" i="17"/>
  <c r="C370" i="17"/>
  <c r="M369" i="17"/>
  <c r="L369" i="17"/>
  <c r="K369" i="17"/>
  <c r="J369" i="17"/>
  <c r="I369" i="17"/>
  <c r="H369" i="17"/>
  <c r="G369" i="17"/>
  <c r="F369" i="17"/>
  <c r="E369" i="17"/>
  <c r="D369" i="17"/>
  <c r="C369" i="17"/>
  <c r="M368" i="17"/>
  <c r="L368" i="17"/>
  <c r="K368" i="17"/>
  <c r="J368" i="17"/>
  <c r="I368" i="17"/>
  <c r="H368" i="17"/>
  <c r="G368" i="17"/>
  <c r="F368" i="17"/>
  <c r="E368" i="17"/>
  <c r="D368" i="17"/>
  <c r="C368" i="17"/>
  <c r="M367" i="17"/>
  <c r="L367" i="17"/>
  <c r="K367" i="17"/>
  <c r="J367" i="17"/>
  <c r="I367" i="17"/>
  <c r="H367" i="17"/>
  <c r="G367" i="17"/>
  <c r="F367" i="17"/>
  <c r="E367" i="17"/>
  <c r="D367" i="17"/>
  <c r="C367" i="17"/>
  <c r="M366" i="17"/>
  <c r="L366" i="17"/>
  <c r="K366" i="17"/>
  <c r="J366" i="17"/>
  <c r="I366" i="17"/>
  <c r="H366" i="17"/>
  <c r="G366" i="17"/>
  <c r="F366" i="17"/>
  <c r="E366" i="17"/>
  <c r="D366" i="17"/>
  <c r="C366" i="17"/>
  <c r="M359" i="17"/>
  <c r="L359" i="17"/>
  <c r="K359" i="17"/>
  <c r="J359" i="17"/>
  <c r="I359" i="17"/>
  <c r="H359" i="17"/>
  <c r="G359" i="17"/>
  <c r="F359" i="17"/>
  <c r="E359" i="17"/>
  <c r="D359" i="17"/>
  <c r="C359" i="17"/>
  <c r="M358" i="17"/>
  <c r="L358" i="17"/>
  <c r="K358" i="17"/>
  <c r="J358" i="17"/>
  <c r="I358" i="17"/>
  <c r="H358" i="17"/>
  <c r="G358" i="17"/>
  <c r="F358" i="17"/>
  <c r="E358" i="17"/>
  <c r="D358" i="17"/>
  <c r="C358" i="17"/>
  <c r="M357" i="17"/>
  <c r="L357" i="17"/>
  <c r="K357" i="17"/>
  <c r="J357" i="17"/>
  <c r="I357" i="17"/>
  <c r="H357" i="17"/>
  <c r="G357" i="17"/>
  <c r="F357" i="17"/>
  <c r="E357" i="17"/>
  <c r="D357" i="17"/>
  <c r="C357" i="17"/>
  <c r="M356" i="17"/>
  <c r="L356" i="17"/>
  <c r="K356" i="17"/>
  <c r="J356" i="17"/>
  <c r="I356" i="17"/>
  <c r="H356" i="17"/>
  <c r="G356" i="17"/>
  <c r="F356" i="17"/>
  <c r="E356" i="17"/>
  <c r="D356" i="17"/>
  <c r="C356" i="17"/>
  <c r="M355" i="17"/>
  <c r="L355" i="17"/>
  <c r="K355" i="17"/>
  <c r="J355" i="17"/>
  <c r="I355" i="17"/>
  <c r="H355" i="17"/>
  <c r="G355" i="17"/>
  <c r="F355" i="17"/>
  <c r="E355" i="17"/>
  <c r="D355" i="17"/>
  <c r="C355" i="17"/>
  <c r="M354" i="17"/>
  <c r="L354" i="17"/>
  <c r="K354" i="17"/>
  <c r="J354" i="17"/>
  <c r="I354" i="17"/>
  <c r="H354" i="17"/>
  <c r="G354" i="17"/>
  <c r="F354" i="17"/>
  <c r="E354" i="17"/>
  <c r="D354" i="17"/>
  <c r="C354" i="17"/>
  <c r="M353" i="17"/>
  <c r="L353" i="17"/>
  <c r="K353" i="17"/>
  <c r="J353" i="17"/>
  <c r="I353" i="17"/>
  <c r="H353" i="17"/>
  <c r="G353" i="17"/>
  <c r="F353" i="17"/>
  <c r="E353" i="17"/>
  <c r="D353" i="17"/>
  <c r="C353" i="17"/>
  <c r="M352" i="17"/>
  <c r="L352" i="17"/>
  <c r="K352" i="17"/>
  <c r="J352" i="17"/>
  <c r="I352" i="17"/>
  <c r="H352" i="17"/>
  <c r="G352" i="17"/>
  <c r="F352" i="17"/>
  <c r="E352" i="17"/>
  <c r="D352" i="17"/>
  <c r="C352" i="17"/>
  <c r="M351" i="17"/>
  <c r="L351" i="17"/>
  <c r="K351" i="17"/>
  <c r="J351" i="17"/>
  <c r="I351" i="17"/>
  <c r="H351" i="17"/>
  <c r="G351" i="17"/>
  <c r="F351" i="17"/>
  <c r="E351" i="17"/>
  <c r="D351" i="17"/>
  <c r="C351" i="17"/>
  <c r="M350" i="17"/>
  <c r="L350" i="17"/>
  <c r="K350" i="17"/>
  <c r="J350" i="17"/>
  <c r="I350" i="17"/>
  <c r="H350" i="17"/>
  <c r="G350" i="17"/>
  <c r="F350" i="17"/>
  <c r="E350" i="17"/>
  <c r="D350" i="17"/>
  <c r="C350" i="17"/>
  <c r="M349" i="17"/>
  <c r="L349" i="17"/>
  <c r="K349" i="17"/>
  <c r="J349" i="17"/>
  <c r="I349" i="17"/>
  <c r="H349" i="17"/>
  <c r="G349" i="17"/>
  <c r="F349" i="17"/>
  <c r="E349" i="17"/>
  <c r="D349" i="17"/>
  <c r="C349" i="17"/>
  <c r="M348" i="17"/>
  <c r="L348" i="17"/>
  <c r="K348" i="17"/>
  <c r="J348" i="17"/>
  <c r="I348" i="17"/>
  <c r="H348" i="17"/>
  <c r="G348" i="17"/>
  <c r="F348" i="17"/>
  <c r="E348" i="17"/>
  <c r="D348" i="17"/>
  <c r="C348" i="17"/>
  <c r="M347" i="17"/>
  <c r="L347" i="17"/>
  <c r="K347" i="17"/>
  <c r="J347" i="17"/>
  <c r="I347" i="17"/>
  <c r="H347" i="17"/>
  <c r="G347" i="17"/>
  <c r="F347" i="17"/>
  <c r="E347" i="17"/>
  <c r="D347" i="17"/>
  <c r="C347" i="17"/>
  <c r="M346" i="17"/>
  <c r="L346" i="17"/>
  <c r="K346" i="17"/>
  <c r="J346" i="17"/>
  <c r="I346" i="17"/>
  <c r="H346" i="17"/>
  <c r="G346" i="17"/>
  <c r="F346" i="17"/>
  <c r="E346" i="17"/>
  <c r="D346" i="17"/>
  <c r="C346" i="17"/>
  <c r="M345" i="17"/>
  <c r="L345" i="17"/>
  <c r="K345" i="17"/>
  <c r="J345" i="17"/>
  <c r="I345" i="17"/>
  <c r="H345" i="17"/>
  <c r="G345" i="17"/>
  <c r="F345" i="17"/>
  <c r="E345" i="17"/>
  <c r="D345" i="17"/>
  <c r="C345" i="17"/>
  <c r="M344" i="17"/>
  <c r="L344" i="17"/>
  <c r="K344" i="17"/>
  <c r="J344" i="17"/>
  <c r="I344" i="17"/>
  <c r="H344" i="17"/>
  <c r="G344" i="17"/>
  <c r="F344" i="17"/>
  <c r="E344" i="17"/>
  <c r="D344" i="17"/>
  <c r="C344" i="17"/>
  <c r="M343" i="17"/>
  <c r="L343" i="17"/>
  <c r="K343" i="17"/>
  <c r="J343" i="17"/>
  <c r="I343" i="17"/>
  <c r="H343" i="17"/>
  <c r="G343" i="17"/>
  <c r="F343" i="17"/>
  <c r="E343" i="17"/>
  <c r="D343" i="17"/>
  <c r="C343" i="17"/>
  <c r="M342" i="17"/>
  <c r="L342" i="17"/>
  <c r="K342" i="17"/>
  <c r="J342" i="17"/>
  <c r="I342" i="17"/>
  <c r="H342" i="17"/>
  <c r="G342" i="17"/>
  <c r="F342" i="17"/>
  <c r="E342" i="17"/>
  <c r="D342" i="17"/>
  <c r="C342" i="17"/>
  <c r="M341" i="17"/>
  <c r="L341" i="17"/>
  <c r="K341" i="17"/>
  <c r="J341" i="17"/>
  <c r="I341" i="17"/>
  <c r="H341" i="17"/>
  <c r="G341" i="17"/>
  <c r="F341" i="17"/>
  <c r="E341" i="17"/>
  <c r="D341" i="17"/>
  <c r="C341" i="17"/>
  <c r="M340" i="17"/>
  <c r="L340" i="17"/>
  <c r="K340" i="17"/>
  <c r="J340" i="17"/>
  <c r="I340" i="17"/>
  <c r="H340" i="17"/>
  <c r="G340" i="17"/>
  <c r="F340" i="17"/>
  <c r="E340" i="17"/>
  <c r="D340" i="17"/>
  <c r="C340" i="17"/>
  <c r="M339" i="17"/>
  <c r="L339" i="17"/>
  <c r="K339" i="17"/>
  <c r="J339" i="17"/>
  <c r="I339" i="17"/>
  <c r="H339" i="17"/>
  <c r="G339" i="17"/>
  <c r="F339" i="17"/>
  <c r="E339" i="17"/>
  <c r="D339" i="17"/>
  <c r="C339" i="17"/>
  <c r="M338" i="17"/>
  <c r="L338" i="17"/>
  <c r="K338" i="17"/>
  <c r="J338" i="17"/>
  <c r="I338" i="17"/>
  <c r="H338" i="17"/>
  <c r="G338" i="17"/>
  <c r="F338" i="17"/>
  <c r="E338" i="17"/>
  <c r="D338" i="17"/>
  <c r="C338" i="17"/>
  <c r="M337" i="17"/>
  <c r="L337" i="17"/>
  <c r="K337" i="17"/>
  <c r="J337" i="17"/>
  <c r="I337" i="17"/>
  <c r="H337" i="17"/>
  <c r="G337" i="17"/>
  <c r="F337" i="17"/>
  <c r="E337" i="17"/>
  <c r="D337" i="17"/>
  <c r="C337" i="17"/>
  <c r="M336" i="17"/>
  <c r="L336" i="17"/>
  <c r="K336" i="17"/>
  <c r="J336" i="17"/>
  <c r="I336" i="17"/>
  <c r="H336" i="17"/>
  <c r="G336" i="17"/>
  <c r="F336" i="17"/>
  <c r="E336" i="17"/>
  <c r="D336" i="17"/>
  <c r="C336" i="17"/>
  <c r="M335" i="17"/>
  <c r="L335" i="17"/>
  <c r="K335" i="17"/>
  <c r="J335" i="17"/>
  <c r="I335" i="17"/>
  <c r="H335" i="17"/>
  <c r="G335" i="17"/>
  <c r="F335" i="17"/>
  <c r="E335" i="17"/>
  <c r="D335" i="17"/>
  <c r="C335" i="17"/>
  <c r="M334" i="17"/>
  <c r="L334" i="17"/>
  <c r="K334" i="17"/>
  <c r="J334" i="17"/>
  <c r="I334" i="17"/>
  <c r="H334" i="17"/>
  <c r="G334" i="17"/>
  <c r="F334" i="17"/>
  <c r="E334" i="17"/>
  <c r="D334" i="17"/>
  <c r="C334" i="17"/>
  <c r="M333" i="17"/>
  <c r="L333" i="17"/>
  <c r="K333" i="17"/>
  <c r="J333" i="17"/>
  <c r="I333" i="17"/>
  <c r="H333" i="17"/>
  <c r="G333" i="17"/>
  <c r="F333" i="17"/>
  <c r="E333" i="17"/>
  <c r="D333" i="17"/>
  <c r="C333" i="17"/>
  <c r="M332" i="17"/>
  <c r="L332" i="17"/>
  <c r="K332" i="17"/>
  <c r="J332" i="17"/>
  <c r="I332" i="17"/>
  <c r="H332" i="17"/>
  <c r="G332" i="17"/>
  <c r="F332" i="17"/>
  <c r="E332" i="17"/>
  <c r="D332" i="17"/>
  <c r="C332" i="17"/>
  <c r="M331" i="17"/>
  <c r="L331" i="17"/>
  <c r="K331" i="17"/>
  <c r="J331" i="17"/>
  <c r="I331" i="17"/>
  <c r="H331" i="17"/>
  <c r="G331" i="17"/>
  <c r="F331" i="17"/>
  <c r="E331" i="17"/>
  <c r="D331" i="17"/>
  <c r="C331" i="17"/>
  <c r="M330" i="17"/>
  <c r="L330" i="17"/>
  <c r="K330" i="17"/>
  <c r="J330" i="17"/>
  <c r="I330" i="17"/>
  <c r="H330" i="17"/>
  <c r="G330" i="17"/>
  <c r="F330" i="17"/>
  <c r="E330" i="17"/>
  <c r="D330" i="17"/>
  <c r="C330" i="17"/>
  <c r="M329" i="17"/>
  <c r="L329" i="17"/>
  <c r="K329" i="17"/>
  <c r="J329" i="17"/>
  <c r="I329" i="17"/>
  <c r="H329" i="17"/>
  <c r="G329" i="17"/>
  <c r="F329" i="17"/>
  <c r="E329" i="17"/>
  <c r="D329" i="17"/>
  <c r="C329" i="17"/>
  <c r="M328" i="17"/>
  <c r="L328" i="17"/>
  <c r="K328" i="17"/>
  <c r="J328" i="17"/>
  <c r="I328" i="17"/>
  <c r="H328" i="17"/>
  <c r="G328" i="17"/>
  <c r="F328" i="17"/>
  <c r="E328" i="17"/>
  <c r="D328" i="17"/>
  <c r="C328" i="17"/>
  <c r="M327" i="17"/>
  <c r="L327" i="17"/>
  <c r="K327" i="17"/>
  <c r="J327" i="17"/>
  <c r="I327" i="17"/>
  <c r="H327" i="17"/>
  <c r="G327" i="17"/>
  <c r="F327" i="17"/>
  <c r="E327" i="17"/>
  <c r="D327" i="17"/>
  <c r="C327" i="17"/>
  <c r="M326" i="17"/>
  <c r="L326" i="17"/>
  <c r="K326" i="17"/>
  <c r="J326" i="17"/>
  <c r="I326" i="17"/>
  <c r="H326" i="17"/>
  <c r="G326" i="17"/>
  <c r="F326" i="17"/>
  <c r="E326" i="17"/>
  <c r="D326" i="17"/>
  <c r="C326" i="17"/>
  <c r="M325" i="17"/>
  <c r="L325" i="17"/>
  <c r="K325" i="17"/>
  <c r="J325" i="17"/>
  <c r="I325" i="17"/>
  <c r="H325" i="17"/>
  <c r="G325" i="17"/>
  <c r="F325" i="17"/>
  <c r="E325" i="17"/>
  <c r="D325" i="17"/>
  <c r="C325" i="17"/>
  <c r="M324" i="17"/>
  <c r="L324" i="17"/>
  <c r="K324" i="17"/>
  <c r="J324" i="17"/>
  <c r="I324" i="17"/>
  <c r="H324" i="17"/>
  <c r="G324" i="17"/>
  <c r="F324" i="17"/>
  <c r="E324" i="17"/>
  <c r="D324" i="17"/>
  <c r="C324" i="17"/>
  <c r="M323" i="17"/>
  <c r="L323" i="17"/>
  <c r="K323" i="17"/>
  <c r="J323" i="17"/>
  <c r="I323" i="17"/>
  <c r="H323" i="17"/>
  <c r="G323" i="17"/>
  <c r="F323" i="17"/>
  <c r="E323" i="17"/>
  <c r="D323" i="17"/>
  <c r="C323" i="17"/>
  <c r="M322" i="17"/>
  <c r="L322" i="17"/>
  <c r="K322" i="17"/>
  <c r="J322" i="17"/>
  <c r="I322" i="17"/>
  <c r="H322" i="17"/>
  <c r="G322" i="17"/>
  <c r="F322" i="17"/>
  <c r="E322" i="17"/>
  <c r="D322" i="17"/>
  <c r="C322" i="17"/>
  <c r="M321" i="17"/>
  <c r="L321" i="17"/>
  <c r="K321" i="17"/>
  <c r="J321" i="17"/>
  <c r="I321" i="17"/>
  <c r="H321" i="17"/>
  <c r="G321" i="17"/>
  <c r="F321" i="17"/>
  <c r="E321" i="17"/>
  <c r="D321" i="17"/>
  <c r="C321" i="17"/>
  <c r="M320" i="17"/>
  <c r="L320" i="17"/>
  <c r="K320" i="17"/>
  <c r="J320" i="17"/>
  <c r="I320" i="17"/>
  <c r="H320" i="17"/>
  <c r="G320" i="17"/>
  <c r="F320" i="17"/>
  <c r="E320" i="17"/>
  <c r="D320" i="17"/>
  <c r="C320" i="17"/>
  <c r="M319" i="17"/>
  <c r="L319" i="17"/>
  <c r="K319" i="17"/>
  <c r="J319" i="17"/>
  <c r="I319" i="17"/>
  <c r="H319" i="17"/>
  <c r="G319" i="17"/>
  <c r="F319" i="17"/>
  <c r="E319" i="17"/>
  <c r="D319" i="17"/>
  <c r="C319" i="17"/>
  <c r="M318" i="17"/>
  <c r="L318" i="17"/>
  <c r="K318" i="17"/>
  <c r="J318" i="17"/>
  <c r="I318" i="17"/>
  <c r="H318" i="17"/>
  <c r="G318" i="17"/>
  <c r="F318" i="17"/>
  <c r="E318" i="17"/>
  <c r="D318" i="17"/>
  <c r="C318" i="17"/>
  <c r="M317" i="17"/>
  <c r="L317" i="17"/>
  <c r="K317" i="17"/>
  <c r="J317" i="17"/>
  <c r="I317" i="17"/>
  <c r="H317" i="17"/>
  <c r="G317" i="17"/>
  <c r="F317" i="17"/>
  <c r="E317" i="17"/>
  <c r="D317" i="17"/>
  <c r="C317" i="17"/>
  <c r="M316" i="17"/>
  <c r="L316" i="17"/>
  <c r="K316" i="17"/>
  <c r="J316" i="17"/>
  <c r="I316" i="17"/>
  <c r="H316" i="17"/>
  <c r="G316" i="17"/>
  <c r="F316" i="17"/>
  <c r="E316" i="17"/>
  <c r="D316" i="17"/>
  <c r="C316" i="17"/>
  <c r="M309" i="17"/>
  <c r="L309" i="17"/>
  <c r="K309" i="17"/>
  <c r="J309" i="17"/>
  <c r="I309" i="17"/>
  <c r="H309" i="17"/>
  <c r="G309" i="17"/>
  <c r="F309" i="17"/>
  <c r="E309" i="17"/>
  <c r="D309" i="17"/>
  <c r="C309" i="17"/>
  <c r="M308" i="17"/>
  <c r="L308" i="17"/>
  <c r="K308" i="17"/>
  <c r="J308" i="17"/>
  <c r="I308" i="17"/>
  <c r="H308" i="17"/>
  <c r="G308" i="17"/>
  <c r="F308" i="17"/>
  <c r="E308" i="17"/>
  <c r="D308" i="17"/>
  <c r="C308" i="17"/>
  <c r="M307" i="17"/>
  <c r="L307" i="17"/>
  <c r="K307" i="17"/>
  <c r="J307" i="17"/>
  <c r="I307" i="17"/>
  <c r="H307" i="17"/>
  <c r="G307" i="17"/>
  <c r="F307" i="17"/>
  <c r="E307" i="17"/>
  <c r="D307" i="17"/>
  <c r="C307" i="17"/>
  <c r="M306" i="17"/>
  <c r="L306" i="17"/>
  <c r="K306" i="17"/>
  <c r="J306" i="17"/>
  <c r="I306" i="17"/>
  <c r="H306" i="17"/>
  <c r="G306" i="17"/>
  <c r="F306" i="17"/>
  <c r="E306" i="17"/>
  <c r="D306" i="17"/>
  <c r="C306" i="17"/>
  <c r="M305" i="17"/>
  <c r="L305" i="17"/>
  <c r="K305" i="17"/>
  <c r="J305" i="17"/>
  <c r="I305" i="17"/>
  <c r="H305" i="17"/>
  <c r="G305" i="17"/>
  <c r="F305" i="17"/>
  <c r="E305" i="17"/>
  <c r="D305" i="17"/>
  <c r="C305" i="17"/>
  <c r="M304" i="17"/>
  <c r="L304" i="17"/>
  <c r="K304" i="17"/>
  <c r="J304" i="17"/>
  <c r="I304" i="17"/>
  <c r="H304" i="17"/>
  <c r="G304" i="17"/>
  <c r="F304" i="17"/>
  <c r="E304" i="17"/>
  <c r="D304" i="17"/>
  <c r="C304" i="17"/>
  <c r="M303" i="17"/>
  <c r="L303" i="17"/>
  <c r="K303" i="17"/>
  <c r="J303" i="17"/>
  <c r="I303" i="17"/>
  <c r="H303" i="17"/>
  <c r="G303" i="17"/>
  <c r="F303" i="17"/>
  <c r="E303" i="17"/>
  <c r="D303" i="17"/>
  <c r="C303" i="17"/>
  <c r="M302" i="17"/>
  <c r="L302" i="17"/>
  <c r="K302" i="17"/>
  <c r="J302" i="17"/>
  <c r="I302" i="17"/>
  <c r="H302" i="17"/>
  <c r="G302" i="17"/>
  <c r="F302" i="17"/>
  <c r="E302" i="17"/>
  <c r="D302" i="17"/>
  <c r="C302" i="17"/>
  <c r="M301" i="17"/>
  <c r="L301" i="17"/>
  <c r="K301" i="17"/>
  <c r="J301" i="17"/>
  <c r="I301" i="17"/>
  <c r="H301" i="17"/>
  <c r="G301" i="17"/>
  <c r="F301" i="17"/>
  <c r="E301" i="17"/>
  <c r="D301" i="17"/>
  <c r="C301" i="17"/>
  <c r="M300" i="17"/>
  <c r="L300" i="17"/>
  <c r="K300" i="17"/>
  <c r="J300" i="17"/>
  <c r="I300" i="17"/>
  <c r="H300" i="17"/>
  <c r="G300" i="17"/>
  <c r="F300" i="17"/>
  <c r="E300" i="17"/>
  <c r="D300" i="17"/>
  <c r="C300" i="17"/>
  <c r="M299" i="17"/>
  <c r="L299" i="17"/>
  <c r="K299" i="17"/>
  <c r="J299" i="17"/>
  <c r="I299" i="17"/>
  <c r="H299" i="17"/>
  <c r="G299" i="17"/>
  <c r="F299" i="17"/>
  <c r="E299" i="17"/>
  <c r="D299" i="17"/>
  <c r="C299" i="17"/>
  <c r="M298" i="17"/>
  <c r="L298" i="17"/>
  <c r="K298" i="17"/>
  <c r="J298" i="17"/>
  <c r="I298" i="17"/>
  <c r="H298" i="17"/>
  <c r="G298" i="17"/>
  <c r="F298" i="17"/>
  <c r="E298" i="17"/>
  <c r="D298" i="17"/>
  <c r="C298" i="17"/>
  <c r="M297" i="17"/>
  <c r="L297" i="17"/>
  <c r="K297" i="17"/>
  <c r="J297" i="17"/>
  <c r="I297" i="17"/>
  <c r="H297" i="17"/>
  <c r="G297" i="17"/>
  <c r="F297" i="17"/>
  <c r="E297" i="17"/>
  <c r="D297" i="17"/>
  <c r="C297" i="17"/>
  <c r="M296" i="17"/>
  <c r="L296" i="17"/>
  <c r="K296" i="17"/>
  <c r="J296" i="17"/>
  <c r="I296" i="17"/>
  <c r="H296" i="17"/>
  <c r="G296" i="17"/>
  <c r="F296" i="17"/>
  <c r="E296" i="17"/>
  <c r="D296" i="17"/>
  <c r="C296" i="17"/>
  <c r="M295" i="17"/>
  <c r="L295" i="17"/>
  <c r="K295" i="17"/>
  <c r="J295" i="17"/>
  <c r="I295" i="17"/>
  <c r="H295" i="17"/>
  <c r="G295" i="17"/>
  <c r="F295" i="17"/>
  <c r="E295" i="17"/>
  <c r="D295" i="17"/>
  <c r="C295" i="17"/>
  <c r="M294" i="17"/>
  <c r="L294" i="17"/>
  <c r="K294" i="17"/>
  <c r="J294" i="17"/>
  <c r="I294" i="17"/>
  <c r="H294" i="17"/>
  <c r="G294" i="17"/>
  <c r="F294" i="17"/>
  <c r="E294" i="17"/>
  <c r="D294" i="17"/>
  <c r="C294" i="17"/>
  <c r="M293" i="17"/>
  <c r="L293" i="17"/>
  <c r="K293" i="17"/>
  <c r="J293" i="17"/>
  <c r="I293" i="17"/>
  <c r="H293" i="17"/>
  <c r="G293" i="17"/>
  <c r="F293" i="17"/>
  <c r="E293" i="17"/>
  <c r="D293" i="17"/>
  <c r="C293" i="17"/>
  <c r="M292" i="17"/>
  <c r="L292" i="17"/>
  <c r="K292" i="17"/>
  <c r="J292" i="17"/>
  <c r="I292" i="17"/>
  <c r="H292" i="17"/>
  <c r="G292" i="17"/>
  <c r="F292" i="17"/>
  <c r="E292" i="17"/>
  <c r="D292" i="17"/>
  <c r="C292" i="17"/>
  <c r="M291" i="17"/>
  <c r="L291" i="17"/>
  <c r="K291" i="17"/>
  <c r="J291" i="17"/>
  <c r="I291" i="17"/>
  <c r="H291" i="17"/>
  <c r="G291" i="17"/>
  <c r="F291" i="17"/>
  <c r="E291" i="17"/>
  <c r="D291" i="17"/>
  <c r="C291" i="17"/>
  <c r="M290" i="17"/>
  <c r="L290" i="17"/>
  <c r="K290" i="17"/>
  <c r="J290" i="17"/>
  <c r="I290" i="17"/>
  <c r="H290" i="17"/>
  <c r="G290" i="17"/>
  <c r="F290" i="17"/>
  <c r="E290" i="17"/>
  <c r="D290" i="17"/>
  <c r="C290" i="17"/>
  <c r="M289" i="17"/>
  <c r="L289" i="17"/>
  <c r="K289" i="17"/>
  <c r="J289" i="17"/>
  <c r="I289" i="17"/>
  <c r="H289" i="17"/>
  <c r="G289" i="17"/>
  <c r="F289" i="17"/>
  <c r="E289" i="17"/>
  <c r="D289" i="17"/>
  <c r="C289" i="17"/>
  <c r="M288" i="17"/>
  <c r="L288" i="17"/>
  <c r="K288" i="17"/>
  <c r="J288" i="17"/>
  <c r="I288" i="17"/>
  <c r="H288" i="17"/>
  <c r="G288" i="17"/>
  <c r="F288" i="17"/>
  <c r="E288" i="17"/>
  <c r="D288" i="17"/>
  <c r="C288" i="17"/>
  <c r="M287" i="17"/>
  <c r="L287" i="17"/>
  <c r="K287" i="17"/>
  <c r="J287" i="17"/>
  <c r="I287" i="17"/>
  <c r="H287" i="17"/>
  <c r="G287" i="17"/>
  <c r="F287" i="17"/>
  <c r="E287" i="17"/>
  <c r="D287" i="17"/>
  <c r="C287" i="17"/>
  <c r="M286" i="17"/>
  <c r="L286" i="17"/>
  <c r="K286" i="17"/>
  <c r="J286" i="17"/>
  <c r="I286" i="17"/>
  <c r="H286" i="17"/>
  <c r="G286" i="17"/>
  <c r="F286" i="17"/>
  <c r="E286" i="17"/>
  <c r="D286" i="17"/>
  <c r="C286" i="17"/>
  <c r="M285" i="17"/>
  <c r="L285" i="17"/>
  <c r="K285" i="17"/>
  <c r="J285" i="17"/>
  <c r="I285" i="17"/>
  <c r="H285" i="17"/>
  <c r="G285" i="17"/>
  <c r="F285" i="17"/>
  <c r="E285" i="17"/>
  <c r="D285" i="17"/>
  <c r="C285" i="17"/>
  <c r="M284" i="17"/>
  <c r="L284" i="17"/>
  <c r="K284" i="17"/>
  <c r="J284" i="17"/>
  <c r="I284" i="17"/>
  <c r="H284" i="17"/>
  <c r="G284" i="17"/>
  <c r="F284" i="17"/>
  <c r="E284" i="17"/>
  <c r="D284" i="17"/>
  <c r="C284" i="17"/>
  <c r="M283" i="17"/>
  <c r="L283" i="17"/>
  <c r="K283" i="17"/>
  <c r="J283" i="17"/>
  <c r="I283" i="17"/>
  <c r="H283" i="17"/>
  <c r="G283" i="17"/>
  <c r="F283" i="17"/>
  <c r="E283" i="17"/>
  <c r="D283" i="17"/>
  <c r="C283" i="17"/>
  <c r="M282" i="17"/>
  <c r="L282" i="17"/>
  <c r="K282" i="17"/>
  <c r="J282" i="17"/>
  <c r="I282" i="17"/>
  <c r="H282" i="17"/>
  <c r="G282" i="17"/>
  <c r="F282" i="17"/>
  <c r="E282" i="17"/>
  <c r="D282" i="17"/>
  <c r="C282" i="17"/>
  <c r="M281" i="17"/>
  <c r="L281" i="17"/>
  <c r="K281" i="17"/>
  <c r="J281" i="17"/>
  <c r="I281" i="17"/>
  <c r="H281" i="17"/>
  <c r="G281" i="17"/>
  <c r="F281" i="17"/>
  <c r="E281" i="17"/>
  <c r="D281" i="17"/>
  <c r="C281" i="17"/>
  <c r="M280" i="17"/>
  <c r="L280" i="17"/>
  <c r="K280" i="17"/>
  <c r="J280" i="17"/>
  <c r="I280" i="17"/>
  <c r="H280" i="17"/>
  <c r="G280" i="17"/>
  <c r="F280" i="17"/>
  <c r="E280" i="17"/>
  <c r="D280" i="17"/>
  <c r="C280" i="17"/>
  <c r="M279" i="17"/>
  <c r="L279" i="17"/>
  <c r="K279" i="17"/>
  <c r="J279" i="17"/>
  <c r="I279" i="17"/>
  <c r="H279" i="17"/>
  <c r="G279" i="17"/>
  <c r="F279" i="17"/>
  <c r="E279" i="17"/>
  <c r="D279" i="17"/>
  <c r="C279" i="17"/>
  <c r="M278" i="17"/>
  <c r="L278" i="17"/>
  <c r="K278" i="17"/>
  <c r="J278" i="17"/>
  <c r="I278" i="17"/>
  <c r="H278" i="17"/>
  <c r="G278" i="17"/>
  <c r="F278" i="17"/>
  <c r="E278" i="17"/>
  <c r="D278" i="17"/>
  <c r="C278" i="17"/>
  <c r="M277" i="17"/>
  <c r="L277" i="17"/>
  <c r="K277" i="17"/>
  <c r="J277" i="17"/>
  <c r="I277" i="17"/>
  <c r="H277" i="17"/>
  <c r="G277" i="17"/>
  <c r="F277" i="17"/>
  <c r="E277" i="17"/>
  <c r="D277" i="17"/>
  <c r="C277" i="17"/>
  <c r="M276" i="17"/>
  <c r="L276" i="17"/>
  <c r="K276" i="17"/>
  <c r="J276" i="17"/>
  <c r="I276" i="17"/>
  <c r="H276" i="17"/>
  <c r="G276" i="17"/>
  <c r="F276" i="17"/>
  <c r="E276" i="17"/>
  <c r="D276" i="17"/>
  <c r="C276" i="17"/>
  <c r="M275" i="17"/>
  <c r="L275" i="17"/>
  <c r="K275" i="17"/>
  <c r="J275" i="17"/>
  <c r="I275" i="17"/>
  <c r="H275" i="17"/>
  <c r="G275" i="17"/>
  <c r="F275" i="17"/>
  <c r="E275" i="17"/>
  <c r="D275" i="17"/>
  <c r="C275" i="17"/>
  <c r="M274" i="17"/>
  <c r="L274" i="17"/>
  <c r="K274" i="17"/>
  <c r="J274" i="17"/>
  <c r="I274" i="17"/>
  <c r="H274" i="17"/>
  <c r="G274" i="17"/>
  <c r="F274" i="17"/>
  <c r="E274" i="17"/>
  <c r="D274" i="17"/>
  <c r="C274" i="17"/>
  <c r="M273" i="17"/>
  <c r="L273" i="17"/>
  <c r="K273" i="17"/>
  <c r="J273" i="17"/>
  <c r="I273" i="17"/>
  <c r="H273" i="17"/>
  <c r="G273" i="17"/>
  <c r="F273" i="17"/>
  <c r="E273" i="17"/>
  <c r="D273" i="17"/>
  <c r="C273" i="17"/>
  <c r="M272" i="17"/>
  <c r="L272" i="17"/>
  <c r="K272" i="17"/>
  <c r="J272" i="17"/>
  <c r="I272" i="17"/>
  <c r="H272" i="17"/>
  <c r="G272" i="17"/>
  <c r="F272" i="17"/>
  <c r="E272" i="17"/>
  <c r="D272" i="17"/>
  <c r="C272" i="17"/>
  <c r="M271" i="17"/>
  <c r="L271" i="17"/>
  <c r="K271" i="17"/>
  <c r="J271" i="17"/>
  <c r="I271" i="17"/>
  <c r="H271" i="17"/>
  <c r="G271" i="17"/>
  <c r="F271" i="17"/>
  <c r="E271" i="17"/>
  <c r="D271" i="17"/>
  <c r="C271" i="17"/>
  <c r="M270" i="17"/>
  <c r="L270" i="17"/>
  <c r="K270" i="17"/>
  <c r="J270" i="17"/>
  <c r="I270" i="17"/>
  <c r="H270" i="17"/>
  <c r="G270" i="17"/>
  <c r="F270" i="17"/>
  <c r="E270" i="17"/>
  <c r="D270" i="17"/>
  <c r="C270" i="17"/>
  <c r="M269" i="17"/>
  <c r="L269" i="17"/>
  <c r="K269" i="17"/>
  <c r="J269" i="17"/>
  <c r="I269" i="17"/>
  <c r="H269" i="17"/>
  <c r="G269" i="17"/>
  <c r="F269" i="17"/>
  <c r="E269" i="17"/>
  <c r="D269" i="17"/>
  <c r="C269" i="17"/>
  <c r="M268" i="17"/>
  <c r="L268" i="17"/>
  <c r="K268" i="17"/>
  <c r="J268" i="17"/>
  <c r="I268" i="17"/>
  <c r="H268" i="17"/>
  <c r="G268" i="17"/>
  <c r="F268" i="17"/>
  <c r="E268" i="17"/>
  <c r="D268" i="17"/>
  <c r="C268" i="17"/>
  <c r="M267" i="17"/>
  <c r="L267" i="17"/>
  <c r="K267" i="17"/>
  <c r="J267" i="17"/>
  <c r="I267" i="17"/>
  <c r="H267" i="17"/>
  <c r="G267" i="17"/>
  <c r="F267" i="17"/>
  <c r="E267" i="17"/>
  <c r="D267" i="17"/>
  <c r="C267" i="17"/>
  <c r="M266" i="17"/>
  <c r="L266" i="17"/>
  <c r="K266" i="17"/>
  <c r="J266" i="17"/>
  <c r="I266" i="17"/>
  <c r="H266" i="17"/>
  <c r="G266" i="17"/>
  <c r="F266" i="17"/>
  <c r="E266" i="17"/>
  <c r="D266" i="17"/>
  <c r="C266" i="17"/>
  <c r="M259" i="17"/>
  <c r="L259" i="17"/>
  <c r="K259" i="17"/>
  <c r="J259" i="17"/>
  <c r="I259" i="17"/>
  <c r="H259" i="17"/>
  <c r="G259" i="17"/>
  <c r="F259" i="17"/>
  <c r="E259" i="17"/>
  <c r="D259" i="17"/>
  <c r="C259" i="17"/>
  <c r="M258" i="17"/>
  <c r="L258" i="17"/>
  <c r="K258" i="17"/>
  <c r="J258" i="17"/>
  <c r="I258" i="17"/>
  <c r="H258" i="17"/>
  <c r="G258" i="17"/>
  <c r="F258" i="17"/>
  <c r="E258" i="17"/>
  <c r="D258" i="17"/>
  <c r="C258" i="17"/>
  <c r="M257" i="17"/>
  <c r="L257" i="17"/>
  <c r="K257" i="17"/>
  <c r="J257" i="17"/>
  <c r="I257" i="17"/>
  <c r="H257" i="17"/>
  <c r="G257" i="17"/>
  <c r="F257" i="17"/>
  <c r="E257" i="17"/>
  <c r="D257" i="17"/>
  <c r="C257" i="17"/>
  <c r="M256" i="17"/>
  <c r="L256" i="17"/>
  <c r="K256" i="17"/>
  <c r="J256" i="17"/>
  <c r="I256" i="17"/>
  <c r="H256" i="17"/>
  <c r="G256" i="17"/>
  <c r="F256" i="17"/>
  <c r="E256" i="17"/>
  <c r="D256" i="17"/>
  <c r="C256" i="17"/>
  <c r="M255" i="17"/>
  <c r="L255" i="17"/>
  <c r="K255" i="17"/>
  <c r="J255" i="17"/>
  <c r="I255" i="17"/>
  <c r="H255" i="17"/>
  <c r="G255" i="17"/>
  <c r="F255" i="17"/>
  <c r="E255" i="17"/>
  <c r="D255" i="17"/>
  <c r="C255" i="17"/>
  <c r="M254" i="17"/>
  <c r="L254" i="17"/>
  <c r="K254" i="17"/>
  <c r="J254" i="17"/>
  <c r="I254" i="17"/>
  <c r="H254" i="17"/>
  <c r="G254" i="17"/>
  <c r="F254" i="17"/>
  <c r="E254" i="17"/>
  <c r="D254" i="17"/>
  <c r="C254" i="17"/>
  <c r="M253" i="17"/>
  <c r="L253" i="17"/>
  <c r="K253" i="17"/>
  <c r="J253" i="17"/>
  <c r="I253" i="17"/>
  <c r="H253" i="17"/>
  <c r="G253" i="17"/>
  <c r="F253" i="17"/>
  <c r="E253" i="17"/>
  <c r="D253" i="17"/>
  <c r="C253" i="17"/>
  <c r="M252" i="17"/>
  <c r="L252" i="17"/>
  <c r="K252" i="17"/>
  <c r="J252" i="17"/>
  <c r="I252" i="17"/>
  <c r="H252" i="17"/>
  <c r="G252" i="17"/>
  <c r="F252" i="17"/>
  <c r="E252" i="17"/>
  <c r="D252" i="17"/>
  <c r="C252" i="17"/>
  <c r="M251" i="17"/>
  <c r="L251" i="17"/>
  <c r="K251" i="17"/>
  <c r="J251" i="17"/>
  <c r="I251" i="17"/>
  <c r="H251" i="17"/>
  <c r="G251" i="17"/>
  <c r="F251" i="17"/>
  <c r="E251" i="17"/>
  <c r="D251" i="17"/>
  <c r="C251" i="17"/>
  <c r="M250" i="17"/>
  <c r="L250" i="17"/>
  <c r="K250" i="17"/>
  <c r="J250" i="17"/>
  <c r="I250" i="17"/>
  <c r="H250" i="17"/>
  <c r="G250" i="17"/>
  <c r="F250" i="17"/>
  <c r="E250" i="17"/>
  <c r="D250" i="17"/>
  <c r="C250" i="17"/>
  <c r="M249" i="17"/>
  <c r="L249" i="17"/>
  <c r="K249" i="17"/>
  <c r="J249" i="17"/>
  <c r="I249" i="17"/>
  <c r="H249" i="17"/>
  <c r="G249" i="17"/>
  <c r="F249" i="17"/>
  <c r="E249" i="17"/>
  <c r="D249" i="17"/>
  <c r="C249" i="17"/>
  <c r="M248" i="17"/>
  <c r="L248" i="17"/>
  <c r="K248" i="17"/>
  <c r="J248" i="17"/>
  <c r="I248" i="17"/>
  <c r="H248" i="17"/>
  <c r="G248" i="17"/>
  <c r="F248" i="17"/>
  <c r="E248" i="17"/>
  <c r="D248" i="17"/>
  <c r="C248" i="17"/>
  <c r="M247" i="17"/>
  <c r="L247" i="17"/>
  <c r="K247" i="17"/>
  <c r="J247" i="17"/>
  <c r="I247" i="17"/>
  <c r="H247" i="17"/>
  <c r="G247" i="17"/>
  <c r="F247" i="17"/>
  <c r="E247" i="17"/>
  <c r="D247" i="17"/>
  <c r="C247" i="17"/>
  <c r="M246" i="17"/>
  <c r="L246" i="17"/>
  <c r="K246" i="17"/>
  <c r="J246" i="17"/>
  <c r="I246" i="17"/>
  <c r="H246" i="17"/>
  <c r="G246" i="17"/>
  <c r="F246" i="17"/>
  <c r="E246" i="17"/>
  <c r="D246" i="17"/>
  <c r="C246" i="17"/>
  <c r="M245" i="17"/>
  <c r="L245" i="17"/>
  <c r="K245" i="17"/>
  <c r="J245" i="17"/>
  <c r="I245" i="17"/>
  <c r="H245" i="17"/>
  <c r="G245" i="17"/>
  <c r="F245" i="17"/>
  <c r="E245" i="17"/>
  <c r="D245" i="17"/>
  <c r="C245" i="17"/>
  <c r="M244" i="17"/>
  <c r="L244" i="17"/>
  <c r="K244" i="17"/>
  <c r="J244" i="17"/>
  <c r="I244" i="17"/>
  <c r="H244" i="17"/>
  <c r="G244" i="17"/>
  <c r="F244" i="17"/>
  <c r="E244" i="17"/>
  <c r="D244" i="17"/>
  <c r="C244" i="17"/>
  <c r="M243" i="17"/>
  <c r="L243" i="17"/>
  <c r="K243" i="17"/>
  <c r="J243" i="17"/>
  <c r="I243" i="17"/>
  <c r="H243" i="17"/>
  <c r="G243" i="17"/>
  <c r="F243" i="17"/>
  <c r="E243" i="17"/>
  <c r="D243" i="17"/>
  <c r="C243" i="17"/>
  <c r="M242" i="17"/>
  <c r="L242" i="17"/>
  <c r="K242" i="17"/>
  <c r="J242" i="17"/>
  <c r="I242" i="17"/>
  <c r="H242" i="17"/>
  <c r="G242" i="17"/>
  <c r="F242" i="17"/>
  <c r="E242" i="17"/>
  <c r="D242" i="17"/>
  <c r="C242" i="17"/>
  <c r="M241" i="17"/>
  <c r="L241" i="17"/>
  <c r="K241" i="17"/>
  <c r="J241" i="17"/>
  <c r="I241" i="17"/>
  <c r="H241" i="17"/>
  <c r="G241" i="17"/>
  <c r="F241" i="17"/>
  <c r="E241" i="17"/>
  <c r="D241" i="17"/>
  <c r="C241" i="17"/>
  <c r="M240" i="17"/>
  <c r="L240" i="17"/>
  <c r="K240" i="17"/>
  <c r="J240" i="17"/>
  <c r="I240" i="17"/>
  <c r="H240" i="17"/>
  <c r="G240" i="17"/>
  <c r="F240" i="17"/>
  <c r="E240" i="17"/>
  <c r="D240" i="17"/>
  <c r="C240" i="17"/>
  <c r="M239" i="17"/>
  <c r="L239" i="17"/>
  <c r="K239" i="17"/>
  <c r="J239" i="17"/>
  <c r="I239" i="17"/>
  <c r="H239" i="17"/>
  <c r="G239" i="17"/>
  <c r="F239" i="17"/>
  <c r="E239" i="17"/>
  <c r="D239" i="17"/>
  <c r="C239" i="17"/>
  <c r="M238" i="17"/>
  <c r="L238" i="17"/>
  <c r="K238" i="17"/>
  <c r="J238" i="17"/>
  <c r="I238" i="17"/>
  <c r="H238" i="17"/>
  <c r="G238" i="17"/>
  <c r="F238" i="17"/>
  <c r="E238" i="17"/>
  <c r="D238" i="17"/>
  <c r="C238" i="17"/>
  <c r="M237" i="17"/>
  <c r="L237" i="17"/>
  <c r="K237" i="17"/>
  <c r="J237" i="17"/>
  <c r="I237" i="17"/>
  <c r="H237" i="17"/>
  <c r="G237" i="17"/>
  <c r="F237" i="17"/>
  <c r="E237" i="17"/>
  <c r="D237" i="17"/>
  <c r="C237" i="17"/>
  <c r="M236" i="17"/>
  <c r="L236" i="17"/>
  <c r="K236" i="17"/>
  <c r="J236" i="17"/>
  <c r="I236" i="17"/>
  <c r="H236" i="17"/>
  <c r="G236" i="17"/>
  <c r="F236" i="17"/>
  <c r="E236" i="17"/>
  <c r="D236" i="17"/>
  <c r="C236" i="17"/>
  <c r="M235" i="17"/>
  <c r="L235" i="17"/>
  <c r="K235" i="17"/>
  <c r="J235" i="17"/>
  <c r="I235" i="17"/>
  <c r="H235" i="17"/>
  <c r="G235" i="17"/>
  <c r="F235" i="17"/>
  <c r="E235" i="17"/>
  <c r="D235" i="17"/>
  <c r="C235" i="17"/>
  <c r="M234" i="17"/>
  <c r="L234" i="17"/>
  <c r="K234" i="17"/>
  <c r="J234" i="17"/>
  <c r="I234" i="17"/>
  <c r="H234" i="17"/>
  <c r="G234" i="17"/>
  <c r="F234" i="17"/>
  <c r="E234" i="17"/>
  <c r="D234" i="17"/>
  <c r="C234" i="17"/>
  <c r="M233" i="17"/>
  <c r="L233" i="17"/>
  <c r="K233" i="17"/>
  <c r="J233" i="17"/>
  <c r="I233" i="17"/>
  <c r="H233" i="17"/>
  <c r="G233" i="17"/>
  <c r="F233" i="17"/>
  <c r="E233" i="17"/>
  <c r="D233" i="17"/>
  <c r="C233" i="17"/>
  <c r="M232" i="17"/>
  <c r="L232" i="17"/>
  <c r="K232" i="17"/>
  <c r="J232" i="17"/>
  <c r="I232" i="17"/>
  <c r="H232" i="17"/>
  <c r="G232" i="17"/>
  <c r="F232" i="17"/>
  <c r="E232" i="17"/>
  <c r="D232" i="17"/>
  <c r="C232" i="17"/>
  <c r="M231" i="17"/>
  <c r="L231" i="17"/>
  <c r="K231" i="17"/>
  <c r="J231" i="17"/>
  <c r="I231" i="17"/>
  <c r="H231" i="17"/>
  <c r="G231" i="17"/>
  <c r="F231" i="17"/>
  <c r="E231" i="17"/>
  <c r="D231" i="17"/>
  <c r="C231" i="17"/>
  <c r="M230" i="17"/>
  <c r="L230" i="17"/>
  <c r="K230" i="17"/>
  <c r="J230" i="17"/>
  <c r="I230" i="17"/>
  <c r="H230" i="17"/>
  <c r="G230" i="17"/>
  <c r="F230" i="17"/>
  <c r="E230" i="17"/>
  <c r="D230" i="17"/>
  <c r="C230" i="17"/>
  <c r="M229" i="17"/>
  <c r="L229" i="17"/>
  <c r="K229" i="17"/>
  <c r="J229" i="17"/>
  <c r="I229" i="17"/>
  <c r="H229" i="17"/>
  <c r="G229" i="17"/>
  <c r="F229" i="17"/>
  <c r="E229" i="17"/>
  <c r="D229" i="17"/>
  <c r="C229" i="17"/>
  <c r="M228" i="17"/>
  <c r="L228" i="17"/>
  <c r="K228" i="17"/>
  <c r="J228" i="17"/>
  <c r="I228" i="17"/>
  <c r="H228" i="17"/>
  <c r="G228" i="17"/>
  <c r="F228" i="17"/>
  <c r="E228" i="17"/>
  <c r="D228" i="17"/>
  <c r="C228" i="17"/>
  <c r="M227" i="17"/>
  <c r="L227" i="17"/>
  <c r="K227" i="17"/>
  <c r="J227" i="17"/>
  <c r="I227" i="17"/>
  <c r="H227" i="17"/>
  <c r="G227" i="17"/>
  <c r="F227" i="17"/>
  <c r="E227" i="17"/>
  <c r="D227" i="17"/>
  <c r="C227" i="17"/>
  <c r="M226" i="17"/>
  <c r="L226" i="17"/>
  <c r="K226" i="17"/>
  <c r="J226" i="17"/>
  <c r="I226" i="17"/>
  <c r="H226" i="17"/>
  <c r="G226" i="17"/>
  <c r="F226" i="17"/>
  <c r="E226" i="17"/>
  <c r="D226" i="17"/>
  <c r="C226" i="17"/>
  <c r="M225" i="17"/>
  <c r="L225" i="17"/>
  <c r="K225" i="17"/>
  <c r="J225" i="17"/>
  <c r="I225" i="17"/>
  <c r="H225" i="17"/>
  <c r="G225" i="17"/>
  <c r="F225" i="17"/>
  <c r="E225" i="17"/>
  <c r="D225" i="17"/>
  <c r="C225" i="17"/>
  <c r="M224" i="17"/>
  <c r="L224" i="17"/>
  <c r="K224" i="17"/>
  <c r="J224" i="17"/>
  <c r="I224" i="17"/>
  <c r="H224" i="17"/>
  <c r="G224" i="17"/>
  <c r="F224" i="17"/>
  <c r="E224" i="17"/>
  <c r="D224" i="17"/>
  <c r="C224" i="17"/>
  <c r="M223" i="17"/>
  <c r="L223" i="17"/>
  <c r="K223" i="17"/>
  <c r="J223" i="17"/>
  <c r="I223" i="17"/>
  <c r="H223" i="17"/>
  <c r="G223" i="17"/>
  <c r="F223" i="17"/>
  <c r="E223" i="17"/>
  <c r="D223" i="17"/>
  <c r="C223" i="17"/>
  <c r="M222" i="17"/>
  <c r="L222" i="17"/>
  <c r="K222" i="17"/>
  <c r="J222" i="17"/>
  <c r="I222" i="17"/>
  <c r="H222" i="17"/>
  <c r="G222" i="17"/>
  <c r="F222" i="17"/>
  <c r="E222" i="17"/>
  <c r="D222" i="17"/>
  <c r="C222" i="17"/>
  <c r="M221" i="17"/>
  <c r="L221" i="17"/>
  <c r="K221" i="17"/>
  <c r="J221" i="17"/>
  <c r="I221" i="17"/>
  <c r="H221" i="17"/>
  <c r="G221" i="17"/>
  <c r="F221" i="17"/>
  <c r="E221" i="17"/>
  <c r="D221" i="17"/>
  <c r="C221" i="17"/>
  <c r="M220" i="17"/>
  <c r="L220" i="17"/>
  <c r="K220" i="17"/>
  <c r="J220" i="17"/>
  <c r="I220" i="17"/>
  <c r="H220" i="17"/>
  <c r="G220" i="17"/>
  <c r="F220" i="17"/>
  <c r="E220" i="17"/>
  <c r="D220" i="17"/>
  <c r="C220" i="17"/>
  <c r="M219" i="17"/>
  <c r="L219" i="17"/>
  <c r="K219" i="17"/>
  <c r="J219" i="17"/>
  <c r="I219" i="17"/>
  <c r="H219" i="17"/>
  <c r="G219" i="17"/>
  <c r="F219" i="17"/>
  <c r="E219" i="17"/>
  <c r="D219" i="17"/>
  <c r="C219" i="17"/>
  <c r="M218" i="17"/>
  <c r="L218" i="17"/>
  <c r="K218" i="17"/>
  <c r="J218" i="17"/>
  <c r="I218" i="17"/>
  <c r="H218" i="17"/>
  <c r="G218" i="17"/>
  <c r="F218" i="17"/>
  <c r="E218" i="17"/>
  <c r="D218" i="17"/>
  <c r="C218" i="17"/>
  <c r="M217" i="17"/>
  <c r="L217" i="17"/>
  <c r="K217" i="17"/>
  <c r="J217" i="17"/>
  <c r="I217" i="17"/>
  <c r="H217" i="17"/>
  <c r="G217" i="17"/>
  <c r="F217" i="17"/>
  <c r="E217" i="17"/>
  <c r="D217" i="17"/>
  <c r="C217" i="17"/>
  <c r="M216" i="17"/>
  <c r="L216" i="17"/>
  <c r="K216" i="17"/>
  <c r="J216" i="17"/>
  <c r="I216" i="17"/>
  <c r="H216" i="17"/>
  <c r="G216" i="17"/>
  <c r="F216" i="17"/>
  <c r="E216" i="17"/>
  <c r="D216" i="17"/>
  <c r="C216" i="17"/>
  <c r="M209" i="17"/>
  <c r="L209" i="17"/>
  <c r="K209" i="17"/>
  <c r="J209" i="17"/>
  <c r="I209" i="17"/>
  <c r="H209" i="17"/>
  <c r="G209" i="17"/>
  <c r="F209" i="17"/>
  <c r="E209" i="17"/>
  <c r="D209" i="17"/>
  <c r="C209" i="17"/>
  <c r="M208" i="17"/>
  <c r="L208" i="17"/>
  <c r="K208" i="17"/>
  <c r="J208" i="17"/>
  <c r="I208" i="17"/>
  <c r="H208" i="17"/>
  <c r="G208" i="17"/>
  <c r="F208" i="17"/>
  <c r="E208" i="17"/>
  <c r="D208" i="17"/>
  <c r="C208" i="17"/>
  <c r="M207" i="17"/>
  <c r="L207" i="17"/>
  <c r="K207" i="17"/>
  <c r="J207" i="17"/>
  <c r="I207" i="17"/>
  <c r="H207" i="17"/>
  <c r="G207" i="17"/>
  <c r="F207" i="17"/>
  <c r="E207" i="17"/>
  <c r="D207" i="17"/>
  <c r="C207" i="17"/>
  <c r="M206" i="17"/>
  <c r="L206" i="17"/>
  <c r="K206" i="17"/>
  <c r="J206" i="17"/>
  <c r="I206" i="17"/>
  <c r="H206" i="17"/>
  <c r="G206" i="17"/>
  <c r="F206" i="17"/>
  <c r="E206" i="17"/>
  <c r="D206" i="17"/>
  <c r="C206" i="17"/>
  <c r="M205" i="17"/>
  <c r="L205" i="17"/>
  <c r="K205" i="17"/>
  <c r="J205" i="17"/>
  <c r="I205" i="17"/>
  <c r="H205" i="17"/>
  <c r="G205" i="17"/>
  <c r="F205" i="17"/>
  <c r="E205" i="17"/>
  <c r="D205" i="17"/>
  <c r="C205" i="17"/>
  <c r="M204" i="17"/>
  <c r="L204" i="17"/>
  <c r="K204" i="17"/>
  <c r="J204" i="17"/>
  <c r="I204" i="17"/>
  <c r="H204" i="17"/>
  <c r="G204" i="17"/>
  <c r="F204" i="17"/>
  <c r="E204" i="17"/>
  <c r="D204" i="17"/>
  <c r="C204" i="17"/>
  <c r="M203" i="17"/>
  <c r="L203" i="17"/>
  <c r="K203" i="17"/>
  <c r="J203" i="17"/>
  <c r="I203" i="17"/>
  <c r="H203" i="17"/>
  <c r="G203" i="17"/>
  <c r="F203" i="17"/>
  <c r="E203" i="17"/>
  <c r="D203" i="17"/>
  <c r="C203" i="17"/>
  <c r="M202" i="17"/>
  <c r="L202" i="17"/>
  <c r="K202" i="17"/>
  <c r="J202" i="17"/>
  <c r="I202" i="17"/>
  <c r="H202" i="17"/>
  <c r="G202" i="17"/>
  <c r="F202" i="17"/>
  <c r="E202" i="17"/>
  <c r="D202" i="17"/>
  <c r="C202" i="17"/>
  <c r="M201" i="17"/>
  <c r="L201" i="17"/>
  <c r="K201" i="17"/>
  <c r="J201" i="17"/>
  <c r="I201" i="17"/>
  <c r="H201" i="17"/>
  <c r="G201" i="17"/>
  <c r="F201" i="17"/>
  <c r="E201" i="17"/>
  <c r="D201" i="17"/>
  <c r="C201" i="17"/>
  <c r="M200" i="17"/>
  <c r="L200" i="17"/>
  <c r="K200" i="17"/>
  <c r="J200" i="17"/>
  <c r="I200" i="17"/>
  <c r="H200" i="17"/>
  <c r="G200" i="17"/>
  <c r="F200" i="17"/>
  <c r="E200" i="17"/>
  <c r="D200" i="17"/>
  <c r="C200" i="17"/>
  <c r="M199" i="17"/>
  <c r="L199" i="17"/>
  <c r="K199" i="17"/>
  <c r="J199" i="17"/>
  <c r="I199" i="17"/>
  <c r="H199" i="17"/>
  <c r="G199" i="17"/>
  <c r="F199" i="17"/>
  <c r="E199" i="17"/>
  <c r="D199" i="17"/>
  <c r="C199" i="17"/>
  <c r="M198" i="17"/>
  <c r="L198" i="17"/>
  <c r="K198" i="17"/>
  <c r="J198" i="17"/>
  <c r="I198" i="17"/>
  <c r="H198" i="17"/>
  <c r="G198" i="17"/>
  <c r="F198" i="17"/>
  <c r="E198" i="17"/>
  <c r="D198" i="17"/>
  <c r="C198" i="17"/>
  <c r="M197" i="17"/>
  <c r="L197" i="17"/>
  <c r="K197" i="17"/>
  <c r="J197" i="17"/>
  <c r="I197" i="17"/>
  <c r="H197" i="17"/>
  <c r="G197" i="17"/>
  <c r="F197" i="17"/>
  <c r="E197" i="17"/>
  <c r="D197" i="17"/>
  <c r="C197" i="17"/>
  <c r="M196" i="17"/>
  <c r="L196" i="17"/>
  <c r="K196" i="17"/>
  <c r="J196" i="17"/>
  <c r="I196" i="17"/>
  <c r="H196" i="17"/>
  <c r="G196" i="17"/>
  <c r="F196" i="17"/>
  <c r="E196" i="17"/>
  <c r="D196" i="17"/>
  <c r="C196" i="17"/>
  <c r="M195" i="17"/>
  <c r="L195" i="17"/>
  <c r="K195" i="17"/>
  <c r="J195" i="17"/>
  <c r="I195" i="17"/>
  <c r="H195" i="17"/>
  <c r="G195" i="17"/>
  <c r="F195" i="17"/>
  <c r="E195" i="17"/>
  <c r="D195" i="17"/>
  <c r="C195" i="17"/>
  <c r="M194" i="17"/>
  <c r="L194" i="17"/>
  <c r="K194" i="17"/>
  <c r="J194" i="17"/>
  <c r="I194" i="17"/>
  <c r="H194" i="17"/>
  <c r="G194" i="17"/>
  <c r="F194" i="17"/>
  <c r="E194" i="17"/>
  <c r="D194" i="17"/>
  <c r="C194" i="17"/>
  <c r="M193" i="17"/>
  <c r="L193" i="17"/>
  <c r="K193" i="17"/>
  <c r="J193" i="17"/>
  <c r="I193" i="17"/>
  <c r="H193" i="17"/>
  <c r="G193" i="17"/>
  <c r="F193" i="17"/>
  <c r="E193" i="17"/>
  <c r="D193" i="17"/>
  <c r="C193" i="17"/>
  <c r="M192" i="17"/>
  <c r="L192" i="17"/>
  <c r="K192" i="17"/>
  <c r="J192" i="17"/>
  <c r="I192" i="17"/>
  <c r="H192" i="17"/>
  <c r="G192" i="17"/>
  <c r="F192" i="17"/>
  <c r="E192" i="17"/>
  <c r="D192" i="17"/>
  <c r="C192" i="17"/>
  <c r="M191" i="17"/>
  <c r="L191" i="17"/>
  <c r="K191" i="17"/>
  <c r="J191" i="17"/>
  <c r="I191" i="17"/>
  <c r="H191" i="17"/>
  <c r="G191" i="17"/>
  <c r="F191" i="17"/>
  <c r="E191" i="17"/>
  <c r="D191" i="17"/>
  <c r="C191" i="17"/>
  <c r="M190" i="17"/>
  <c r="L190" i="17"/>
  <c r="K190" i="17"/>
  <c r="J190" i="17"/>
  <c r="I190" i="17"/>
  <c r="H190" i="17"/>
  <c r="G190" i="17"/>
  <c r="F190" i="17"/>
  <c r="E190" i="17"/>
  <c r="D190" i="17"/>
  <c r="C190" i="17"/>
  <c r="M189" i="17"/>
  <c r="L189" i="17"/>
  <c r="K189" i="17"/>
  <c r="J189" i="17"/>
  <c r="I189" i="17"/>
  <c r="H189" i="17"/>
  <c r="G189" i="17"/>
  <c r="F189" i="17"/>
  <c r="E189" i="17"/>
  <c r="D189" i="17"/>
  <c r="C189" i="17"/>
  <c r="M188" i="17"/>
  <c r="L188" i="17"/>
  <c r="K188" i="17"/>
  <c r="J188" i="17"/>
  <c r="I188" i="17"/>
  <c r="H188" i="17"/>
  <c r="G188" i="17"/>
  <c r="F188" i="17"/>
  <c r="E188" i="17"/>
  <c r="D188" i="17"/>
  <c r="C188" i="17"/>
  <c r="M187" i="17"/>
  <c r="L187" i="17"/>
  <c r="K187" i="17"/>
  <c r="J187" i="17"/>
  <c r="I187" i="17"/>
  <c r="H187" i="17"/>
  <c r="G187" i="17"/>
  <c r="F187" i="17"/>
  <c r="E187" i="17"/>
  <c r="D187" i="17"/>
  <c r="C187" i="17"/>
  <c r="M186" i="17"/>
  <c r="L186" i="17"/>
  <c r="K186" i="17"/>
  <c r="J186" i="17"/>
  <c r="I186" i="17"/>
  <c r="H186" i="17"/>
  <c r="G186" i="17"/>
  <c r="F186" i="17"/>
  <c r="E186" i="17"/>
  <c r="D186" i="17"/>
  <c r="C186" i="17"/>
  <c r="M185" i="17"/>
  <c r="L185" i="17"/>
  <c r="K185" i="17"/>
  <c r="J185" i="17"/>
  <c r="I185" i="17"/>
  <c r="H185" i="17"/>
  <c r="G185" i="17"/>
  <c r="F185" i="17"/>
  <c r="E185" i="17"/>
  <c r="D185" i="17"/>
  <c r="C185" i="17"/>
  <c r="M184" i="17"/>
  <c r="L184" i="17"/>
  <c r="K184" i="17"/>
  <c r="J184" i="17"/>
  <c r="I184" i="17"/>
  <c r="H184" i="17"/>
  <c r="G184" i="17"/>
  <c r="F184" i="17"/>
  <c r="E184" i="17"/>
  <c r="D184" i="17"/>
  <c r="C184" i="17"/>
  <c r="M183" i="17"/>
  <c r="L183" i="17"/>
  <c r="K183" i="17"/>
  <c r="J183" i="17"/>
  <c r="I183" i="17"/>
  <c r="H183" i="17"/>
  <c r="G183" i="17"/>
  <c r="F183" i="17"/>
  <c r="E183" i="17"/>
  <c r="D183" i="17"/>
  <c r="C183" i="17"/>
  <c r="M182" i="17"/>
  <c r="L182" i="17"/>
  <c r="K182" i="17"/>
  <c r="J182" i="17"/>
  <c r="I182" i="17"/>
  <c r="H182" i="17"/>
  <c r="G182" i="17"/>
  <c r="F182" i="17"/>
  <c r="E182" i="17"/>
  <c r="D182" i="17"/>
  <c r="C182" i="17"/>
  <c r="M181" i="17"/>
  <c r="L181" i="17"/>
  <c r="K181" i="17"/>
  <c r="J181" i="17"/>
  <c r="I181" i="17"/>
  <c r="H181" i="17"/>
  <c r="G181" i="17"/>
  <c r="F181" i="17"/>
  <c r="E181" i="17"/>
  <c r="D181" i="17"/>
  <c r="C181" i="17"/>
  <c r="M180" i="17"/>
  <c r="L180" i="17"/>
  <c r="K180" i="17"/>
  <c r="J180" i="17"/>
  <c r="I180" i="17"/>
  <c r="H180" i="17"/>
  <c r="G180" i="17"/>
  <c r="F180" i="17"/>
  <c r="E180" i="17"/>
  <c r="D180" i="17"/>
  <c r="C180" i="17"/>
  <c r="M179" i="17"/>
  <c r="L179" i="17"/>
  <c r="K179" i="17"/>
  <c r="J179" i="17"/>
  <c r="I179" i="17"/>
  <c r="H179" i="17"/>
  <c r="G179" i="17"/>
  <c r="F179" i="17"/>
  <c r="E179" i="17"/>
  <c r="D179" i="17"/>
  <c r="C179" i="17"/>
  <c r="M178" i="17"/>
  <c r="L178" i="17"/>
  <c r="K178" i="17"/>
  <c r="J178" i="17"/>
  <c r="I178" i="17"/>
  <c r="H178" i="17"/>
  <c r="G178" i="17"/>
  <c r="F178" i="17"/>
  <c r="E178" i="17"/>
  <c r="D178" i="17"/>
  <c r="C178" i="17"/>
  <c r="M177" i="17"/>
  <c r="L177" i="17"/>
  <c r="K177" i="17"/>
  <c r="J177" i="17"/>
  <c r="I177" i="17"/>
  <c r="H177" i="17"/>
  <c r="G177" i="17"/>
  <c r="F177" i="17"/>
  <c r="E177" i="17"/>
  <c r="D177" i="17"/>
  <c r="C177" i="17"/>
  <c r="M176" i="17"/>
  <c r="L176" i="17"/>
  <c r="K176" i="17"/>
  <c r="J176" i="17"/>
  <c r="I176" i="17"/>
  <c r="H176" i="17"/>
  <c r="G176" i="17"/>
  <c r="F176" i="17"/>
  <c r="E176" i="17"/>
  <c r="D176" i="17"/>
  <c r="C176" i="17"/>
  <c r="M175" i="17"/>
  <c r="L175" i="17"/>
  <c r="K175" i="17"/>
  <c r="J175" i="17"/>
  <c r="I175" i="17"/>
  <c r="H175" i="17"/>
  <c r="G175" i="17"/>
  <c r="F175" i="17"/>
  <c r="E175" i="17"/>
  <c r="D175" i="17"/>
  <c r="C175" i="17"/>
  <c r="M174" i="17"/>
  <c r="L174" i="17"/>
  <c r="K174" i="17"/>
  <c r="J174" i="17"/>
  <c r="I174" i="17"/>
  <c r="H174" i="17"/>
  <c r="G174" i="17"/>
  <c r="F174" i="17"/>
  <c r="E174" i="17"/>
  <c r="D174" i="17"/>
  <c r="C174" i="17"/>
  <c r="M173" i="17"/>
  <c r="L173" i="17"/>
  <c r="K173" i="17"/>
  <c r="J173" i="17"/>
  <c r="I173" i="17"/>
  <c r="H173" i="17"/>
  <c r="G173" i="17"/>
  <c r="F173" i="17"/>
  <c r="E173" i="17"/>
  <c r="D173" i="17"/>
  <c r="C173" i="17"/>
  <c r="M172" i="17"/>
  <c r="L172" i="17"/>
  <c r="K172" i="17"/>
  <c r="J172" i="17"/>
  <c r="I172" i="17"/>
  <c r="H172" i="17"/>
  <c r="G172" i="17"/>
  <c r="F172" i="17"/>
  <c r="E172" i="17"/>
  <c r="D172" i="17"/>
  <c r="C172" i="17"/>
  <c r="M171" i="17"/>
  <c r="L171" i="17"/>
  <c r="K171" i="17"/>
  <c r="J171" i="17"/>
  <c r="I171" i="17"/>
  <c r="H171" i="17"/>
  <c r="G171" i="17"/>
  <c r="F171" i="17"/>
  <c r="E171" i="17"/>
  <c r="D171" i="17"/>
  <c r="C171" i="17"/>
  <c r="M170" i="17"/>
  <c r="L170" i="17"/>
  <c r="K170" i="17"/>
  <c r="J170" i="17"/>
  <c r="I170" i="17"/>
  <c r="H170" i="17"/>
  <c r="G170" i="17"/>
  <c r="F170" i="17"/>
  <c r="E170" i="17"/>
  <c r="D170" i="17"/>
  <c r="C170" i="17"/>
  <c r="M169" i="17"/>
  <c r="L169" i="17"/>
  <c r="K169" i="17"/>
  <c r="J169" i="17"/>
  <c r="I169" i="17"/>
  <c r="H169" i="17"/>
  <c r="G169" i="17"/>
  <c r="F169" i="17"/>
  <c r="E169" i="17"/>
  <c r="D169" i="17"/>
  <c r="C169" i="17"/>
  <c r="M168" i="17"/>
  <c r="L168" i="17"/>
  <c r="K168" i="17"/>
  <c r="J168" i="17"/>
  <c r="I168" i="17"/>
  <c r="H168" i="17"/>
  <c r="G168" i="17"/>
  <c r="F168" i="17"/>
  <c r="E168" i="17"/>
  <c r="D168" i="17"/>
  <c r="C168" i="17"/>
  <c r="M167" i="17"/>
  <c r="L167" i="17"/>
  <c r="K167" i="17"/>
  <c r="J167" i="17"/>
  <c r="I167" i="17"/>
  <c r="H167" i="17"/>
  <c r="G167" i="17"/>
  <c r="F167" i="17"/>
  <c r="E167" i="17"/>
  <c r="D167" i="17"/>
  <c r="C167" i="17"/>
  <c r="M166" i="17"/>
  <c r="L166" i="17"/>
  <c r="K166" i="17"/>
  <c r="J166" i="17"/>
  <c r="I166" i="17"/>
  <c r="H166" i="17"/>
  <c r="G166" i="17"/>
  <c r="F166" i="17"/>
  <c r="E166" i="17"/>
  <c r="D166" i="17"/>
  <c r="C166" i="17"/>
  <c r="M159" i="17"/>
  <c r="L159" i="17"/>
  <c r="K159" i="17"/>
  <c r="J159" i="17"/>
  <c r="I159" i="17"/>
  <c r="H159" i="17"/>
  <c r="G159" i="17"/>
  <c r="F159" i="17"/>
  <c r="E159" i="17"/>
  <c r="D159" i="17"/>
  <c r="C159" i="17"/>
  <c r="M158" i="17"/>
  <c r="L158" i="17"/>
  <c r="K158" i="17"/>
  <c r="J158" i="17"/>
  <c r="I158" i="17"/>
  <c r="H158" i="17"/>
  <c r="G158" i="17"/>
  <c r="F158" i="17"/>
  <c r="E158" i="17"/>
  <c r="D158" i="17"/>
  <c r="C158" i="17"/>
  <c r="M157" i="17"/>
  <c r="L157" i="17"/>
  <c r="K157" i="17"/>
  <c r="J157" i="17"/>
  <c r="I157" i="17"/>
  <c r="H157" i="17"/>
  <c r="G157" i="17"/>
  <c r="F157" i="17"/>
  <c r="E157" i="17"/>
  <c r="D157" i="17"/>
  <c r="C157" i="17"/>
  <c r="M156" i="17"/>
  <c r="L156" i="17"/>
  <c r="K156" i="17"/>
  <c r="J156" i="17"/>
  <c r="I156" i="17"/>
  <c r="H156" i="17"/>
  <c r="G156" i="17"/>
  <c r="F156" i="17"/>
  <c r="E156" i="17"/>
  <c r="D156" i="17"/>
  <c r="C156" i="17"/>
  <c r="M155" i="17"/>
  <c r="L155" i="17"/>
  <c r="K155" i="17"/>
  <c r="J155" i="17"/>
  <c r="I155" i="17"/>
  <c r="H155" i="17"/>
  <c r="G155" i="17"/>
  <c r="F155" i="17"/>
  <c r="E155" i="17"/>
  <c r="D155" i="17"/>
  <c r="C155" i="17"/>
  <c r="M154" i="17"/>
  <c r="L154" i="17"/>
  <c r="K154" i="17"/>
  <c r="J154" i="17"/>
  <c r="I154" i="17"/>
  <c r="H154" i="17"/>
  <c r="G154" i="17"/>
  <c r="F154" i="17"/>
  <c r="E154" i="17"/>
  <c r="D154" i="17"/>
  <c r="C154" i="17"/>
  <c r="M153" i="17"/>
  <c r="L153" i="17"/>
  <c r="K153" i="17"/>
  <c r="J153" i="17"/>
  <c r="I153" i="17"/>
  <c r="H153" i="17"/>
  <c r="G153" i="17"/>
  <c r="F153" i="17"/>
  <c r="E153" i="17"/>
  <c r="D153" i="17"/>
  <c r="C153" i="17"/>
  <c r="M152" i="17"/>
  <c r="L152" i="17"/>
  <c r="K152" i="17"/>
  <c r="J152" i="17"/>
  <c r="I152" i="17"/>
  <c r="H152" i="17"/>
  <c r="G152" i="17"/>
  <c r="F152" i="17"/>
  <c r="E152" i="17"/>
  <c r="D152" i="17"/>
  <c r="C152" i="17"/>
  <c r="M151" i="17"/>
  <c r="L151" i="17"/>
  <c r="K151" i="17"/>
  <c r="J151" i="17"/>
  <c r="I151" i="17"/>
  <c r="H151" i="17"/>
  <c r="G151" i="17"/>
  <c r="F151" i="17"/>
  <c r="E151" i="17"/>
  <c r="D151" i="17"/>
  <c r="C151" i="17"/>
  <c r="M150" i="17"/>
  <c r="L150" i="17"/>
  <c r="K150" i="17"/>
  <c r="J150" i="17"/>
  <c r="I150" i="17"/>
  <c r="H150" i="17"/>
  <c r="G150" i="17"/>
  <c r="F150" i="17"/>
  <c r="E150" i="17"/>
  <c r="D150" i="17"/>
  <c r="C150" i="17"/>
  <c r="M149" i="17"/>
  <c r="L149" i="17"/>
  <c r="K149" i="17"/>
  <c r="J149" i="17"/>
  <c r="I149" i="17"/>
  <c r="H149" i="17"/>
  <c r="G149" i="17"/>
  <c r="F149" i="17"/>
  <c r="E149" i="17"/>
  <c r="D149" i="17"/>
  <c r="C149" i="17"/>
  <c r="M148" i="17"/>
  <c r="L148" i="17"/>
  <c r="K148" i="17"/>
  <c r="J148" i="17"/>
  <c r="I148" i="17"/>
  <c r="H148" i="17"/>
  <c r="G148" i="17"/>
  <c r="F148" i="17"/>
  <c r="E148" i="17"/>
  <c r="D148" i="17"/>
  <c r="C148" i="17"/>
  <c r="M147" i="17"/>
  <c r="L147" i="17"/>
  <c r="K147" i="17"/>
  <c r="J147" i="17"/>
  <c r="I147" i="17"/>
  <c r="H147" i="17"/>
  <c r="G147" i="17"/>
  <c r="F147" i="17"/>
  <c r="E147" i="17"/>
  <c r="D147" i="17"/>
  <c r="C147" i="17"/>
  <c r="M146" i="17"/>
  <c r="L146" i="17"/>
  <c r="K146" i="17"/>
  <c r="J146" i="17"/>
  <c r="I146" i="17"/>
  <c r="H146" i="17"/>
  <c r="G146" i="17"/>
  <c r="F146" i="17"/>
  <c r="E146" i="17"/>
  <c r="D146" i="17"/>
  <c r="C146" i="17"/>
  <c r="M145" i="17"/>
  <c r="L145" i="17"/>
  <c r="K145" i="17"/>
  <c r="J145" i="17"/>
  <c r="I145" i="17"/>
  <c r="H145" i="17"/>
  <c r="G145" i="17"/>
  <c r="F145" i="17"/>
  <c r="E145" i="17"/>
  <c r="D145" i="17"/>
  <c r="C145" i="17"/>
  <c r="M144" i="17"/>
  <c r="L144" i="17"/>
  <c r="K144" i="17"/>
  <c r="J144" i="17"/>
  <c r="I144" i="17"/>
  <c r="H144" i="17"/>
  <c r="G144" i="17"/>
  <c r="F144" i="17"/>
  <c r="E144" i="17"/>
  <c r="D144" i="17"/>
  <c r="C144" i="17"/>
  <c r="M143" i="17"/>
  <c r="L143" i="17"/>
  <c r="K143" i="17"/>
  <c r="J143" i="17"/>
  <c r="I143" i="17"/>
  <c r="H143" i="17"/>
  <c r="G143" i="17"/>
  <c r="F143" i="17"/>
  <c r="E143" i="17"/>
  <c r="D143" i="17"/>
  <c r="C143" i="17"/>
  <c r="M142" i="17"/>
  <c r="L142" i="17"/>
  <c r="K142" i="17"/>
  <c r="J142" i="17"/>
  <c r="I142" i="17"/>
  <c r="H142" i="17"/>
  <c r="G142" i="17"/>
  <c r="F142" i="17"/>
  <c r="E142" i="17"/>
  <c r="D142" i="17"/>
  <c r="C142" i="17"/>
  <c r="M141" i="17"/>
  <c r="L141" i="17"/>
  <c r="K141" i="17"/>
  <c r="J141" i="17"/>
  <c r="I141" i="17"/>
  <c r="H141" i="17"/>
  <c r="G141" i="17"/>
  <c r="F141" i="17"/>
  <c r="E141" i="17"/>
  <c r="D141" i="17"/>
  <c r="C141" i="17"/>
  <c r="M140" i="17"/>
  <c r="L140" i="17"/>
  <c r="K140" i="17"/>
  <c r="J140" i="17"/>
  <c r="I140" i="17"/>
  <c r="H140" i="17"/>
  <c r="G140" i="17"/>
  <c r="F140" i="17"/>
  <c r="E140" i="17"/>
  <c r="D140" i="17"/>
  <c r="C140" i="17"/>
  <c r="M139" i="17"/>
  <c r="L139" i="17"/>
  <c r="K139" i="17"/>
  <c r="J139" i="17"/>
  <c r="I139" i="17"/>
  <c r="H139" i="17"/>
  <c r="G139" i="17"/>
  <c r="F139" i="17"/>
  <c r="E139" i="17"/>
  <c r="D139" i="17"/>
  <c r="C139" i="17"/>
  <c r="M138" i="17"/>
  <c r="L138" i="17"/>
  <c r="K138" i="17"/>
  <c r="J138" i="17"/>
  <c r="I138" i="17"/>
  <c r="H138" i="17"/>
  <c r="G138" i="17"/>
  <c r="F138" i="17"/>
  <c r="E138" i="17"/>
  <c r="D138" i="17"/>
  <c r="C138" i="17"/>
  <c r="M137" i="17"/>
  <c r="L137" i="17"/>
  <c r="K137" i="17"/>
  <c r="J137" i="17"/>
  <c r="I137" i="17"/>
  <c r="H137" i="17"/>
  <c r="G137" i="17"/>
  <c r="F137" i="17"/>
  <c r="E137" i="17"/>
  <c r="D137" i="17"/>
  <c r="C137" i="17"/>
  <c r="M136" i="17"/>
  <c r="L136" i="17"/>
  <c r="K136" i="17"/>
  <c r="J136" i="17"/>
  <c r="I136" i="17"/>
  <c r="H136" i="17"/>
  <c r="G136" i="17"/>
  <c r="F136" i="17"/>
  <c r="E136" i="17"/>
  <c r="D136" i="17"/>
  <c r="C136" i="17"/>
  <c r="M135" i="17"/>
  <c r="L135" i="17"/>
  <c r="K135" i="17"/>
  <c r="J135" i="17"/>
  <c r="I135" i="17"/>
  <c r="H135" i="17"/>
  <c r="G135" i="17"/>
  <c r="F135" i="17"/>
  <c r="E135" i="17"/>
  <c r="D135" i="17"/>
  <c r="C135" i="17"/>
  <c r="M134" i="17"/>
  <c r="L134" i="17"/>
  <c r="K134" i="17"/>
  <c r="J134" i="17"/>
  <c r="I134" i="17"/>
  <c r="H134" i="17"/>
  <c r="G134" i="17"/>
  <c r="F134" i="17"/>
  <c r="E134" i="17"/>
  <c r="D134" i="17"/>
  <c r="C134" i="17"/>
  <c r="M133" i="17"/>
  <c r="L133" i="17"/>
  <c r="K133" i="17"/>
  <c r="J133" i="17"/>
  <c r="I133" i="17"/>
  <c r="H133" i="17"/>
  <c r="G133" i="17"/>
  <c r="F133" i="17"/>
  <c r="E133" i="17"/>
  <c r="D133" i="17"/>
  <c r="C133" i="17"/>
  <c r="M132" i="17"/>
  <c r="L132" i="17"/>
  <c r="K132" i="17"/>
  <c r="J132" i="17"/>
  <c r="I132" i="17"/>
  <c r="H132" i="17"/>
  <c r="G132" i="17"/>
  <c r="F132" i="17"/>
  <c r="E132" i="17"/>
  <c r="D132" i="17"/>
  <c r="C132" i="17"/>
  <c r="M131" i="17"/>
  <c r="L131" i="17"/>
  <c r="K131" i="17"/>
  <c r="J131" i="17"/>
  <c r="I131" i="17"/>
  <c r="H131" i="17"/>
  <c r="G131" i="17"/>
  <c r="F131" i="17"/>
  <c r="E131" i="17"/>
  <c r="D131" i="17"/>
  <c r="C131" i="17"/>
  <c r="M130" i="17"/>
  <c r="L130" i="17"/>
  <c r="K130" i="17"/>
  <c r="J130" i="17"/>
  <c r="I130" i="17"/>
  <c r="H130" i="17"/>
  <c r="G130" i="17"/>
  <c r="F130" i="17"/>
  <c r="E130" i="17"/>
  <c r="D130" i="17"/>
  <c r="C130" i="17"/>
  <c r="M129" i="17"/>
  <c r="L129" i="17"/>
  <c r="K129" i="17"/>
  <c r="J129" i="17"/>
  <c r="I129" i="17"/>
  <c r="H129" i="17"/>
  <c r="G129" i="17"/>
  <c r="F129" i="17"/>
  <c r="E129" i="17"/>
  <c r="D129" i="17"/>
  <c r="C129" i="17"/>
  <c r="M128" i="17"/>
  <c r="L128" i="17"/>
  <c r="K128" i="17"/>
  <c r="J128" i="17"/>
  <c r="I128" i="17"/>
  <c r="H128" i="17"/>
  <c r="G128" i="17"/>
  <c r="F128" i="17"/>
  <c r="E128" i="17"/>
  <c r="D128" i="17"/>
  <c r="C128" i="17"/>
  <c r="M127" i="17"/>
  <c r="L127" i="17"/>
  <c r="K127" i="17"/>
  <c r="J127" i="17"/>
  <c r="I127" i="17"/>
  <c r="H127" i="17"/>
  <c r="G127" i="17"/>
  <c r="F127" i="17"/>
  <c r="E127" i="17"/>
  <c r="D127" i="17"/>
  <c r="C127" i="17"/>
  <c r="M126" i="17"/>
  <c r="L126" i="17"/>
  <c r="K126" i="17"/>
  <c r="J126" i="17"/>
  <c r="I126" i="17"/>
  <c r="H126" i="17"/>
  <c r="G126" i="17"/>
  <c r="F126" i="17"/>
  <c r="E126" i="17"/>
  <c r="D126" i="17"/>
  <c r="C126" i="17"/>
  <c r="M125" i="17"/>
  <c r="L125" i="17"/>
  <c r="K125" i="17"/>
  <c r="J125" i="17"/>
  <c r="I125" i="17"/>
  <c r="H125" i="17"/>
  <c r="G125" i="17"/>
  <c r="F125" i="17"/>
  <c r="E125" i="17"/>
  <c r="D125" i="17"/>
  <c r="C125" i="17"/>
  <c r="M124" i="17"/>
  <c r="L124" i="17"/>
  <c r="K124" i="17"/>
  <c r="J124" i="17"/>
  <c r="I124" i="17"/>
  <c r="H124" i="17"/>
  <c r="G124" i="17"/>
  <c r="F124" i="17"/>
  <c r="E124" i="17"/>
  <c r="D124" i="17"/>
  <c r="C124" i="17"/>
  <c r="M123" i="17"/>
  <c r="L123" i="17"/>
  <c r="K123" i="17"/>
  <c r="J123" i="17"/>
  <c r="I123" i="17"/>
  <c r="H123" i="17"/>
  <c r="G123" i="17"/>
  <c r="F123" i="17"/>
  <c r="E123" i="17"/>
  <c r="D123" i="17"/>
  <c r="C123" i="17"/>
  <c r="M122" i="17"/>
  <c r="L122" i="17"/>
  <c r="K122" i="17"/>
  <c r="J122" i="17"/>
  <c r="I122" i="17"/>
  <c r="H122" i="17"/>
  <c r="G122" i="17"/>
  <c r="F122" i="17"/>
  <c r="E122" i="17"/>
  <c r="D122" i="17"/>
  <c r="C122" i="17"/>
  <c r="M121" i="17"/>
  <c r="L121" i="17"/>
  <c r="K121" i="17"/>
  <c r="J121" i="17"/>
  <c r="I121" i="17"/>
  <c r="H121" i="17"/>
  <c r="G121" i="17"/>
  <c r="F121" i="17"/>
  <c r="E121" i="17"/>
  <c r="D121" i="17"/>
  <c r="C121" i="17"/>
  <c r="M120" i="17"/>
  <c r="L120" i="17"/>
  <c r="K120" i="17"/>
  <c r="J120" i="17"/>
  <c r="I120" i="17"/>
  <c r="H120" i="17"/>
  <c r="G120" i="17"/>
  <c r="F120" i="17"/>
  <c r="E120" i="17"/>
  <c r="D120" i="17"/>
  <c r="C120" i="17"/>
  <c r="M119" i="17"/>
  <c r="L119" i="17"/>
  <c r="K119" i="17"/>
  <c r="J119" i="17"/>
  <c r="I119" i="17"/>
  <c r="H119" i="17"/>
  <c r="G119" i="17"/>
  <c r="F119" i="17"/>
  <c r="E119" i="17"/>
  <c r="D119" i="17"/>
  <c r="C119" i="17"/>
  <c r="M118" i="17"/>
  <c r="L118" i="17"/>
  <c r="K118" i="17"/>
  <c r="J118" i="17"/>
  <c r="I118" i="17"/>
  <c r="H118" i="17"/>
  <c r="G118" i="17"/>
  <c r="F118" i="17"/>
  <c r="E118" i="17"/>
  <c r="D118" i="17"/>
  <c r="C118" i="17"/>
  <c r="M117" i="17"/>
  <c r="L117" i="17"/>
  <c r="K117" i="17"/>
  <c r="J117" i="17"/>
  <c r="I117" i="17"/>
  <c r="H117" i="17"/>
  <c r="G117" i="17"/>
  <c r="F117" i="17"/>
  <c r="E117" i="17"/>
  <c r="D117" i="17"/>
  <c r="C117" i="17"/>
  <c r="M116" i="17"/>
  <c r="L116" i="17"/>
  <c r="K116" i="17"/>
  <c r="J116" i="17"/>
  <c r="I116" i="17"/>
  <c r="H116" i="17"/>
  <c r="G116" i="17"/>
  <c r="F116" i="17"/>
  <c r="E116" i="17"/>
  <c r="D116" i="17"/>
  <c r="C116" i="17"/>
  <c r="M109" i="17"/>
  <c r="L109" i="17"/>
  <c r="K109" i="17"/>
  <c r="J109" i="17"/>
  <c r="I109" i="17"/>
  <c r="H109" i="17"/>
  <c r="G109" i="17"/>
  <c r="F109" i="17"/>
  <c r="E109" i="17"/>
  <c r="D109" i="17"/>
  <c r="C109" i="17"/>
  <c r="M108" i="17"/>
  <c r="L108" i="17"/>
  <c r="K108" i="17"/>
  <c r="J108" i="17"/>
  <c r="I108" i="17"/>
  <c r="H108" i="17"/>
  <c r="G108" i="17"/>
  <c r="F108" i="17"/>
  <c r="E108" i="17"/>
  <c r="D108" i="17"/>
  <c r="C108" i="17"/>
  <c r="M107" i="17"/>
  <c r="L107" i="17"/>
  <c r="K107" i="17"/>
  <c r="J107" i="17"/>
  <c r="I107" i="17"/>
  <c r="H107" i="17"/>
  <c r="G107" i="17"/>
  <c r="F107" i="17"/>
  <c r="E107" i="17"/>
  <c r="D107" i="17"/>
  <c r="C107" i="17"/>
  <c r="M106" i="17"/>
  <c r="L106" i="17"/>
  <c r="K106" i="17"/>
  <c r="J106" i="17"/>
  <c r="I106" i="17"/>
  <c r="H106" i="17"/>
  <c r="G106" i="17"/>
  <c r="F106" i="17"/>
  <c r="E106" i="17"/>
  <c r="D106" i="17"/>
  <c r="C106" i="17"/>
  <c r="M105" i="17"/>
  <c r="L105" i="17"/>
  <c r="K105" i="17"/>
  <c r="J105" i="17"/>
  <c r="I105" i="17"/>
  <c r="H105" i="17"/>
  <c r="G105" i="17"/>
  <c r="F105" i="17"/>
  <c r="E105" i="17"/>
  <c r="D105" i="17"/>
  <c r="C105" i="17"/>
  <c r="M104" i="17"/>
  <c r="L104" i="17"/>
  <c r="K104" i="17"/>
  <c r="J104" i="17"/>
  <c r="I104" i="17"/>
  <c r="H104" i="17"/>
  <c r="G104" i="17"/>
  <c r="F104" i="17"/>
  <c r="E104" i="17"/>
  <c r="D104" i="17"/>
  <c r="C104" i="17"/>
  <c r="M103" i="17"/>
  <c r="L103" i="17"/>
  <c r="K103" i="17"/>
  <c r="J103" i="17"/>
  <c r="I103" i="17"/>
  <c r="H103" i="17"/>
  <c r="G103" i="17"/>
  <c r="F103" i="17"/>
  <c r="E103" i="17"/>
  <c r="D103" i="17"/>
  <c r="C103" i="17"/>
  <c r="M102" i="17"/>
  <c r="L102" i="17"/>
  <c r="K102" i="17"/>
  <c r="J102" i="17"/>
  <c r="I102" i="17"/>
  <c r="H102" i="17"/>
  <c r="G102" i="17"/>
  <c r="F102" i="17"/>
  <c r="E102" i="17"/>
  <c r="D102" i="17"/>
  <c r="C102" i="17"/>
  <c r="M101" i="17"/>
  <c r="L101" i="17"/>
  <c r="K101" i="17"/>
  <c r="J101" i="17"/>
  <c r="I101" i="17"/>
  <c r="H101" i="17"/>
  <c r="G101" i="17"/>
  <c r="F101" i="17"/>
  <c r="E101" i="17"/>
  <c r="D101" i="17"/>
  <c r="C101" i="17"/>
  <c r="M100" i="17"/>
  <c r="L100" i="17"/>
  <c r="K100" i="17"/>
  <c r="J100" i="17"/>
  <c r="I100" i="17"/>
  <c r="H100" i="17"/>
  <c r="G100" i="17"/>
  <c r="F100" i="17"/>
  <c r="E100" i="17"/>
  <c r="D100" i="17"/>
  <c r="C100" i="17"/>
  <c r="M99" i="17"/>
  <c r="L99" i="17"/>
  <c r="K99" i="17"/>
  <c r="J99" i="17"/>
  <c r="I99" i="17"/>
  <c r="H99" i="17"/>
  <c r="G99" i="17"/>
  <c r="F99" i="17"/>
  <c r="E99" i="17"/>
  <c r="D99" i="17"/>
  <c r="C99" i="17"/>
  <c r="M98" i="17"/>
  <c r="L98" i="17"/>
  <c r="K98" i="17"/>
  <c r="J98" i="17"/>
  <c r="I98" i="17"/>
  <c r="H98" i="17"/>
  <c r="G98" i="17"/>
  <c r="F98" i="17"/>
  <c r="E98" i="17"/>
  <c r="D98" i="17"/>
  <c r="C98" i="17"/>
  <c r="M97" i="17"/>
  <c r="L97" i="17"/>
  <c r="K97" i="17"/>
  <c r="J97" i="17"/>
  <c r="I97" i="17"/>
  <c r="H97" i="17"/>
  <c r="G97" i="17"/>
  <c r="F97" i="17"/>
  <c r="E97" i="17"/>
  <c r="D97" i="17"/>
  <c r="C97" i="17"/>
  <c r="M96" i="17"/>
  <c r="L96" i="17"/>
  <c r="K96" i="17"/>
  <c r="J96" i="17"/>
  <c r="I96" i="17"/>
  <c r="H96" i="17"/>
  <c r="G96" i="17"/>
  <c r="F96" i="17"/>
  <c r="E96" i="17"/>
  <c r="D96" i="17"/>
  <c r="C96" i="17"/>
  <c r="M95" i="17"/>
  <c r="L95" i="17"/>
  <c r="K95" i="17"/>
  <c r="J95" i="17"/>
  <c r="I95" i="17"/>
  <c r="H95" i="17"/>
  <c r="G95" i="17"/>
  <c r="F95" i="17"/>
  <c r="E95" i="17"/>
  <c r="D95" i="17"/>
  <c r="C95" i="17"/>
  <c r="M94" i="17"/>
  <c r="L94" i="17"/>
  <c r="K94" i="17"/>
  <c r="J94" i="17"/>
  <c r="I94" i="17"/>
  <c r="H94" i="17"/>
  <c r="G94" i="17"/>
  <c r="F94" i="17"/>
  <c r="E94" i="17"/>
  <c r="D94" i="17"/>
  <c r="C94" i="17"/>
  <c r="M93" i="17"/>
  <c r="L93" i="17"/>
  <c r="K93" i="17"/>
  <c r="J93" i="17"/>
  <c r="I93" i="17"/>
  <c r="H93" i="17"/>
  <c r="G93" i="17"/>
  <c r="F93" i="17"/>
  <c r="E93" i="17"/>
  <c r="D93" i="17"/>
  <c r="C93" i="17"/>
  <c r="M92" i="17"/>
  <c r="L92" i="17"/>
  <c r="K92" i="17"/>
  <c r="J92" i="17"/>
  <c r="I92" i="17"/>
  <c r="H92" i="17"/>
  <c r="G92" i="17"/>
  <c r="F92" i="17"/>
  <c r="E92" i="17"/>
  <c r="D92" i="17"/>
  <c r="C92" i="17"/>
  <c r="M91" i="17"/>
  <c r="L91" i="17"/>
  <c r="K91" i="17"/>
  <c r="J91" i="17"/>
  <c r="I91" i="17"/>
  <c r="H91" i="17"/>
  <c r="G91" i="17"/>
  <c r="F91" i="17"/>
  <c r="E91" i="17"/>
  <c r="D91" i="17"/>
  <c r="C91" i="17"/>
  <c r="M90" i="17"/>
  <c r="L90" i="17"/>
  <c r="K90" i="17"/>
  <c r="J90" i="17"/>
  <c r="I90" i="17"/>
  <c r="H90" i="17"/>
  <c r="G90" i="17"/>
  <c r="F90" i="17"/>
  <c r="E90" i="17"/>
  <c r="D90" i="17"/>
  <c r="C90" i="17"/>
  <c r="M89" i="17"/>
  <c r="L89" i="17"/>
  <c r="K89" i="17"/>
  <c r="J89" i="17"/>
  <c r="I89" i="17"/>
  <c r="H89" i="17"/>
  <c r="G89" i="17"/>
  <c r="F89" i="17"/>
  <c r="E89" i="17"/>
  <c r="D89" i="17"/>
  <c r="C89" i="17"/>
  <c r="M88" i="17"/>
  <c r="L88" i="17"/>
  <c r="K88" i="17"/>
  <c r="J88" i="17"/>
  <c r="I88" i="17"/>
  <c r="H88" i="17"/>
  <c r="G88" i="17"/>
  <c r="F88" i="17"/>
  <c r="E88" i="17"/>
  <c r="D88" i="17"/>
  <c r="C88" i="17"/>
  <c r="M87" i="17"/>
  <c r="L87" i="17"/>
  <c r="K87" i="17"/>
  <c r="J87" i="17"/>
  <c r="I87" i="17"/>
  <c r="H87" i="17"/>
  <c r="G87" i="17"/>
  <c r="F87" i="17"/>
  <c r="E87" i="17"/>
  <c r="D87" i="17"/>
  <c r="C87" i="17"/>
  <c r="M86" i="17"/>
  <c r="L86" i="17"/>
  <c r="K86" i="17"/>
  <c r="J86" i="17"/>
  <c r="I86" i="17"/>
  <c r="H86" i="17"/>
  <c r="G86" i="17"/>
  <c r="F86" i="17"/>
  <c r="E86" i="17"/>
  <c r="D86" i="17"/>
  <c r="C86" i="17"/>
  <c r="M85" i="17"/>
  <c r="L85" i="17"/>
  <c r="K85" i="17"/>
  <c r="J85" i="17"/>
  <c r="I85" i="17"/>
  <c r="H85" i="17"/>
  <c r="G85" i="17"/>
  <c r="F85" i="17"/>
  <c r="E85" i="17"/>
  <c r="D85" i="17"/>
  <c r="C85" i="17"/>
  <c r="M84" i="17"/>
  <c r="L84" i="17"/>
  <c r="K84" i="17"/>
  <c r="J84" i="17"/>
  <c r="I84" i="17"/>
  <c r="H84" i="17"/>
  <c r="G84" i="17"/>
  <c r="F84" i="17"/>
  <c r="E84" i="17"/>
  <c r="D84" i="17"/>
  <c r="C84" i="17"/>
  <c r="M83" i="17"/>
  <c r="L83" i="17"/>
  <c r="K83" i="17"/>
  <c r="J83" i="17"/>
  <c r="I83" i="17"/>
  <c r="H83" i="17"/>
  <c r="G83" i="17"/>
  <c r="F83" i="17"/>
  <c r="E83" i="17"/>
  <c r="D83" i="17"/>
  <c r="C83" i="17"/>
  <c r="M82" i="17"/>
  <c r="L82" i="17"/>
  <c r="K82" i="17"/>
  <c r="J82" i="17"/>
  <c r="I82" i="17"/>
  <c r="H82" i="17"/>
  <c r="G82" i="17"/>
  <c r="F82" i="17"/>
  <c r="E82" i="17"/>
  <c r="D82" i="17"/>
  <c r="C82" i="17"/>
  <c r="M81" i="17"/>
  <c r="L81" i="17"/>
  <c r="K81" i="17"/>
  <c r="J81" i="17"/>
  <c r="I81" i="17"/>
  <c r="H81" i="17"/>
  <c r="G81" i="17"/>
  <c r="F81" i="17"/>
  <c r="E81" i="17"/>
  <c r="D81" i="17"/>
  <c r="C81" i="17"/>
  <c r="M80" i="17"/>
  <c r="L80" i="17"/>
  <c r="K80" i="17"/>
  <c r="J80" i="17"/>
  <c r="I80" i="17"/>
  <c r="H80" i="17"/>
  <c r="G80" i="17"/>
  <c r="F80" i="17"/>
  <c r="E80" i="17"/>
  <c r="D80" i="17"/>
  <c r="C80" i="17"/>
  <c r="M79" i="17"/>
  <c r="L79" i="17"/>
  <c r="K79" i="17"/>
  <c r="J79" i="17"/>
  <c r="I79" i="17"/>
  <c r="H79" i="17"/>
  <c r="G79" i="17"/>
  <c r="F79" i="17"/>
  <c r="E79" i="17"/>
  <c r="D79" i="17"/>
  <c r="C79" i="17"/>
  <c r="M78" i="17"/>
  <c r="L78" i="17"/>
  <c r="K78" i="17"/>
  <c r="J78" i="17"/>
  <c r="I78" i="17"/>
  <c r="H78" i="17"/>
  <c r="G78" i="17"/>
  <c r="F78" i="17"/>
  <c r="E78" i="17"/>
  <c r="D78" i="17"/>
  <c r="C78" i="17"/>
  <c r="M77" i="17"/>
  <c r="L77" i="17"/>
  <c r="K77" i="17"/>
  <c r="J77" i="17"/>
  <c r="I77" i="17"/>
  <c r="H77" i="17"/>
  <c r="G77" i="17"/>
  <c r="F77" i="17"/>
  <c r="E77" i="17"/>
  <c r="D77" i="17"/>
  <c r="C77" i="17"/>
  <c r="M76" i="17"/>
  <c r="L76" i="17"/>
  <c r="K76" i="17"/>
  <c r="J76" i="17"/>
  <c r="I76" i="17"/>
  <c r="H76" i="17"/>
  <c r="G76" i="17"/>
  <c r="F76" i="17"/>
  <c r="E76" i="17"/>
  <c r="D76" i="17"/>
  <c r="C76" i="17"/>
  <c r="M75" i="17"/>
  <c r="L75" i="17"/>
  <c r="K75" i="17"/>
  <c r="J75" i="17"/>
  <c r="I75" i="17"/>
  <c r="H75" i="17"/>
  <c r="G75" i="17"/>
  <c r="F75" i="17"/>
  <c r="E75" i="17"/>
  <c r="D75" i="17"/>
  <c r="C75" i="17"/>
  <c r="M74" i="17"/>
  <c r="L74" i="17"/>
  <c r="K74" i="17"/>
  <c r="J74" i="17"/>
  <c r="I74" i="17"/>
  <c r="H74" i="17"/>
  <c r="G74" i="17"/>
  <c r="F74" i="17"/>
  <c r="E74" i="17"/>
  <c r="D74" i="17"/>
  <c r="C74" i="17"/>
  <c r="M73" i="17"/>
  <c r="L73" i="17"/>
  <c r="K73" i="17"/>
  <c r="J73" i="17"/>
  <c r="I73" i="17"/>
  <c r="H73" i="17"/>
  <c r="G73" i="17"/>
  <c r="F73" i="17"/>
  <c r="E73" i="17"/>
  <c r="D73" i="17"/>
  <c r="C73" i="17"/>
  <c r="M72" i="17"/>
  <c r="L72" i="17"/>
  <c r="K72" i="17"/>
  <c r="J72" i="17"/>
  <c r="I72" i="17"/>
  <c r="H72" i="17"/>
  <c r="G72" i="17"/>
  <c r="F72" i="17"/>
  <c r="E72" i="17"/>
  <c r="D72" i="17"/>
  <c r="C72" i="17"/>
  <c r="M71" i="17"/>
  <c r="L71" i="17"/>
  <c r="K71" i="17"/>
  <c r="J71" i="17"/>
  <c r="I71" i="17"/>
  <c r="H71" i="17"/>
  <c r="G71" i="17"/>
  <c r="F71" i="17"/>
  <c r="E71" i="17"/>
  <c r="D71" i="17"/>
  <c r="C71" i="17"/>
  <c r="M70" i="17"/>
  <c r="L70" i="17"/>
  <c r="K70" i="17"/>
  <c r="J70" i="17"/>
  <c r="I70" i="17"/>
  <c r="H70" i="17"/>
  <c r="G70" i="17"/>
  <c r="F70" i="17"/>
  <c r="E70" i="17"/>
  <c r="D70" i="17"/>
  <c r="C70" i="17"/>
  <c r="M69" i="17"/>
  <c r="L69" i="17"/>
  <c r="K69" i="17"/>
  <c r="J69" i="17"/>
  <c r="I69" i="17"/>
  <c r="H69" i="17"/>
  <c r="G69" i="17"/>
  <c r="F69" i="17"/>
  <c r="E69" i="17"/>
  <c r="D69" i="17"/>
  <c r="C69" i="17"/>
  <c r="M68" i="17"/>
  <c r="L68" i="17"/>
  <c r="K68" i="17"/>
  <c r="J68" i="17"/>
  <c r="I68" i="17"/>
  <c r="H68" i="17"/>
  <c r="G68" i="17"/>
  <c r="F68" i="17"/>
  <c r="E68" i="17"/>
  <c r="D68" i="17"/>
  <c r="C68" i="17"/>
  <c r="M67" i="17"/>
  <c r="L67" i="17"/>
  <c r="K67" i="17"/>
  <c r="J67" i="17"/>
  <c r="I67" i="17"/>
  <c r="H67" i="17"/>
  <c r="G67" i="17"/>
  <c r="F67" i="17"/>
  <c r="E67" i="17"/>
  <c r="D67" i="17"/>
  <c r="C67" i="17"/>
  <c r="M66" i="17"/>
  <c r="L66" i="17"/>
  <c r="K66" i="17"/>
  <c r="J66" i="17"/>
  <c r="I66" i="17"/>
  <c r="H66" i="17"/>
  <c r="G66" i="17"/>
  <c r="F66" i="17"/>
  <c r="E66" i="17"/>
  <c r="D66" i="17"/>
  <c r="C66" i="17"/>
  <c r="C316" i="16"/>
  <c r="D316" i="16"/>
  <c r="E316" i="16"/>
  <c r="F316" i="16"/>
  <c r="G316" i="16"/>
  <c r="H316" i="16"/>
  <c r="I316" i="16"/>
  <c r="J316" i="16"/>
  <c r="K316" i="16"/>
  <c r="L316" i="16"/>
  <c r="M316" i="16"/>
  <c r="C317" i="16"/>
  <c r="D317" i="16"/>
  <c r="E317" i="16"/>
  <c r="F317" i="16"/>
  <c r="G317" i="16"/>
  <c r="H317" i="16"/>
  <c r="I317" i="16"/>
  <c r="J317" i="16"/>
  <c r="K317" i="16"/>
  <c r="L317" i="16"/>
  <c r="M317" i="16"/>
  <c r="C318" i="16"/>
  <c r="D318" i="16"/>
  <c r="E318" i="16"/>
  <c r="F318" i="16"/>
  <c r="G318" i="16"/>
  <c r="H318" i="16"/>
  <c r="I318" i="16"/>
  <c r="J318" i="16"/>
  <c r="K318" i="16"/>
  <c r="L318" i="16"/>
  <c r="M318" i="16"/>
  <c r="C319" i="16"/>
  <c r="D319" i="16"/>
  <c r="E319" i="16"/>
  <c r="F319" i="16"/>
  <c r="G319" i="16"/>
  <c r="H319" i="16"/>
  <c r="I319" i="16"/>
  <c r="J319" i="16"/>
  <c r="K319" i="16"/>
  <c r="L319" i="16"/>
  <c r="M319" i="16"/>
  <c r="C320" i="16"/>
  <c r="D320" i="16"/>
  <c r="E320" i="16"/>
  <c r="F320" i="16"/>
  <c r="G320" i="16"/>
  <c r="H320" i="16"/>
  <c r="I320" i="16"/>
  <c r="J320" i="16"/>
  <c r="K320" i="16"/>
  <c r="L320" i="16"/>
  <c r="M320" i="16"/>
  <c r="C321" i="16"/>
  <c r="D321" i="16"/>
  <c r="E321" i="16"/>
  <c r="F321" i="16"/>
  <c r="G321" i="16"/>
  <c r="H321" i="16"/>
  <c r="I321" i="16"/>
  <c r="J321" i="16"/>
  <c r="K321" i="16"/>
  <c r="L321" i="16"/>
  <c r="M321" i="16"/>
  <c r="C322" i="16"/>
  <c r="D322" i="16"/>
  <c r="E322" i="16"/>
  <c r="F322" i="16"/>
  <c r="G322" i="16"/>
  <c r="H322" i="16"/>
  <c r="I322" i="16"/>
  <c r="J322" i="16"/>
  <c r="K322" i="16"/>
  <c r="L322" i="16"/>
  <c r="M322" i="16"/>
  <c r="C323" i="16"/>
  <c r="D323" i="16"/>
  <c r="E323" i="16"/>
  <c r="F323" i="16"/>
  <c r="G323" i="16"/>
  <c r="H323" i="16"/>
  <c r="I323" i="16"/>
  <c r="J323" i="16"/>
  <c r="K323" i="16"/>
  <c r="L323" i="16"/>
  <c r="M323" i="16"/>
  <c r="C324" i="16"/>
  <c r="D324" i="16"/>
  <c r="E324" i="16"/>
  <c r="F324" i="16"/>
  <c r="G324" i="16"/>
  <c r="H324" i="16"/>
  <c r="I324" i="16"/>
  <c r="J324" i="16"/>
  <c r="K324" i="16"/>
  <c r="L324" i="16"/>
  <c r="M324" i="16"/>
  <c r="C325" i="16"/>
  <c r="D325" i="16"/>
  <c r="E325" i="16"/>
  <c r="F325" i="16"/>
  <c r="G325" i="16"/>
  <c r="H325" i="16"/>
  <c r="I325" i="16"/>
  <c r="J325" i="16"/>
  <c r="K325" i="16"/>
  <c r="L325" i="16"/>
  <c r="M325" i="16"/>
  <c r="C326" i="16"/>
  <c r="D326" i="16"/>
  <c r="E326" i="16"/>
  <c r="F326" i="16"/>
  <c r="G326" i="16"/>
  <c r="H326" i="16"/>
  <c r="I326" i="16"/>
  <c r="J326" i="16"/>
  <c r="K326" i="16"/>
  <c r="L326" i="16"/>
  <c r="M326" i="16"/>
  <c r="C327" i="16"/>
  <c r="D327" i="16"/>
  <c r="E327" i="16"/>
  <c r="F327" i="16"/>
  <c r="G327" i="16"/>
  <c r="H327" i="16"/>
  <c r="I327" i="16"/>
  <c r="J327" i="16"/>
  <c r="K327" i="16"/>
  <c r="L327" i="16"/>
  <c r="M327" i="16"/>
  <c r="C328" i="16"/>
  <c r="D328" i="16"/>
  <c r="E328" i="16"/>
  <c r="F328" i="16"/>
  <c r="G328" i="16"/>
  <c r="H328" i="16"/>
  <c r="I328" i="16"/>
  <c r="J328" i="16"/>
  <c r="K328" i="16"/>
  <c r="L328" i="16"/>
  <c r="M328" i="16"/>
  <c r="C329" i="16"/>
  <c r="D329" i="16"/>
  <c r="E329" i="16"/>
  <c r="F329" i="16"/>
  <c r="G329" i="16"/>
  <c r="H329" i="16"/>
  <c r="I329" i="16"/>
  <c r="J329" i="16"/>
  <c r="K329" i="16"/>
  <c r="L329" i="16"/>
  <c r="M329" i="16"/>
  <c r="C330" i="16"/>
  <c r="D330" i="16"/>
  <c r="E330" i="16"/>
  <c r="F330" i="16"/>
  <c r="G330" i="16"/>
  <c r="H330" i="16"/>
  <c r="I330" i="16"/>
  <c r="J330" i="16"/>
  <c r="K330" i="16"/>
  <c r="L330" i="16"/>
  <c r="M330" i="16"/>
  <c r="C331" i="16"/>
  <c r="D331" i="16"/>
  <c r="E331" i="16"/>
  <c r="F331" i="16"/>
  <c r="G331" i="16"/>
  <c r="H331" i="16"/>
  <c r="I331" i="16"/>
  <c r="J331" i="16"/>
  <c r="K331" i="16"/>
  <c r="L331" i="16"/>
  <c r="M331" i="16"/>
  <c r="C332" i="16"/>
  <c r="D332" i="16"/>
  <c r="E332" i="16"/>
  <c r="F332" i="16"/>
  <c r="G332" i="16"/>
  <c r="H332" i="16"/>
  <c r="I332" i="16"/>
  <c r="J332" i="16"/>
  <c r="K332" i="16"/>
  <c r="L332" i="16"/>
  <c r="M332" i="16"/>
  <c r="C333" i="16"/>
  <c r="D333" i="16"/>
  <c r="E333" i="16"/>
  <c r="F333" i="16"/>
  <c r="G333" i="16"/>
  <c r="H333" i="16"/>
  <c r="I333" i="16"/>
  <c r="J333" i="16"/>
  <c r="K333" i="16"/>
  <c r="L333" i="16"/>
  <c r="M333" i="16"/>
  <c r="C334" i="16"/>
  <c r="D334" i="16"/>
  <c r="E334" i="16"/>
  <c r="F334" i="16"/>
  <c r="G334" i="16"/>
  <c r="H334" i="16"/>
  <c r="I334" i="16"/>
  <c r="J334" i="16"/>
  <c r="K334" i="16"/>
  <c r="L334" i="16"/>
  <c r="M334" i="16"/>
  <c r="C335" i="16"/>
  <c r="D335" i="16"/>
  <c r="E335" i="16"/>
  <c r="F335" i="16"/>
  <c r="G335" i="16"/>
  <c r="H335" i="16"/>
  <c r="I335" i="16"/>
  <c r="J335" i="16"/>
  <c r="K335" i="16"/>
  <c r="L335" i="16"/>
  <c r="M335" i="16"/>
  <c r="C336" i="16"/>
  <c r="D336" i="16"/>
  <c r="E336" i="16"/>
  <c r="F336" i="16"/>
  <c r="G336" i="16"/>
  <c r="H336" i="16"/>
  <c r="I336" i="16"/>
  <c r="J336" i="16"/>
  <c r="K336" i="16"/>
  <c r="L336" i="16"/>
  <c r="M336" i="16"/>
  <c r="C337" i="16"/>
  <c r="D337" i="16"/>
  <c r="E337" i="16"/>
  <c r="F337" i="16"/>
  <c r="G337" i="16"/>
  <c r="H337" i="16"/>
  <c r="I337" i="16"/>
  <c r="J337" i="16"/>
  <c r="K337" i="16"/>
  <c r="L337" i="16"/>
  <c r="M337" i="16"/>
  <c r="C338" i="16"/>
  <c r="D338" i="16"/>
  <c r="E338" i="16"/>
  <c r="F338" i="16"/>
  <c r="G338" i="16"/>
  <c r="H338" i="16"/>
  <c r="I338" i="16"/>
  <c r="J338" i="16"/>
  <c r="K338" i="16"/>
  <c r="L338" i="16"/>
  <c r="M338" i="16"/>
  <c r="C339" i="16"/>
  <c r="D339" i="16"/>
  <c r="E339" i="16"/>
  <c r="F339" i="16"/>
  <c r="G339" i="16"/>
  <c r="H339" i="16"/>
  <c r="I339" i="16"/>
  <c r="J339" i="16"/>
  <c r="K339" i="16"/>
  <c r="L339" i="16"/>
  <c r="M339" i="16"/>
  <c r="C340" i="16"/>
  <c r="D340" i="16"/>
  <c r="E340" i="16"/>
  <c r="F340" i="16"/>
  <c r="G340" i="16"/>
  <c r="H340" i="16"/>
  <c r="I340" i="16"/>
  <c r="J340" i="16"/>
  <c r="K340" i="16"/>
  <c r="L340" i="16"/>
  <c r="M340" i="16"/>
  <c r="C341" i="16"/>
  <c r="D341" i="16"/>
  <c r="E341" i="16"/>
  <c r="F341" i="16"/>
  <c r="G341" i="16"/>
  <c r="H341" i="16"/>
  <c r="I341" i="16"/>
  <c r="J341" i="16"/>
  <c r="K341" i="16"/>
  <c r="L341" i="16"/>
  <c r="M341" i="16"/>
  <c r="C342" i="16"/>
  <c r="D342" i="16"/>
  <c r="E342" i="16"/>
  <c r="F342" i="16"/>
  <c r="G342" i="16"/>
  <c r="H342" i="16"/>
  <c r="I342" i="16"/>
  <c r="J342" i="16"/>
  <c r="K342" i="16"/>
  <c r="L342" i="16"/>
  <c r="M342" i="16"/>
  <c r="C343" i="16"/>
  <c r="D343" i="16"/>
  <c r="E343" i="16"/>
  <c r="F343" i="16"/>
  <c r="G343" i="16"/>
  <c r="H343" i="16"/>
  <c r="I343" i="16"/>
  <c r="J343" i="16"/>
  <c r="K343" i="16"/>
  <c r="L343" i="16"/>
  <c r="M343" i="16"/>
  <c r="C344" i="16"/>
  <c r="D344" i="16"/>
  <c r="E344" i="16"/>
  <c r="F344" i="16"/>
  <c r="G344" i="16"/>
  <c r="H344" i="16"/>
  <c r="I344" i="16"/>
  <c r="J344" i="16"/>
  <c r="K344" i="16"/>
  <c r="L344" i="16"/>
  <c r="M344" i="16"/>
  <c r="C345" i="16"/>
  <c r="D345" i="16"/>
  <c r="E345" i="16"/>
  <c r="F345" i="16"/>
  <c r="G345" i="16"/>
  <c r="H345" i="16"/>
  <c r="I345" i="16"/>
  <c r="J345" i="16"/>
  <c r="K345" i="16"/>
  <c r="L345" i="16"/>
  <c r="M345" i="16"/>
  <c r="C346" i="16"/>
  <c r="D346" i="16"/>
  <c r="E346" i="16"/>
  <c r="F346" i="16"/>
  <c r="G346" i="16"/>
  <c r="H346" i="16"/>
  <c r="I346" i="16"/>
  <c r="J346" i="16"/>
  <c r="K346" i="16"/>
  <c r="L346" i="16"/>
  <c r="M346" i="16"/>
  <c r="C347" i="16"/>
  <c r="D347" i="16"/>
  <c r="E347" i="16"/>
  <c r="F347" i="16"/>
  <c r="G347" i="16"/>
  <c r="H347" i="16"/>
  <c r="I347" i="16"/>
  <c r="J347" i="16"/>
  <c r="K347" i="16"/>
  <c r="L347" i="16"/>
  <c r="M347" i="16"/>
  <c r="C348" i="16"/>
  <c r="D348" i="16"/>
  <c r="E348" i="16"/>
  <c r="F348" i="16"/>
  <c r="G348" i="16"/>
  <c r="H348" i="16"/>
  <c r="I348" i="16"/>
  <c r="J348" i="16"/>
  <c r="K348" i="16"/>
  <c r="L348" i="16"/>
  <c r="M348" i="16"/>
  <c r="C349" i="16"/>
  <c r="D349" i="16"/>
  <c r="E349" i="16"/>
  <c r="F349" i="16"/>
  <c r="G349" i="16"/>
  <c r="H349" i="16"/>
  <c r="I349" i="16"/>
  <c r="J349" i="16"/>
  <c r="K349" i="16"/>
  <c r="L349" i="16"/>
  <c r="M349" i="16"/>
  <c r="C350" i="16"/>
  <c r="D350" i="16"/>
  <c r="E350" i="16"/>
  <c r="F350" i="16"/>
  <c r="G350" i="16"/>
  <c r="H350" i="16"/>
  <c r="I350" i="16"/>
  <c r="J350" i="16"/>
  <c r="K350" i="16"/>
  <c r="L350" i="16"/>
  <c r="M350" i="16"/>
  <c r="C351" i="16"/>
  <c r="D351" i="16"/>
  <c r="E351" i="16"/>
  <c r="F351" i="16"/>
  <c r="G351" i="16"/>
  <c r="H351" i="16"/>
  <c r="I351" i="16"/>
  <c r="J351" i="16"/>
  <c r="K351" i="16"/>
  <c r="L351" i="16"/>
  <c r="M351" i="16"/>
  <c r="C352" i="16"/>
  <c r="D352" i="16"/>
  <c r="E352" i="16"/>
  <c r="F352" i="16"/>
  <c r="G352" i="16"/>
  <c r="H352" i="16"/>
  <c r="I352" i="16"/>
  <c r="J352" i="16"/>
  <c r="K352" i="16"/>
  <c r="L352" i="16"/>
  <c r="M352" i="16"/>
  <c r="C353" i="16"/>
  <c r="D353" i="16"/>
  <c r="E353" i="16"/>
  <c r="F353" i="16"/>
  <c r="G353" i="16"/>
  <c r="H353" i="16"/>
  <c r="I353" i="16"/>
  <c r="J353" i="16"/>
  <c r="K353" i="16"/>
  <c r="L353" i="16"/>
  <c r="M353" i="16"/>
  <c r="C354" i="16"/>
  <c r="D354" i="16"/>
  <c r="E354" i="16"/>
  <c r="F354" i="16"/>
  <c r="G354" i="16"/>
  <c r="H354" i="16"/>
  <c r="I354" i="16"/>
  <c r="J354" i="16"/>
  <c r="K354" i="16"/>
  <c r="L354" i="16"/>
  <c r="M354" i="16"/>
  <c r="C355" i="16"/>
  <c r="D355" i="16"/>
  <c r="E355" i="16"/>
  <c r="F355" i="16"/>
  <c r="G355" i="16"/>
  <c r="H355" i="16"/>
  <c r="I355" i="16"/>
  <c r="J355" i="16"/>
  <c r="K355" i="16"/>
  <c r="L355" i="16"/>
  <c r="M355" i="16"/>
  <c r="C356" i="16"/>
  <c r="D356" i="16"/>
  <c r="E356" i="16"/>
  <c r="F356" i="16"/>
  <c r="G356" i="16"/>
  <c r="H356" i="16"/>
  <c r="I356" i="16"/>
  <c r="J356" i="16"/>
  <c r="K356" i="16"/>
  <c r="L356" i="16"/>
  <c r="M356" i="16"/>
  <c r="C357" i="16"/>
  <c r="D357" i="16"/>
  <c r="E357" i="16"/>
  <c r="F357" i="16"/>
  <c r="G357" i="16"/>
  <c r="H357" i="16"/>
  <c r="I357" i="16"/>
  <c r="J357" i="16"/>
  <c r="K357" i="16"/>
  <c r="L357" i="16"/>
  <c r="M357" i="16"/>
  <c r="C358" i="16"/>
  <c r="D358" i="16"/>
  <c r="E358" i="16"/>
  <c r="F358" i="16"/>
  <c r="G358" i="16"/>
  <c r="H358" i="16"/>
  <c r="I358" i="16"/>
  <c r="J358" i="16"/>
  <c r="K358" i="16"/>
  <c r="L358" i="16"/>
  <c r="M358" i="16"/>
  <c r="C359" i="16"/>
  <c r="D359" i="16"/>
  <c r="E359" i="16"/>
  <c r="F359" i="16"/>
  <c r="G359" i="16"/>
  <c r="H359" i="16"/>
  <c r="I359" i="16"/>
  <c r="J359" i="16"/>
  <c r="K359" i="16"/>
  <c r="L359" i="16"/>
  <c r="M359" i="16"/>
  <c r="B312" i="16"/>
  <c r="C266" i="16"/>
  <c r="D266" i="16"/>
  <c r="E266" i="16"/>
  <c r="F266" i="16"/>
  <c r="G266" i="16"/>
  <c r="H266" i="16"/>
  <c r="I266" i="16"/>
  <c r="J266" i="16"/>
  <c r="K266" i="16"/>
  <c r="L266" i="16"/>
  <c r="M266" i="16"/>
  <c r="C267" i="16"/>
  <c r="D267" i="16"/>
  <c r="E267" i="16"/>
  <c r="F267" i="16"/>
  <c r="G267" i="16"/>
  <c r="H267" i="16"/>
  <c r="I267" i="16"/>
  <c r="J267" i="16"/>
  <c r="K267" i="16"/>
  <c r="L267" i="16"/>
  <c r="M267" i="16"/>
  <c r="C268" i="16"/>
  <c r="D268" i="16"/>
  <c r="E268" i="16"/>
  <c r="F268" i="16"/>
  <c r="G268" i="16"/>
  <c r="H268" i="16"/>
  <c r="I268" i="16"/>
  <c r="J268" i="16"/>
  <c r="K268" i="16"/>
  <c r="L268" i="16"/>
  <c r="M268" i="16"/>
  <c r="C269" i="16"/>
  <c r="D269" i="16"/>
  <c r="E269" i="16"/>
  <c r="F269" i="16"/>
  <c r="G269" i="16"/>
  <c r="H269" i="16"/>
  <c r="I269" i="16"/>
  <c r="J269" i="16"/>
  <c r="K269" i="16"/>
  <c r="L269" i="16"/>
  <c r="M269" i="16"/>
  <c r="C270" i="16"/>
  <c r="D270" i="16"/>
  <c r="E270" i="16"/>
  <c r="F270" i="16"/>
  <c r="G270" i="16"/>
  <c r="H270" i="16"/>
  <c r="I270" i="16"/>
  <c r="J270" i="16"/>
  <c r="K270" i="16"/>
  <c r="L270" i="16"/>
  <c r="M270" i="16"/>
  <c r="C271" i="16"/>
  <c r="D271" i="16"/>
  <c r="E271" i="16"/>
  <c r="F271" i="16"/>
  <c r="G271" i="16"/>
  <c r="H271" i="16"/>
  <c r="I271" i="16"/>
  <c r="J271" i="16"/>
  <c r="K271" i="16"/>
  <c r="L271" i="16"/>
  <c r="M271" i="16"/>
  <c r="C272" i="16"/>
  <c r="D272" i="16"/>
  <c r="E272" i="16"/>
  <c r="F272" i="16"/>
  <c r="G272" i="16"/>
  <c r="H272" i="16"/>
  <c r="I272" i="16"/>
  <c r="J272" i="16"/>
  <c r="K272" i="16"/>
  <c r="L272" i="16"/>
  <c r="M272" i="16"/>
  <c r="C273" i="16"/>
  <c r="D273" i="16"/>
  <c r="E273" i="16"/>
  <c r="F273" i="16"/>
  <c r="G273" i="16"/>
  <c r="H273" i="16"/>
  <c r="I273" i="16"/>
  <c r="J273" i="16"/>
  <c r="K273" i="16"/>
  <c r="L273" i="16"/>
  <c r="M273" i="16"/>
  <c r="C274" i="16"/>
  <c r="D274" i="16"/>
  <c r="E274" i="16"/>
  <c r="F274" i="16"/>
  <c r="G274" i="16"/>
  <c r="H274" i="16"/>
  <c r="I274" i="16"/>
  <c r="J274" i="16"/>
  <c r="K274" i="16"/>
  <c r="L274" i="16"/>
  <c r="M274" i="16"/>
  <c r="C275" i="16"/>
  <c r="D275" i="16"/>
  <c r="E275" i="16"/>
  <c r="F275" i="16"/>
  <c r="G275" i="16"/>
  <c r="H275" i="16"/>
  <c r="I275" i="16"/>
  <c r="J275" i="16"/>
  <c r="K275" i="16"/>
  <c r="L275" i="16"/>
  <c r="M275" i="16"/>
  <c r="C276" i="16"/>
  <c r="D276" i="16"/>
  <c r="E276" i="16"/>
  <c r="F276" i="16"/>
  <c r="G276" i="16"/>
  <c r="H276" i="16"/>
  <c r="I276" i="16"/>
  <c r="J276" i="16"/>
  <c r="K276" i="16"/>
  <c r="L276" i="16"/>
  <c r="M276" i="16"/>
  <c r="C277" i="16"/>
  <c r="D277" i="16"/>
  <c r="E277" i="16"/>
  <c r="F277" i="16"/>
  <c r="G277" i="16"/>
  <c r="H277" i="16"/>
  <c r="I277" i="16"/>
  <c r="J277" i="16"/>
  <c r="K277" i="16"/>
  <c r="L277" i="16"/>
  <c r="M277" i="16"/>
  <c r="C278" i="16"/>
  <c r="D278" i="16"/>
  <c r="E278" i="16"/>
  <c r="F278" i="16"/>
  <c r="G278" i="16"/>
  <c r="H278" i="16"/>
  <c r="I278" i="16"/>
  <c r="J278" i="16"/>
  <c r="K278" i="16"/>
  <c r="L278" i="16"/>
  <c r="M278" i="16"/>
  <c r="C279" i="16"/>
  <c r="D279" i="16"/>
  <c r="E279" i="16"/>
  <c r="F279" i="16"/>
  <c r="G279" i="16"/>
  <c r="H279" i="16"/>
  <c r="I279" i="16"/>
  <c r="J279" i="16"/>
  <c r="K279" i="16"/>
  <c r="L279" i="16"/>
  <c r="M279" i="16"/>
  <c r="C280" i="16"/>
  <c r="D280" i="16"/>
  <c r="E280" i="16"/>
  <c r="F280" i="16"/>
  <c r="G280" i="16"/>
  <c r="H280" i="16"/>
  <c r="I280" i="16"/>
  <c r="J280" i="16"/>
  <c r="K280" i="16"/>
  <c r="L280" i="16"/>
  <c r="M280" i="16"/>
  <c r="C281" i="16"/>
  <c r="D281" i="16"/>
  <c r="E281" i="16"/>
  <c r="F281" i="16"/>
  <c r="G281" i="16"/>
  <c r="H281" i="16"/>
  <c r="I281" i="16"/>
  <c r="J281" i="16"/>
  <c r="K281" i="16"/>
  <c r="L281" i="16"/>
  <c r="M281" i="16"/>
  <c r="C282" i="16"/>
  <c r="D282" i="16"/>
  <c r="E282" i="16"/>
  <c r="F282" i="16"/>
  <c r="G282" i="16"/>
  <c r="H282" i="16"/>
  <c r="I282" i="16"/>
  <c r="J282" i="16"/>
  <c r="K282" i="16"/>
  <c r="L282" i="16"/>
  <c r="M282" i="16"/>
  <c r="C283" i="16"/>
  <c r="D283" i="16"/>
  <c r="E283" i="16"/>
  <c r="F283" i="16"/>
  <c r="G283" i="16"/>
  <c r="H283" i="16"/>
  <c r="I283" i="16"/>
  <c r="J283" i="16"/>
  <c r="K283" i="16"/>
  <c r="L283" i="16"/>
  <c r="M283" i="16"/>
  <c r="C284" i="16"/>
  <c r="D284" i="16"/>
  <c r="E284" i="16"/>
  <c r="F284" i="16"/>
  <c r="G284" i="16"/>
  <c r="H284" i="16"/>
  <c r="I284" i="16"/>
  <c r="J284" i="16"/>
  <c r="K284" i="16"/>
  <c r="L284" i="16"/>
  <c r="M284" i="16"/>
  <c r="C285" i="16"/>
  <c r="D285" i="16"/>
  <c r="E285" i="16"/>
  <c r="F285" i="16"/>
  <c r="G285" i="16"/>
  <c r="H285" i="16"/>
  <c r="I285" i="16"/>
  <c r="J285" i="16"/>
  <c r="K285" i="16"/>
  <c r="L285" i="16"/>
  <c r="M285" i="16"/>
  <c r="C286" i="16"/>
  <c r="D286" i="16"/>
  <c r="E286" i="16"/>
  <c r="F286" i="16"/>
  <c r="G286" i="16"/>
  <c r="H286" i="16"/>
  <c r="I286" i="16"/>
  <c r="J286" i="16"/>
  <c r="K286" i="16"/>
  <c r="L286" i="16"/>
  <c r="M286" i="16"/>
  <c r="C287" i="16"/>
  <c r="D287" i="16"/>
  <c r="E287" i="16"/>
  <c r="F287" i="16"/>
  <c r="G287" i="16"/>
  <c r="H287" i="16"/>
  <c r="I287" i="16"/>
  <c r="J287" i="16"/>
  <c r="K287" i="16"/>
  <c r="L287" i="16"/>
  <c r="M287" i="16"/>
  <c r="C288" i="16"/>
  <c r="D288" i="16"/>
  <c r="E288" i="16"/>
  <c r="F288" i="16"/>
  <c r="G288" i="16"/>
  <c r="H288" i="16"/>
  <c r="I288" i="16"/>
  <c r="J288" i="16"/>
  <c r="K288" i="16"/>
  <c r="L288" i="16"/>
  <c r="M288" i="16"/>
  <c r="C289" i="16"/>
  <c r="D289" i="16"/>
  <c r="E289" i="16"/>
  <c r="F289" i="16"/>
  <c r="G289" i="16"/>
  <c r="H289" i="16"/>
  <c r="I289" i="16"/>
  <c r="J289" i="16"/>
  <c r="K289" i="16"/>
  <c r="L289" i="16"/>
  <c r="M289" i="16"/>
  <c r="C290" i="16"/>
  <c r="D290" i="16"/>
  <c r="E290" i="16"/>
  <c r="F290" i="16"/>
  <c r="G290" i="16"/>
  <c r="H290" i="16"/>
  <c r="I290" i="16"/>
  <c r="J290" i="16"/>
  <c r="K290" i="16"/>
  <c r="L290" i="16"/>
  <c r="M290" i="16"/>
  <c r="C291" i="16"/>
  <c r="D291" i="16"/>
  <c r="E291" i="16"/>
  <c r="F291" i="16"/>
  <c r="G291" i="16"/>
  <c r="H291" i="16"/>
  <c r="I291" i="16"/>
  <c r="J291" i="16"/>
  <c r="K291" i="16"/>
  <c r="L291" i="16"/>
  <c r="M291" i="16"/>
  <c r="C292" i="16"/>
  <c r="D292" i="16"/>
  <c r="E292" i="16"/>
  <c r="F292" i="16"/>
  <c r="G292" i="16"/>
  <c r="H292" i="16"/>
  <c r="I292" i="16"/>
  <c r="J292" i="16"/>
  <c r="K292" i="16"/>
  <c r="L292" i="16"/>
  <c r="M292" i="16"/>
  <c r="C293" i="16"/>
  <c r="D293" i="16"/>
  <c r="E293" i="16"/>
  <c r="F293" i="16"/>
  <c r="G293" i="16"/>
  <c r="H293" i="16"/>
  <c r="I293" i="16"/>
  <c r="J293" i="16"/>
  <c r="K293" i="16"/>
  <c r="L293" i="16"/>
  <c r="M293" i="16"/>
  <c r="C294" i="16"/>
  <c r="D294" i="16"/>
  <c r="E294" i="16"/>
  <c r="F294" i="16"/>
  <c r="G294" i="16"/>
  <c r="H294" i="16"/>
  <c r="I294" i="16"/>
  <c r="J294" i="16"/>
  <c r="K294" i="16"/>
  <c r="L294" i="16"/>
  <c r="M294" i="16"/>
  <c r="C295" i="16"/>
  <c r="D295" i="16"/>
  <c r="E295" i="16"/>
  <c r="F295" i="16"/>
  <c r="G295" i="16"/>
  <c r="H295" i="16"/>
  <c r="I295" i="16"/>
  <c r="J295" i="16"/>
  <c r="K295" i="16"/>
  <c r="L295" i="16"/>
  <c r="M295" i="16"/>
  <c r="C296" i="16"/>
  <c r="D296" i="16"/>
  <c r="E296" i="16"/>
  <c r="F296" i="16"/>
  <c r="G296" i="16"/>
  <c r="H296" i="16"/>
  <c r="I296" i="16"/>
  <c r="J296" i="16"/>
  <c r="K296" i="16"/>
  <c r="L296" i="16"/>
  <c r="M296" i="16"/>
  <c r="C297" i="16"/>
  <c r="D297" i="16"/>
  <c r="E297" i="16"/>
  <c r="F297" i="16"/>
  <c r="G297" i="16"/>
  <c r="H297" i="16"/>
  <c r="I297" i="16"/>
  <c r="J297" i="16"/>
  <c r="K297" i="16"/>
  <c r="L297" i="16"/>
  <c r="M297" i="16"/>
  <c r="C298" i="16"/>
  <c r="D298" i="16"/>
  <c r="E298" i="16"/>
  <c r="F298" i="16"/>
  <c r="G298" i="16"/>
  <c r="H298" i="16"/>
  <c r="I298" i="16"/>
  <c r="J298" i="16"/>
  <c r="K298" i="16"/>
  <c r="L298" i="16"/>
  <c r="M298" i="16"/>
  <c r="C299" i="16"/>
  <c r="D299" i="16"/>
  <c r="E299" i="16"/>
  <c r="F299" i="16"/>
  <c r="G299" i="16"/>
  <c r="H299" i="16"/>
  <c r="I299" i="16"/>
  <c r="J299" i="16"/>
  <c r="K299" i="16"/>
  <c r="L299" i="16"/>
  <c r="M299" i="16"/>
  <c r="C300" i="16"/>
  <c r="D300" i="16"/>
  <c r="E300" i="16"/>
  <c r="F300" i="16"/>
  <c r="G300" i="16"/>
  <c r="H300" i="16"/>
  <c r="I300" i="16"/>
  <c r="J300" i="16"/>
  <c r="K300" i="16"/>
  <c r="L300" i="16"/>
  <c r="M300" i="16"/>
  <c r="C301" i="16"/>
  <c r="D301" i="16"/>
  <c r="E301" i="16"/>
  <c r="F301" i="16"/>
  <c r="G301" i="16"/>
  <c r="H301" i="16"/>
  <c r="I301" i="16"/>
  <c r="J301" i="16"/>
  <c r="K301" i="16"/>
  <c r="L301" i="16"/>
  <c r="M301" i="16"/>
  <c r="C302" i="16"/>
  <c r="D302" i="16"/>
  <c r="E302" i="16"/>
  <c r="F302" i="16"/>
  <c r="G302" i="16"/>
  <c r="H302" i="16"/>
  <c r="I302" i="16"/>
  <c r="J302" i="16"/>
  <c r="K302" i="16"/>
  <c r="L302" i="16"/>
  <c r="M302" i="16"/>
  <c r="C303" i="16"/>
  <c r="D303" i="16"/>
  <c r="E303" i="16"/>
  <c r="F303" i="16"/>
  <c r="G303" i="16"/>
  <c r="H303" i="16"/>
  <c r="I303" i="16"/>
  <c r="J303" i="16"/>
  <c r="K303" i="16"/>
  <c r="L303" i="16"/>
  <c r="M303" i="16"/>
  <c r="C304" i="16"/>
  <c r="D304" i="16"/>
  <c r="E304" i="16"/>
  <c r="F304" i="16"/>
  <c r="G304" i="16"/>
  <c r="H304" i="16"/>
  <c r="I304" i="16"/>
  <c r="J304" i="16"/>
  <c r="K304" i="16"/>
  <c r="L304" i="16"/>
  <c r="M304" i="16"/>
  <c r="C305" i="16"/>
  <c r="D305" i="16"/>
  <c r="E305" i="16"/>
  <c r="F305" i="16"/>
  <c r="G305" i="16"/>
  <c r="H305" i="16"/>
  <c r="I305" i="16"/>
  <c r="J305" i="16"/>
  <c r="K305" i="16"/>
  <c r="L305" i="16"/>
  <c r="M305" i="16"/>
  <c r="C306" i="16"/>
  <c r="D306" i="16"/>
  <c r="E306" i="16"/>
  <c r="F306" i="16"/>
  <c r="G306" i="16"/>
  <c r="H306" i="16"/>
  <c r="I306" i="16"/>
  <c r="J306" i="16"/>
  <c r="K306" i="16"/>
  <c r="L306" i="16"/>
  <c r="M306" i="16"/>
  <c r="C307" i="16"/>
  <c r="D307" i="16"/>
  <c r="E307" i="16"/>
  <c r="F307" i="16"/>
  <c r="G307" i="16"/>
  <c r="H307" i="16"/>
  <c r="I307" i="16"/>
  <c r="J307" i="16"/>
  <c r="K307" i="16"/>
  <c r="L307" i="16"/>
  <c r="M307" i="16"/>
  <c r="C308" i="16"/>
  <c r="D308" i="16"/>
  <c r="E308" i="16"/>
  <c r="F308" i="16"/>
  <c r="G308" i="16"/>
  <c r="H308" i="16"/>
  <c r="I308" i="16"/>
  <c r="J308" i="16"/>
  <c r="K308" i="16"/>
  <c r="L308" i="16"/>
  <c r="M308" i="16"/>
  <c r="C309" i="16"/>
  <c r="D309" i="16"/>
  <c r="E309" i="16"/>
  <c r="F309" i="16"/>
  <c r="G309" i="16"/>
  <c r="H309" i="16"/>
  <c r="I309" i="16"/>
  <c r="J309" i="16"/>
  <c r="K309" i="16"/>
  <c r="L309" i="16"/>
  <c r="M309" i="16"/>
  <c r="B262" i="16"/>
  <c r="C216" i="16"/>
  <c r="D216" i="16"/>
  <c r="E216" i="16"/>
  <c r="F216" i="16"/>
  <c r="G216" i="16"/>
  <c r="H216" i="16"/>
  <c r="I216" i="16"/>
  <c r="J216" i="16"/>
  <c r="K216" i="16"/>
  <c r="L216" i="16"/>
  <c r="M216" i="16"/>
  <c r="C217" i="16"/>
  <c r="D217" i="16"/>
  <c r="E217" i="16"/>
  <c r="F217" i="16"/>
  <c r="G217" i="16"/>
  <c r="H217" i="16"/>
  <c r="I217" i="16"/>
  <c r="J217" i="16"/>
  <c r="K217" i="16"/>
  <c r="L217" i="16"/>
  <c r="M217" i="16"/>
  <c r="C218" i="16"/>
  <c r="D218" i="16"/>
  <c r="E218" i="16"/>
  <c r="F218" i="16"/>
  <c r="G218" i="16"/>
  <c r="H218" i="16"/>
  <c r="I218" i="16"/>
  <c r="J218" i="16"/>
  <c r="K218" i="16"/>
  <c r="L218" i="16"/>
  <c r="M218" i="16"/>
  <c r="C219" i="16"/>
  <c r="D219" i="16"/>
  <c r="E219" i="16"/>
  <c r="F219" i="16"/>
  <c r="G219" i="16"/>
  <c r="H219" i="16"/>
  <c r="I219" i="16"/>
  <c r="J219" i="16"/>
  <c r="K219" i="16"/>
  <c r="L219" i="16"/>
  <c r="M219" i="16"/>
  <c r="C220" i="16"/>
  <c r="D220" i="16"/>
  <c r="E220" i="16"/>
  <c r="F220" i="16"/>
  <c r="G220" i="16"/>
  <c r="H220" i="16"/>
  <c r="I220" i="16"/>
  <c r="J220" i="16"/>
  <c r="K220" i="16"/>
  <c r="L220" i="16"/>
  <c r="M220" i="16"/>
  <c r="C221" i="16"/>
  <c r="D221" i="16"/>
  <c r="E221" i="16"/>
  <c r="F221" i="16"/>
  <c r="G221" i="16"/>
  <c r="H221" i="16"/>
  <c r="I221" i="16"/>
  <c r="J221" i="16"/>
  <c r="K221" i="16"/>
  <c r="L221" i="16"/>
  <c r="M221" i="16"/>
  <c r="C222" i="16"/>
  <c r="D222" i="16"/>
  <c r="E222" i="16"/>
  <c r="F222" i="16"/>
  <c r="G222" i="16"/>
  <c r="H222" i="16"/>
  <c r="I222" i="16"/>
  <c r="J222" i="16"/>
  <c r="K222" i="16"/>
  <c r="L222" i="16"/>
  <c r="M222" i="16"/>
  <c r="C223" i="16"/>
  <c r="D223" i="16"/>
  <c r="E223" i="16"/>
  <c r="F223" i="16"/>
  <c r="G223" i="16"/>
  <c r="H223" i="16"/>
  <c r="I223" i="16"/>
  <c r="J223" i="16"/>
  <c r="K223" i="16"/>
  <c r="L223" i="16"/>
  <c r="M223" i="16"/>
  <c r="C224" i="16"/>
  <c r="D224" i="16"/>
  <c r="E224" i="16"/>
  <c r="F224" i="16"/>
  <c r="G224" i="16"/>
  <c r="H224" i="16"/>
  <c r="I224" i="16"/>
  <c r="J224" i="16"/>
  <c r="K224" i="16"/>
  <c r="L224" i="16"/>
  <c r="M224" i="16"/>
  <c r="C225" i="16"/>
  <c r="D225" i="16"/>
  <c r="E225" i="16"/>
  <c r="F225" i="16"/>
  <c r="G225" i="16"/>
  <c r="H225" i="16"/>
  <c r="I225" i="16"/>
  <c r="J225" i="16"/>
  <c r="K225" i="16"/>
  <c r="L225" i="16"/>
  <c r="M225" i="16"/>
  <c r="C226" i="16"/>
  <c r="D226" i="16"/>
  <c r="E226" i="16"/>
  <c r="F226" i="16"/>
  <c r="G226" i="16"/>
  <c r="H226" i="16"/>
  <c r="I226" i="16"/>
  <c r="J226" i="16"/>
  <c r="K226" i="16"/>
  <c r="L226" i="16"/>
  <c r="M226" i="16"/>
  <c r="C227" i="16"/>
  <c r="D227" i="16"/>
  <c r="E227" i="16"/>
  <c r="F227" i="16"/>
  <c r="G227" i="16"/>
  <c r="H227" i="16"/>
  <c r="I227" i="16"/>
  <c r="J227" i="16"/>
  <c r="K227" i="16"/>
  <c r="L227" i="16"/>
  <c r="M227" i="16"/>
  <c r="C228" i="16"/>
  <c r="D228" i="16"/>
  <c r="E228" i="16"/>
  <c r="F228" i="16"/>
  <c r="G228" i="16"/>
  <c r="H228" i="16"/>
  <c r="I228" i="16"/>
  <c r="J228" i="16"/>
  <c r="K228" i="16"/>
  <c r="L228" i="16"/>
  <c r="M228" i="16"/>
  <c r="C229" i="16"/>
  <c r="D229" i="16"/>
  <c r="E229" i="16"/>
  <c r="F229" i="16"/>
  <c r="G229" i="16"/>
  <c r="H229" i="16"/>
  <c r="I229" i="16"/>
  <c r="J229" i="16"/>
  <c r="K229" i="16"/>
  <c r="L229" i="16"/>
  <c r="M229" i="16"/>
  <c r="C230" i="16"/>
  <c r="D230" i="16"/>
  <c r="E230" i="16"/>
  <c r="F230" i="16"/>
  <c r="G230" i="16"/>
  <c r="H230" i="16"/>
  <c r="I230" i="16"/>
  <c r="J230" i="16"/>
  <c r="K230" i="16"/>
  <c r="L230" i="16"/>
  <c r="M230" i="16"/>
  <c r="C231" i="16"/>
  <c r="D231" i="16"/>
  <c r="E231" i="16"/>
  <c r="F231" i="16"/>
  <c r="G231" i="16"/>
  <c r="H231" i="16"/>
  <c r="I231" i="16"/>
  <c r="J231" i="16"/>
  <c r="K231" i="16"/>
  <c r="L231" i="16"/>
  <c r="M231" i="16"/>
  <c r="C232" i="16"/>
  <c r="D232" i="16"/>
  <c r="E232" i="16"/>
  <c r="F232" i="16"/>
  <c r="G232" i="16"/>
  <c r="H232" i="16"/>
  <c r="I232" i="16"/>
  <c r="J232" i="16"/>
  <c r="K232" i="16"/>
  <c r="L232" i="16"/>
  <c r="M232" i="16"/>
  <c r="C233" i="16"/>
  <c r="D233" i="16"/>
  <c r="E233" i="16"/>
  <c r="F233" i="16"/>
  <c r="G233" i="16"/>
  <c r="H233" i="16"/>
  <c r="I233" i="16"/>
  <c r="J233" i="16"/>
  <c r="K233" i="16"/>
  <c r="L233" i="16"/>
  <c r="M233" i="16"/>
  <c r="C234" i="16"/>
  <c r="D234" i="16"/>
  <c r="E234" i="16"/>
  <c r="F234" i="16"/>
  <c r="G234" i="16"/>
  <c r="H234" i="16"/>
  <c r="I234" i="16"/>
  <c r="J234" i="16"/>
  <c r="K234" i="16"/>
  <c r="L234" i="16"/>
  <c r="M234" i="16"/>
  <c r="C235" i="16"/>
  <c r="D235" i="16"/>
  <c r="E235" i="16"/>
  <c r="F235" i="16"/>
  <c r="G235" i="16"/>
  <c r="H235" i="16"/>
  <c r="I235" i="16"/>
  <c r="J235" i="16"/>
  <c r="K235" i="16"/>
  <c r="L235" i="16"/>
  <c r="M235" i="16"/>
  <c r="C236" i="16"/>
  <c r="D236" i="16"/>
  <c r="E236" i="16"/>
  <c r="F236" i="16"/>
  <c r="G236" i="16"/>
  <c r="H236" i="16"/>
  <c r="I236" i="16"/>
  <c r="J236" i="16"/>
  <c r="K236" i="16"/>
  <c r="L236" i="16"/>
  <c r="M236" i="16"/>
  <c r="C237" i="16"/>
  <c r="D237" i="16"/>
  <c r="E237" i="16"/>
  <c r="F237" i="16"/>
  <c r="G237" i="16"/>
  <c r="H237" i="16"/>
  <c r="I237" i="16"/>
  <c r="J237" i="16"/>
  <c r="K237" i="16"/>
  <c r="L237" i="16"/>
  <c r="M237" i="16"/>
  <c r="C238" i="16"/>
  <c r="D238" i="16"/>
  <c r="E238" i="16"/>
  <c r="F238" i="16"/>
  <c r="G238" i="16"/>
  <c r="H238" i="16"/>
  <c r="I238" i="16"/>
  <c r="J238" i="16"/>
  <c r="K238" i="16"/>
  <c r="L238" i="16"/>
  <c r="M238" i="16"/>
  <c r="C239" i="16"/>
  <c r="D239" i="16"/>
  <c r="E239" i="16"/>
  <c r="F239" i="16"/>
  <c r="G239" i="16"/>
  <c r="H239" i="16"/>
  <c r="I239" i="16"/>
  <c r="J239" i="16"/>
  <c r="K239" i="16"/>
  <c r="L239" i="16"/>
  <c r="M239" i="16"/>
  <c r="C240" i="16"/>
  <c r="D240" i="16"/>
  <c r="E240" i="16"/>
  <c r="F240" i="16"/>
  <c r="G240" i="16"/>
  <c r="H240" i="16"/>
  <c r="I240" i="16"/>
  <c r="J240" i="16"/>
  <c r="K240" i="16"/>
  <c r="L240" i="16"/>
  <c r="M240" i="16"/>
  <c r="C241" i="16"/>
  <c r="D241" i="16"/>
  <c r="E241" i="16"/>
  <c r="F241" i="16"/>
  <c r="G241" i="16"/>
  <c r="H241" i="16"/>
  <c r="I241" i="16"/>
  <c r="J241" i="16"/>
  <c r="K241" i="16"/>
  <c r="L241" i="16"/>
  <c r="M241" i="16"/>
  <c r="C242" i="16"/>
  <c r="D242" i="16"/>
  <c r="E242" i="16"/>
  <c r="F242" i="16"/>
  <c r="G242" i="16"/>
  <c r="H242" i="16"/>
  <c r="I242" i="16"/>
  <c r="J242" i="16"/>
  <c r="K242" i="16"/>
  <c r="L242" i="16"/>
  <c r="M242" i="16"/>
  <c r="C243" i="16"/>
  <c r="D243" i="16"/>
  <c r="E243" i="16"/>
  <c r="F243" i="16"/>
  <c r="G243" i="16"/>
  <c r="H243" i="16"/>
  <c r="I243" i="16"/>
  <c r="J243" i="16"/>
  <c r="K243" i="16"/>
  <c r="L243" i="16"/>
  <c r="M243" i="16"/>
  <c r="C244" i="16"/>
  <c r="D244" i="16"/>
  <c r="E244" i="16"/>
  <c r="F244" i="16"/>
  <c r="G244" i="16"/>
  <c r="H244" i="16"/>
  <c r="I244" i="16"/>
  <c r="J244" i="16"/>
  <c r="K244" i="16"/>
  <c r="L244" i="16"/>
  <c r="M244" i="16"/>
  <c r="C245" i="16"/>
  <c r="D245" i="16"/>
  <c r="E245" i="16"/>
  <c r="F245" i="16"/>
  <c r="G245" i="16"/>
  <c r="H245" i="16"/>
  <c r="I245" i="16"/>
  <c r="J245" i="16"/>
  <c r="K245" i="16"/>
  <c r="L245" i="16"/>
  <c r="M245" i="16"/>
  <c r="C246" i="16"/>
  <c r="D246" i="16"/>
  <c r="E246" i="16"/>
  <c r="F246" i="16"/>
  <c r="G246" i="16"/>
  <c r="H246" i="16"/>
  <c r="I246" i="16"/>
  <c r="J246" i="16"/>
  <c r="K246" i="16"/>
  <c r="L246" i="16"/>
  <c r="M246" i="16"/>
  <c r="C247" i="16"/>
  <c r="D247" i="16"/>
  <c r="E247" i="16"/>
  <c r="F247" i="16"/>
  <c r="G247" i="16"/>
  <c r="H247" i="16"/>
  <c r="I247" i="16"/>
  <c r="J247" i="16"/>
  <c r="K247" i="16"/>
  <c r="L247" i="16"/>
  <c r="M247" i="16"/>
  <c r="C248" i="16"/>
  <c r="D248" i="16"/>
  <c r="E248" i="16"/>
  <c r="F248" i="16"/>
  <c r="G248" i="16"/>
  <c r="H248" i="16"/>
  <c r="I248" i="16"/>
  <c r="J248" i="16"/>
  <c r="K248" i="16"/>
  <c r="L248" i="16"/>
  <c r="M248" i="16"/>
  <c r="C249" i="16"/>
  <c r="D249" i="16"/>
  <c r="E249" i="16"/>
  <c r="F249" i="16"/>
  <c r="G249" i="16"/>
  <c r="H249" i="16"/>
  <c r="I249" i="16"/>
  <c r="J249" i="16"/>
  <c r="K249" i="16"/>
  <c r="L249" i="16"/>
  <c r="M249" i="16"/>
  <c r="C250" i="16"/>
  <c r="D250" i="16"/>
  <c r="E250" i="16"/>
  <c r="F250" i="16"/>
  <c r="G250" i="16"/>
  <c r="H250" i="16"/>
  <c r="I250" i="16"/>
  <c r="J250" i="16"/>
  <c r="K250" i="16"/>
  <c r="L250" i="16"/>
  <c r="M250" i="16"/>
  <c r="C251" i="16"/>
  <c r="D251" i="16"/>
  <c r="E251" i="16"/>
  <c r="F251" i="16"/>
  <c r="G251" i="16"/>
  <c r="H251" i="16"/>
  <c r="I251" i="16"/>
  <c r="J251" i="16"/>
  <c r="K251" i="16"/>
  <c r="L251" i="16"/>
  <c r="M251" i="16"/>
  <c r="C252" i="16"/>
  <c r="D252" i="16"/>
  <c r="E252" i="16"/>
  <c r="F252" i="16"/>
  <c r="G252" i="16"/>
  <c r="H252" i="16"/>
  <c r="I252" i="16"/>
  <c r="J252" i="16"/>
  <c r="K252" i="16"/>
  <c r="L252" i="16"/>
  <c r="M252" i="16"/>
  <c r="C253" i="16"/>
  <c r="D253" i="16"/>
  <c r="E253" i="16"/>
  <c r="F253" i="16"/>
  <c r="G253" i="16"/>
  <c r="H253" i="16"/>
  <c r="I253" i="16"/>
  <c r="J253" i="16"/>
  <c r="K253" i="16"/>
  <c r="L253" i="16"/>
  <c r="M253" i="16"/>
  <c r="C254" i="16"/>
  <c r="D254" i="16"/>
  <c r="E254" i="16"/>
  <c r="F254" i="16"/>
  <c r="G254" i="16"/>
  <c r="H254" i="16"/>
  <c r="I254" i="16"/>
  <c r="J254" i="16"/>
  <c r="K254" i="16"/>
  <c r="L254" i="16"/>
  <c r="M254" i="16"/>
  <c r="C255" i="16"/>
  <c r="D255" i="16"/>
  <c r="E255" i="16"/>
  <c r="F255" i="16"/>
  <c r="G255" i="16"/>
  <c r="H255" i="16"/>
  <c r="I255" i="16"/>
  <c r="J255" i="16"/>
  <c r="K255" i="16"/>
  <c r="L255" i="16"/>
  <c r="M255" i="16"/>
  <c r="C256" i="16"/>
  <c r="D256" i="16"/>
  <c r="E256" i="16"/>
  <c r="F256" i="16"/>
  <c r="G256" i="16"/>
  <c r="H256" i="16"/>
  <c r="I256" i="16"/>
  <c r="J256" i="16"/>
  <c r="K256" i="16"/>
  <c r="L256" i="16"/>
  <c r="M256" i="16"/>
  <c r="C257" i="16"/>
  <c r="D257" i="16"/>
  <c r="E257" i="16"/>
  <c r="F257" i="16"/>
  <c r="G257" i="16"/>
  <c r="H257" i="16"/>
  <c r="I257" i="16"/>
  <c r="J257" i="16"/>
  <c r="K257" i="16"/>
  <c r="L257" i="16"/>
  <c r="M257" i="16"/>
  <c r="C258" i="16"/>
  <c r="D258" i="16"/>
  <c r="E258" i="16"/>
  <c r="F258" i="16"/>
  <c r="G258" i="16"/>
  <c r="H258" i="16"/>
  <c r="I258" i="16"/>
  <c r="J258" i="16"/>
  <c r="K258" i="16"/>
  <c r="L258" i="16"/>
  <c r="M258" i="16"/>
  <c r="C259" i="16"/>
  <c r="D259" i="16"/>
  <c r="E259" i="16"/>
  <c r="F259" i="16"/>
  <c r="G259" i="16"/>
  <c r="H259" i="16"/>
  <c r="I259" i="16"/>
  <c r="J259" i="16"/>
  <c r="K259" i="16"/>
  <c r="L259" i="16"/>
  <c r="M259" i="16"/>
  <c r="B212" i="16"/>
  <c r="C166" i="16"/>
  <c r="D166" i="16"/>
  <c r="E166" i="16"/>
  <c r="F166" i="16"/>
  <c r="G166" i="16"/>
  <c r="H166" i="16"/>
  <c r="I166" i="16"/>
  <c r="J166" i="16"/>
  <c r="K166" i="16"/>
  <c r="L166" i="16"/>
  <c r="M166" i="16"/>
  <c r="C167" i="16"/>
  <c r="D167" i="16"/>
  <c r="E167" i="16"/>
  <c r="F167" i="16"/>
  <c r="G167" i="16"/>
  <c r="H167" i="16"/>
  <c r="I167" i="16"/>
  <c r="J167" i="16"/>
  <c r="K167" i="16"/>
  <c r="L167" i="16"/>
  <c r="M167" i="16"/>
  <c r="C168" i="16"/>
  <c r="D168" i="16"/>
  <c r="E168" i="16"/>
  <c r="F168" i="16"/>
  <c r="G168" i="16"/>
  <c r="H168" i="16"/>
  <c r="I168" i="16"/>
  <c r="J168" i="16"/>
  <c r="K168" i="16"/>
  <c r="L168" i="16"/>
  <c r="M168" i="16"/>
  <c r="C169" i="16"/>
  <c r="D169" i="16"/>
  <c r="E169" i="16"/>
  <c r="F169" i="16"/>
  <c r="G169" i="16"/>
  <c r="H169" i="16"/>
  <c r="I169" i="16"/>
  <c r="J169" i="16"/>
  <c r="K169" i="16"/>
  <c r="L169" i="16"/>
  <c r="M169" i="16"/>
  <c r="C170" i="16"/>
  <c r="D170" i="16"/>
  <c r="E170" i="16"/>
  <c r="F170" i="16"/>
  <c r="G170" i="16"/>
  <c r="H170" i="16"/>
  <c r="I170" i="16"/>
  <c r="J170" i="16"/>
  <c r="K170" i="16"/>
  <c r="L170" i="16"/>
  <c r="M170" i="16"/>
  <c r="C171" i="16"/>
  <c r="D171" i="16"/>
  <c r="E171" i="16"/>
  <c r="F171" i="16"/>
  <c r="G171" i="16"/>
  <c r="H171" i="16"/>
  <c r="I171" i="16"/>
  <c r="J171" i="16"/>
  <c r="K171" i="16"/>
  <c r="L171" i="16"/>
  <c r="M171" i="16"/>
  <c r="C172" i="16"/>
  <c r="D172" i="16"/>
  <c r="E172" i="16"/>
  <c r="F172" i="16"/>
  <c r="G172" i="16"/>
  <c r="H172" i="16"/>
  <c r="I172" i="16"/>
  <c r="J172" i="16"/>
  <c r="K172" i="16"/>
  <c r="L172" i="16"/>
  <c r="M172" i="16"/>
  <c r="C173" i="16"/>
  <c r="D173" i="16"/>
  <c r="E173" i="16"/>
  <c r="F173" i="16"/>
  <c r="G173" i="16"/>
  <c r="H173" i="16"/>
  <c r="I173" i="16"/>
  <c r="J173" i="16"/>
  <c r="K173" i="16"/>
  <c r="L173" i="16"/>
  <c r="M173" i="16"/>
  <c r="C174" i="16"/>
  <c r="D174" i="16"/>
  <c r="E174" i="16"/>
  <c r="F174" i="16"/>
  <c r="G174" i="16"/>
  <c r="H174" i="16"/>
  <c r="I174" i="16"/>
  <c r="J174" i="16"/>
  <c r="K174" i="16"/>
  <c r="L174" i="16"/>
  <c r="M174" i="16"/>
  <c r="C175" i="16"/>
  <c r="D175" i="16"/>
  <c r="E175" i="16"/>
  <c r="F175" i="16"/>
  <c r="G175" i="16"/>
  <c r="H175" i="16"/>
  <c r="I175" i="16"/>
  <c r="J175" i="16"/>
  <c r="K175" i="16"/>
  <c r="L175" i="16"/>
  <c r="M175" i="16"/>
  <c r="C176" i="16"/>
  <c r="D176" i="16"/>
  <c r="E176" i="16"/>
  <c r="F176" i="16"/>
  <c r="G176" i="16"/>
  <c r="H176" i="16"/>
  <c r="I176" i="16"/>
  <c r="J176" i="16"/>
  <c r="K176" i="16"/>
  <c r="L176" i="16"/>
  <c r="M176" i="16"/>
  <c r="C177" i="16"/>
  <c r="D177" i="16"/>
  <c r="E177" i="16"/>
  <c r="F177" i="16"/>
  <c r="G177" i="16"/>
  <c r="H177" i="16"/>
  <c r="I177" i="16"/>
  <c r="J177" i="16"/>
  <c r="K177" i="16"/>
  <c r="L177" i="16"/>
  <c r="M177" i="16"/>
  <c r="C178" i="16"/>
  <c r="D178" i="16"/>
  <c r="E178" i="16"/>
  <c r="F178" i="16"/>
  <c r="G178" i="16"/>
  <c r="H178" i="16"/>
  <c r="I178" i="16"/>
  <c r="J178" i="16"/>
  <c r="K178" i="16"/>
  <c r="L178" i="16"/>
  <c r="M178" i="16"/>
  <c r="C179" i="16"/>
  <c r="D179" i="16"/>
  <c r="E179" i="16"/>
  <c r="F179" i="16"/>
  <c r="G179" i="16"/>
  <c r="H179" i="16"/>
  <c r="I179" i="16"/>
  <c r="J179" i="16"/>
  <c r="K179" i="16"/>
  <c r="L179" i="16"/>
  <c r="M179" i="16"/>
  <c r="C180" i="16"/>
  <c r="D180" i="16"/>
  <c r="E180" i="16"/>
  <c r="F180" i="16"/>
  <c r="G180" i="16"/>
  <c r="H180" i="16"/>
  <c r="I180" i="16"/>
  <c r="J180" i="16"/>
  <c r="K180" i="16"/>
  <c r="L180" i="16"/>
  <c r="M180" i="16"/>
  <c r="C181" i="16"/>
  <c r="D181" i="16"/>
  <c r="E181" i="16"/>
  <c r="F181" i="16"/>
  <c r="G181" i="16"/>
  <c r="H181" i="16"/>
  <c r="I181" i="16"/>
  <c r="J181" i="16"/>
  <c r="K181" i="16"/>
  <c r="L181" i="16"/>
  <c r="M181" i="16"/>
  <c r="C182" i="16"/>
  <c r="D182" i="16"/>
  <c r="E182" i="16"/>
  <c r="F182" i="16"/>
  <c r="G182" i="16"/>
  <c r="H182" i="16"/>
  <c r="I182" i="16"/>
  <c r="J182" i="16"/>
  <c r="K182" i="16"/>
  <c r="L182" i="16"/>
  <c r="M182" i="16"/>
  <c r="C183" i="16"/>
  <c r="D183" i="16"/>
  <c r="E183" i="16"/>
  <c r="F183" i="16"/>
  <c r="G183" i="16"/>
  <c r="H183" i="16"/>
  <c r="I183" i="16"/>
  <c r="J183" i="16"/>
  <c r="K183" i="16"/>
  <c r="L183" i="16"/>
  <c r="M183" i="16"/>
  <c r="C184" i="16"/>
  <c r="D184" i="16"/>
  <c r="E184" i="16"/>
  <c r="F184" i="16"/>
  <c r="G184" i="16"/>
  <c r="H184" i="16"/>
  <c r="I184" i="16"/>
  <c r="J184" i="16"/>
  <c r="K184" i="16"/>
  <c r="L184" i="16"/>
  <c r="M184" i="16"/>
  <c r="C185" i="16"/>
  <c r="D185" i="16"/>
  <c r="E185" i="16"/>
  <c r="F185" i="16"/>
  <c r="G185" i="16"/>
  <c r="H185" i="16"/>
  <c r="I185" i="16"/>
  <c r="J185" i="16"/>
  <c r="K185" i="16"/>
  <c r="L185" i="16"/>
  <c r="M185" i="16"/>
  <c r="C186" i="16"/>
  <c r="D186" i="16"/>
  <c r="E186" i="16"/>
  <c r="F186" i="16"/>
  <c r="G186" i="16"/>
  <c r="H186" i="16"/>
  <c r="I186" i="16"/>
  <c r="J186" i="16"/>
  <c r="K186" i="16"/>
  <c r="L186" i="16"/>
  <c r="M186" i="16"/>
  <c r="C187" i="16"/>
  <c r="D187" i="16"/>
  <c r="E187" i="16"/>
  <c r="F187" i="16"/>
  <c r="G187" i="16"/>
  <c r="H187" i="16"/>
  <c r="I187" i="16"/>
  <c r="J187" i="16"/>
  <c r="K187" i="16"/>
  <c r="L187" i="16"/>
  <c r="M187" i="16"/>
  <c r="C188" i="16"/>
  <c r="D188" i="16"/>
  <c r="E188" i="16"/>
  <c r="F188" i="16"/>
  <c r="G188" i="16"/>
  <c r="H188" i="16"/>
  <c r="I188" i="16"/>
  <c r="J188" i="16"/>
  <c r="K188" i="16"/>
  <c r="L188" i="16"/>
  <c r="M188" i="16"/>
  <c r="C189" i="16"/>
  <c r="D189" i="16"/>
  <c r="E189" i="16"/>
  <c r="F189" i="16"/>
  <c r="G189" i="16"/>
  <c r="H189" i="16"/>
  <c r="I189" i="16"/>
  <c r="J189" i="16"/>
  <c r="K189" i="16"/>
  <c r="L189" i="16"/>
  <c r="M189" i="16"/>
  <c r="C190" i="16"/>
  <c r="D190" i="16"/>
  <c r="E190" i="16"/>
  <c r="F190" i="16"/>
  <c r="G190" i="16"/>
  <c r="H190" i="16"/>
  <c r="I190" i="16"/>
  <c r="J190" i="16"/>
  <c r="K190" i="16"/>
  <c r="L190" i="16"/>
  <c r="M190" i="16"/>
  <c r="C191" i="16"/>
  <c r="D191" i="16"/>
  <c r="E191" i="16"/>
  <c r="F191" i="16"/>
  <c r="G191" i="16"/>
  <c r="H191" i="16"/>
  <c r="I191" i="16"/>
  <c r="J191" i="16"/>
  <c r="K191" i="16"/>
  <c r="L191" i="16"/>
  <c r="M191" i="16"/>
  <c r="C192" i="16"/>
  <c r="D192" i="16"/>
  <c r="E192" i="16"/>
  <c r="F192" i="16"/>
  <c r="G192" i="16"/>
  <c r="H192" i="16"/>
  <c r="I192" i="16"/>
  <c r="J192" i="16"/>
  <c r="K192" i="16"/>
  <c r="L192" i="16"/>
  <c r="M192" i="16"/>
  <c r="C193" i="16"/>
  <c r="D193" i="16"/>
  <c r="E193" i="16"/>
  <c r="F193" i="16"/>
  <c r="G193" i="16"/>
  <c r="H193" i="16"/>
  <c r="I193" i="16"/>
  <c r="J193" i="16"/>
  <c r="K193" i="16"/>
  <c r="L193" i="16"/>
  <c r="M193" i="16"/>
  <c r="C194" i="16"/>
  <c r="D194" i="16"/>
  <c r="E194" i="16"/>
  <c r="F194" i="16"/>
  <c r="G194" i="16"/>
  <c r="H194" i="16"/>
  <c r="I194" i="16"/>
  <c r="J194" i="16"/>
  <c r="K194" i="16"/>
  <c r="L194" i="16"/>
  <c r="M194" i="16"/>
  <c r="C195" i="16"/>
  <c r="D195" i="16"/>
  <c r="E195" i="16"/>
  <c r="F195" i="16"/>
  <c r="G195" i="16"/>
  <c r="H195" i="16"/>
  <c r="I195" i="16"/>
  <c r="J195" i="16"/>
  <c r="K195" i="16"/>
  <c r="L195" i="16"/>
  <c r="M195" i="16"/>
  <c r="C196" i="16"/>
  <c r="D196" i="16"/>
  <c r="E196" i="16"/>
  <c r="F196" i="16"/>
  <c r="G196" i="16"/>
  <c r="H196" i="16"/>
  <c r="I196" i="16"/>
  <c r="J196" i="16"/>
  <c r="K196" i="16"/>
  <c r="L196" i="16"/>
  <c r="M196" i="16"/>
  <c r="C197" i="16"/>
  <c r="D197" i="16"/>
  <c r="E197" i="16"/>
  <c r="F197" i="16"/>
  <c r="G197" i="16"/>
  <c r="H197" i="16"/>
  <c r="I197" i="16"/>
  <c r="J197" i="16"/>
  <c r="K197" i="16"/>
  <c r="L197" i="16"/>
  <c r="M197" i="16"/>
  <c r="C198" i="16"/>
  <c r="D198" i="16"/>
  <c r="E198" i="16"/>
  <c r="F198" i="16"/>
  <c r="G198" i="16"/>
  <c r="H198" i="16"/>
  <c r="I198" i="16"/>
  <c r="J198" i="16"/>
  <c r="K198" i="16"/>
  <c r="L198" i="16"/>
  <c r="M198" i="16"/>
  <c r="C199" i="16"/>
  <c r="D199" i="16"/>
  <c r="E199" i="16"/>
  <c r="F199" i="16"/>
  <c r="G199" i="16"/>
  <c r="H199" i="16"/>
  <c r="I199" i="16"/>
  <c r="J199" i="16"/>
  <c r="K199" i="16"/>
  <c r="L199" i="16"/>
  <c r="M199" i="16"/>
  <c r="C200" i="16"/>
  <c r="D200" i="16"/>
  <c r="E200" i="16"/>
  <c r="F200" i="16"/>
  <c r="G200" i="16"/>
  <c r="H200" i="16"/>
  <c r="I200" i="16"/>
  <c r="J200" i="16"/>
  <c r="K200" i="16"/>
  <c r="L200" i="16"/>
  <c r="M200" i="16"/>
  <c r="C201" i="16"/>
  <c r="D201" i="16"/>
  <c r="E201" i="16"/>
  <c r="F201" i="16"/>
  <c r="G201" i="16"/>
  <c r="H201" i="16"/>
  <c r="I201" i="16"/>
  <c r="J201" i="16"/>
  <c r="K201" i="16"/>
  <c r="L201" i="16"/>
  <c r="M201" i="16"/>
  <c r="C202" i="16"/>
  <c r="D202" i="16"/>
  <c r="E202" i="16"/>
  <c r="F202" i="16"/>
  <c r="G202" i="16"/>
  <c r="H202" i="16"/>
  <c r="I202" i="16"/>
  <c r="J202" i="16"/>
  <c r="K202" i="16"/>
  <c r="L202" i="16"/>
  <c r="M202" i="16"/>
  <c r="C203" i="16"/>
  <c r="D203" i="16"/>
  <c r="E203" i="16"/>
  <c r="F203" i="16"/>
  <c r="G203" i="16"/>
  <c r="H203" i="16"/>
  <c r="I203" i="16"/>
  <c r="J203" i="16"/>
  <c r="K203" i="16"/>
  <c r="L203" i="16"/>
  <c r="M203" i="16"/>
  <c r="C204" i="16"/>
  <c r="D204" i="16"/>
  <c r="E204" i="16"/>
  <c r="F204" i="16"/>
  <c r="G204" i="16"/>
  <c r="H204" i="16"/>
  <c r="I204" i="16"/>
  <c r="J204" i="16"/>
  <c r="K204" i="16"/>
  <c r="L204" i="16"/>
  <c r="M204" i="16"/>
  <c r="C205" i="16"/>
  <c r="D205" i="16"/>
  <c r="E205" i="16"/>
  <c r="F205" i="16"/>
  <c r="G205" i="16"/>
  <c r="H205" i="16"/>
  <c r="I205" i="16"/>
  <c r="J205" i="16"/>
  <c r="K205" i="16"/>
  <c r="L205" i="16"/>
  <c r="M205" i="16"/>
  <c r="C206" i="16"/>
  <c r="D206" i="16"/>
  <c r="E206" i="16"/>
  <c r="F206" i="16"/>
  <c r="G206" i="16"/>
  <c r="H206" i="16"/>
  <c r="I206" i="16"/>
  <c r="J206" i="16"/>
  <c r="K206" i="16"/>
  <c r="L206" i="16"/>
  <c r="M206" i="16"/>
  <c r="C207" i="16"/>
  <c r="D207" i="16"/>
  <c r="E207" i="16"/>
  <c r="F207" i="16"/>
  <c r="G207" i="16"/>
  <c r="H207" i="16"/>
  <c r="I207" i="16"/>
  <c r="J207" i="16"/>
  <c r="K207" i="16"/>
  <c r="L207" i="16"/>
  <c r="M207" i="16"/>
  <c r="C208" i="16"/>
  <c r="D208" i="16"/>
  <c r="E208" i="16"/>
  <c r="F208" i="16"/>
  <c r="G208" i="16"/>
  <c r="H208" i="16"/>
  <c r="I208" i="16"/>
  <c r="J208" i="16"/>
  <c r="K208" i="16"/>
  <c r="L208" i="16"/>
  <c r="M208" i="16"/>
  <c r="C209" i="16"/>
  <c r="D209" i="16"/>
  <c r="E209" i="16"/>
  <c r="F209" i="16"/>
  <c r="G209" i="16"/>
  <c r="H209" i="16"/>
  <c r="I209" i="16"/>
  <c r="J209" i="16"/>
  <c r="K209" i="16"/>
  <c r="L209" i="16"/>
  <c r="M209" i="16"/>
  <c r="B162" i="16"/>
  <c r="B113" i="16"/>
  <c r="B112" i="16"/>
  <c r="B114" i="16"/>
  <c r="B116" i="16"/>
  <c r="C116" i="16"/>
  <c r="D116" i="16"/>
  <c r="E116" i="16"/>
  <c r="F116" i="16"/>
  <c r="G116" i="16"/>
  <c r="H116" i="16"/>
  <c r="I116" i="16"/>
  <c r="J116" i="16"/>
  <c r="K116" i="16"/>
  <c r="L116" i="16"/>
  <c r="M116" i="16"/>
  <c r="B117" i="16"/>
  <c r="C117" i="16"/>
  <c r="D117" i="16"/>
  <c r="E117" i="16"/>
  <c r="F117" i="16"/>
  <c r="G117" i="16"/>
  <c r="H117" i="16"/>
  <c r="I117" i="16"/>
  <c r="J117" i="16"/>
  <c r="K117" i="16"/>
  <c r="L117" i="16"/>
  <c r="M117" i="16"/>
  <c r="B118" i="16"/>
  <c r="C118" i="16"/>
  <c r="D118" i="16"/>
  <c r="E118" i="16"/>
  <c r="F118" i="16"/>
  <c r="G118" i="16"/>
  <c r="H118" i="16"/>
  <c r="I118" i="16"/>
  <c r="J118" i="16"/>
  <c r="K118" i="16"/>
  <c r="L118" i="16"/>
  <c r="M118" i="16"/>
  <c r="B119" i="16"/>
  <c r="C119" i="16"/>
  <c r="D119" i="16"/>
  <c r="E119" i="16"/>
  <c r="F119" i="16"/>
  <c r="G119" i="16"/>
  <c r="H119" i="16"/>
  <c r="I119" i="16"/>
  <c r="J119" i="16"/>
  <c r="K119" i="16"/>
  <c r="L119" i="16"/>
  <c r="M119" i="16"/>
  <c r="B120" i="16"/>
  <c r="C120" i="16"/>
  <c r="D120" i="16"/>
  <c r="E120" i="16"/>
  <c r="F120" i="16"/>
  <c r="G120" i="16"/>
  <c r="H120" i="16"/>
  <c r="I120" i="16"/>
  <c r="J120" i="16"/>
  <c r="K120" i="16"/>
  <c r="L120" i="16"/>
  <c r="M120" i="16"/>
  <c r="B121" i="16"/>
  <c r="C121" i="16"/>
  <c r="D121" i="16"/>
  <c r="E121" i="16"/>
  <c r="F121" i="16"/>
  <c r="G121" i="16"/>
  <c r="H121" i="16"/>
  <c r="I121" i="16"/>
  <c r="J121" i="16"/>
  <c r="K121" i="16"/>
  <c r="L121" i="16"/>
  <c r="M121" i="16"/>
  <c r="B122" i="16"/>
  <c r="C122" i="16"/>
  <c r="D122" i="16"/>
  <c r="E122" i="16"/>
  <c r="F122" i="16"/>
  <c r="G122" i="16"/>
  <c r="H122" i="16"/>
  <c r="I122" i="16"/>
  <c r="J122" i="16"/>
  <c r="K122" i="16"/>
  <c r="L122" i="16"/>
  <c r="M122" i="16"/>
  <c r="B123" i="16"/>
  <c r="C123" i="16"/>
  <c r="D123" i="16"/>
  <c r="E123" i="16"/>
  <c r="F123" i="16"/>
  <c r="G123" i="16"/>
  <c r="H123" i="16"/>
  <c r="I123" i="16"/>
  <c r="J123" i="16"/>
  <c r="K123" i="16"/>
  <c r="L123" i="16"/>
  <c r="M123" i="16"/>
  <c r="B124" i="16"/>
  <c r="C124" i="16"/>
  <c r="D124" i="16"/>
  <c r="E124" i="16"/>
  <c r="F124" i="16"/>
  <c r="G124" i="16"/>
  <c r="H124" i="16"/>
  <c r="I124" i="16"/>
  <c r="J124" i="16"/>
  <c r="K124" i="16"/>
  <c r="L124" i="16"/>
  <c r="M124" i="16"/>
  <c r="B125" i="16"/>
  <c r="C125" i="16"/>
  <c r="D125" i="16"/>
  <c r="E125" i="16"/>
  <c r="F125" i="16"/>
  <c r="G125" i="16"/>
  <c r="H125" i="16"/>
  <c r="I125" i="16"/>
  <c r="J125" i="16"/>
  <c r="K125" i="16"/>
  <c r="L125" i="16"/>
  <c r="M125" i="16"/>
  <c r="B126" i="16"/>
  <c r="C126" i="16"/>
  <c r="D126" i="16"/>
  <c r="E126" i="16"/>
  <c r="F126" i="16"/>
  <c r="G126" i="16"/>
  <c r="H126" i="16"/>
  <c r="I126" i="16"/>
  <c r="J126" i="16"/>
  <c r="K126" i="16"/>
  <c r="L126" i="16"/>
  <c r="M126" i="16"/>
  <c r="B127" i="16"/>
  <c r="C127" i="16"/>
  <c r="D127" i="16"/>
  <c r="E127" i="16"/>
  <c r="F127" i="16"/>
  <c r="G127" i="16"/>
  <c r="H127" i="16"/>
  <c r="I127" i="16"/>
  <c r="J127" i="16"/>
  <c r="K127" i="16"/>
  <c r="L127" i="16"/>
  <c r="M127" i="16"/>
  <c r="B128" i="16"/>
  <c r="C128" i="16"/>
  <c r="D128" i="16"/>
  <c r="E128" i="16"/>
  <c r="F128" i="16"/>
  <c r="G128" i="16"/>
  <c r="H128" i="16"/>
  <c r="I128" i="16"/>
  <c r="J128" i="16"/>
  <c r="K128" i="16"/>
  <c r="L128" i="16"/>
  <c r="M128" i="16"/>
  <c r="B129" i="16"/>
  <c r="C129" i="16"/>
  <c r="D129" i="16"/>
  <c r="E129" i="16"/>
  <c r="F129" i="16"/>
  <c r="G129" i="16"/>
  <c r="H129" i="16"/>
  <c r="I129" i="16"/>
  <c r="J129" i="16"/>
  <c r="K129" i="16"/>
  <c r="L129" i="16"/>
  <c r="M129" i="16"/>
  <c r="B130" i="16"/>
  <c r="C130" i="16"/>
  <c r="D130" i="16"/>
  <c r="E130" i="16"/>
  <c r="F130" i="16"/>
  <c r="G130" i="16"/>
  <c r="H130" i="16"/>
  <c r="I130" i="16"/>
  <c r="J130" i="16"/>
  <c r="K130" i="16"/>
  <c r="L130" i="16"/>
  <c r="M130" i="16"/>
  <c r="B131" i="16"/>
  <c r="C131" i="16"/>
  <c r="D131" i="16"/>
  <c r="E131" i="16"/>
  <c r="F131" i="16"/>
  <c r="G131" i="16"/>
  <c r="H131" i="16"/>
  <c r="I131" i="16"/>
  <c r="J131" i="16"/>
  <c r="K131" i="16"/>
  <c r="L131" i="16"/>
  <c r="M131" i="16"/>
  <c r="B132" i="16"/>
  <c r="C132" i="16"/>
  <c r="D132" i="16"/>
  <c r="E132" i="16"/>
  <c r="F132" i="16"/>
  <c r="G132" i="16"/>
  <c r="H132" i="16"/>
  <c r="I132" i="16"/>
  <c r="J132" i="16"/>
  <c r="K132" i="16"/>
  <c r="L132" i="16"/>
  <c r="M132" i="16"/>
  <c r="B133" i="16"/>
  <c r="C133" i="16"/>
  <c r="D133" i="16"/>
  <c r="E133" i="16"/>
  <c r="F133" i="16"/>
  <c r="G133" i="16"/>
  <c r="H133" i="16"/>
  <c r="I133" i="16"/>
  <c r="J133" i="16"/>
  <c r="K133" i="16"/>
  <c r="L133" i="16"/>
  <c r="M133" i="16"/>
  <c r="B134" i="16"/>
  <c r="C134" i="16"/>
  <c r="D134" i="16"/>
  <c r="E134" i="16"/>
  <c r="F134" i="16"/>
  <c r="G134" i="16"/>
  <c r="H134" i="16"/>
  <c r="I134" i="16"/>
  <c r="J134" i="16"/>
  <c r="K134" i="16"/>
  <c r="L134" i="16"/>
  <c r="M134" i="16"/>
  <c r="B135" i="16"/>
  <c r="C135" i="16"/>
  <c r="D135" i="16"/>
  <c r="E135" i="16"/>
  <c r="F135" i="16"/>
  <c r="G135" i="16"/>
  <c r="H135" i="16"/>
  <c r="I135" i="16"/>
  <c r="J135" i="16"/>
  <c r="K135" i="16"/>
  <c r="L135" i="16"/>
  <c r="M135" i="16"/>
  <c r="B136" i="16"/>
  <c r="C136" i="16"/>
  <c r="D136" i="16"/>
  <c r="E136" i="16"/>
  <c r="F136" i="16"/>
  <c r="G136" i="16"/>
  <c r="H136" i="16"/>
  <c r="I136" i="16"/>
  <c r="J136" i="16"/>
  <c r="K136" i="16"/>
  <c r="L136" i="16"/>
  <c r="M136" i="16"/>
  <c r="B137" i="16"/>
  <c r="C137" i="16"/>
  <c r="D137" i="16"/>
  <c r="E137" i="16"/>
  <c r="F137" i="16"/>
  <c r="G137" i="16"/>
  <c r="H137" i="16"/>
  <c r="I137" i="16"/>
  <c r="J137" i="16"/>
  <c r="K137" i="16"/>
  <c r="L137" i="16"/>
  <c r="M137" i="16"/>
  <c r="B138" i="16"/>
  <c r="C138" i="16"/>
  <c r="D138" i="16"/>
  <c r="E138" i="16"/>
  <c r="F138" i="16"/>
  <c r="G138" i="16"/>
  <c r="H138" i="16"/>
  <c r="I138" i="16"/>
  <c r="J138" i="16"/>
  <c r="K138" i="16"/>
  <c r="L138" i="16"/>
  <c r="M138" i="16"/>
  <c r="B139" i="16"/>
  <c r="C139" i="16"/>
  <c r="D139" i="16"/>
  <c r="E139" i="16"/>
  <c r="F139" i="16"/>
  <c r="G139" i="16"/>
  <c r="H139" i="16"/>
  <c r="I139" i="16"/>
  <c r="J139" i="16"/>
  <c r="K139" i="16"/>
  <c r="L139" i="16"/>
  <c r="M139" i="16"/>
  <c r="B140" i="16"/>
  <c r="C140" i="16"/>
  <c r="D140" i="16"/>
  <c r="E140" i="16"/>
  <c r="F140" i="16"/>
  <c r="G140" i="16"/>
  <c r="H140" i="16"/>
  <c r="I140" i="16"/>
  <c r="J140" i="16"/>
  <c r="K140" i="16"/>
  <c r="L140" i="16"/>
  <c r="M140" i="16"/>
  <c r="B141" i="16"/>
  <c r="C141" i="16"/>
  <c r="D141" i="16"/>
  <c r="E141" i="16"/>
  <c r="F141" i="16"/>
  <c r="G141" i="16"/>
  <c r="H141" i="16"/>
  <c r="I141" i="16"/>
  <c r="J141" i="16"/>
  <c r="K141" i="16"/>
  <c r="L141" i="16"/>
  <c r="M141" i="16"/>
  <c r="B142" i="16"/>
  <c r="C142" i="16"/>
  <c r="D142" i="16"/>
  <c r="E142" i="16"/>
  <c r="F142" i="16"/>
  <c r="G142" i="16"/>
  <c r="H142" i="16"/>
  <c r="I142" i="16"/>
  <c r="J142" i="16"/>
  <c r="K142" i="16"/>
  <c r="L142" i="16"/>
  <c r="M142" i="16"/>
  <c r="B143" i="16"/>
  <c r="C143" i="16"/>
  <c r="D143" i="16"/>
  <c r="E143" i="16"/>
  <c r="F143" i="16"/>
  <c r="G143" i="16"/>
  <c r="H143" i="16"/>
  <c r="I143" i="16"/>
  <c r="J143" i="16"/>
  <c r="K143" i="16"/>
  <c r="L143" i="16"/>
  <c r="M143" i="16"/>
  <c r="B144" i="16"/>
  <c r="C144" i="16"/>
  <c r="D144" i="16"/>
  <c r="E144" i="16"/>
  <c r="F144" i="16"/>
  <c r="G144" i="16"/>
  <c r="H144" i="16"/>
  <c r="I144" i="16"/>
  <c r="J144" i="16"/>
  <c r="K144" i="16"/>
  <c r="L144" i="16"/>
  <c r="M144" i="16"/>
  <c r="B145" i="16"/>
  <c r="C145" i="16"/>
  <c r="D145" i="16"/>
  <c r="E145" i="16"/>
  <c r="F145" i="16"/>
  <c r="G145" i="16"/>
  <c r="H145" i="16"/>
  <c r="I145" i="16"/>
  <c r="J145" i="16"/>
  <c r="K145" i="16"/>
  <c r="L145" i="16"/>
  <c r="M145" i="16"/>
  <c r="B146" i="16"/>
  <c r="C146" i="16"/>
  <c r="D146" i="16"/>
  <c r="E146" i="16"/>
  <c r="F146" i="16"/>
  <c r="G146" i="16"/>
  <c r="H146" i="16"/>
  <c r="I146" i="16"/>
  <c r="J146" i="16"/>
  <c r="K146" i="16"/>
  <c r="L146" i="16"/>
  <c r="M146" i="16"/>
  <c r="B147" i="16"/>
  <c r="C147" i="16"/>
  <c r="D147" i="16"/>
  <c r="E147" i="16"/>
  <c r="F147" i="16"/>
  <c r="G147" i="16"/>
  <c r="H147" i="16"/>
  <c r="I147" i="16"/>
  <c r="J147" i="16"/>
  <c r="K147" i="16"/>
  <c r="L147" i="16"/>
  <c r="M147" i="16"/>
  <c r="B148" i="16"/>
  <c r="C148" i="16"/>
  <c r="D148" i="16"/>
  <c r="E148" i="16"/>
  <c r="F148" i="16"/>
  <c r="G148" i="16"/>
  <c r="H148" i="16"/>
  <c r="I148" i="16"/>
  <c r="J148" i="16"/>
  <c r="K148" i="16"/>
  <c r="L148" i="16"/>
  <c r="M148" i="16"/>
  <c r="B149" i="16"/>
  <c r="C149" i="16"/>
  <c r="D149" i="16"/>
  <c r="E149" i="16"/>
  <c r="F149" i="16"/>
  <c r="G149" i="16"/>
  <c r="H149" i="16"/>
  <c r="I149" i="16"/>
  <c r="J149" i="16"/>
  <c r="K149" i="16"/>
  <c r="L149" i="16"/>
  <c r="M149" i="16"/>
  <c r="B150" i="16"/>
  <c r="C150" i="16"/>
  <c r="D150" i="16"/>
  <c r="E150" i="16"/>
  <c r="F150" i="16"/>
  <c r="G150" i="16"/>
  <c r="H150" i="16"/>
  <c r="I150" i="16"/>
  <c r="J150" i="16"/>
  <c r="K150" i="16"/>
  <c r="L150" i="16"/>
  <c r="M150" i="16"/>
  <c r="B151" i="16"/>
  <c r="C151" i="16"/>
  <c r="D151" i="16"/>
  <c r="E151" i="16"/>
  <c r="F151" i="16"/>
  <c r="G151" i="16"/>
  <c r="H151" i="16"/>
  <c r="I151" i="16"/>
  <c r="J151" i="16"/>
  <c r="K151" i="16"/>
  <c r="L151" i="16"/>
  <c r="M151" i="16"/>
  <c r="B152" i="16"/>
  <c r="C152" i="16"/>
  <c r="D152" i="16"/>
  <c r="E152" i="16"/>
  <c r="F152" i="16"/>
  <c r="G152" i="16"/>
  <c r="H152" i="16"/>
  <c r="I152" i="16"/>
  <c r="J152" i="16"/>
  <c r="K152" i="16"/>
  <c r="L152" i="16"/>
  <c r="M152" i="16"/>
  <c r="B153" i="16"/>
  <c r="C153" i="16"/>
  <c r="D153" i="16"/>
  <c r="E153" i="16"/>
  <c r="F153" i="16"/>
  <c r="G153" i="16"/>
  <c r="H153" i="16"/>
  <c r="I153" i="16"/>
  <c r="J153" i="16"/>
  <c r="K153" i="16"/>
  <c r="L153" i="16"/>
  <c r="M153" i="16"/>
  <c r="B154" i="16"/>
  <c r="C154" i="16"/>
  <c r="D154" i="16"/>
  <c r="E154" i="16"/>
  <c r="F154" i="16"/>
  <c r="G154" i="16"/>
  <c r="H154" i="16"/>
  <c r="I154" i="16"/>
  <c r="J154" i="16"/>
  <c r="K154" i="16"/>
  <c r="L154" i="16"/>
  <c r="M154" i="16"/>
  <c r="B155" i="16"/>
  <c r="C155" i="16"/>
  <c r="D155" i="16"/>
  <c r="E155" i="16"/>
  <c r="F155" i="16"/>
  <c r="G155" i="16"/>
  <c r="H155" i="16"/>
  <c r="I155" i="16"/>
  <c r="J155" i="16"/>
  <c r="K155" i="16"/>
  <c r="L155" i="16"/>
  <c r="M155" i="16"/>
  <c r="B156" i="16"/>
  <c r="C156" i="16"/>
  <c r="D156" i="16"/>
  <c r="E156" i="16"/>
  <c r="F156" i="16"/>
  <c r="G156" i="16"/>
  <c r="H156" i="16"/>
  <c r="I156" i="16"/>
  <c r="J156" i="16"/>
  <c r="K156" i="16"/>
  <c r="L156" i="16"/>
  <c r="M156" i="16"/>
  <c r="B157" i="16"/>
  <c r="C157" i="16"/>
  <c r="D157" i="16"/>
  <c r="E157" i="16"/>
  <c r="F157" i="16"/>
  <c r="G157" i="16"/>
  <c r="H157" i="16"/>
  <c r="I157" i="16"/>
  <c r="J157" i="16"/>
  <c r="K157" i="16"/>
  <c r="L157" i="16"/>
  <c r="M157" i="16"/>
  <c r="B158" i="16"/>
  <c r="C158" i="16"/>
  <c r="D158" i="16"/>
  <c r="E158" i="16"/>
  <c r="F158" i="16"/>
  <c r="G158" i="16"/>
  <c r="H158" i="16"/>
  <c r="I158" i="16"/>
  <c r="J158" i="16"/>
  <c r="K158" i="16"/>
  <c r="L158" i="16"/>
  <c r="M158" i="16"/>
  <c r="B159" i="16"/>
  <c r="C159" i="16"/>
  <c r="D159" i="16"/>
  <c r="E159" i="16"/>
  <c r="F159" i="16"/>
  <c r="G159" i="16"/>
  <c r="H159" i="16"/>
  <c r="I159" i="16"/>
  <c r="J159" i="16"/>
  <c r="K159" i="16"/>
  <c r="L159" i="16"/>
  <c r="M159" i="16"/>
  <c r="B115" i="16"/>
  <c r="B62" i="16"/>
  <c r="B63" i="16"/>
  <c r="B64" i="16"/>
  <c r="B66" i="16"/>
  <c r="C66" i="16"/>
  <c r="D66" i="16"/>
  <c r="E66" i="16"/>
  <c r="F66" i="16"/>
  <c r="G66" i="16"/>
  <c r="H66" i="16"/>
  <c r="I66" i="16"/>
  <c r="J66" i="16"/>
  <c r="K66" i="16"/>
  <c r="L66" i="16"/>
  <c r="M66" i="16"/>
  <c r="B67" i="16"/>
  <c r="C67" i="16"/>
  <c r="D67" i="16"/>
  <c r="E67" i="16"/>
  <c r="F67" i="16"/>
  <c r="G67" i="16"/>
  <c r="H67" i="16"/>
  <c r="I67" i="16"/>
  <c r="J67" i="16"/>
  <c r="K67" i="16"/>
  <c r="L67" i="16"/>
  <c r="M67" i="16"/>
  <c r="B68" i="16"/>
  <c r="C68" i="16"/>
  <c r="D68" i="16"/>
  <c r="E68" i="16"/>
  <c r="F68" i="16"/>
  <c r="G68" i="16"/>
  <c r="H68" i="16"/>
  <c r="I68" i="16"/>
  <c r="J68" i="16"/>
  <c r="K68" i="16"/>
  <c r="L68" i="16"/>
  <c r="M68" i="16"/>
  <c r="B69" i="16"/>
  <c r="C69" i="16"/>
  <c r="D69" i="16"/>
  <c r="E69" i="16"/>
  <c r="F69" i="16"/>
  <c r="G69" i="16"/>
  <c r="H69" i="16"/>
  <c r="I69" i="16"/>
  <c r="J69" i="16"/>
  <c r="K69" i="16"/>
  <c r="L69" i="16"/>
  <c r="M69" i="16"/>
  <c r="B70" i="16"/>
  <c r="C70" i="16"/>
  <c r="D70" i="16"/>
  <c r="E70" i="16"/>
  <c r="F70" i="16"/>
  <c r="G70" i="16"/>
  <c r="H70" i="16"/>
  <c r="I70" i="16"/>
  <c r="J70" i="16"/>
  <c r="K70" i="16"/>
  <c r="L70" i="16"/>
  <c r="M70" i="16"/>
  <c r="B71" i="16"/>
  <c r="C71" i="16"/>
  <c r="D71" i="16"/>
  <c r="E71" i="16"/>
  <c r="F71" i="16"/>
  <c r="G71" i="16"/>
  <c r="H71" i="16"/>
  <c r="I71" i="16"/>
  <c r="J71" i="16"/>
  <c r="K71" i="16"/>
  <c r="L71" i="16"/>
  <c r="M71" i="16"/>
  <c r="B72" i="16"/>
  <c r="C72" i="16"/>
  <c r="D72" i="16"/>
  <c r="E72" i="16"/>
  <c r="F72" i="16"/>
  <c r="G72" i="16"/>
  <c r="H72" i="16"/>
  <c r="I72" i="16"/>
  <c r="J72" i="16"/>
  <c r="K72" i="16"/>
  <c r="L72" i="16"/>
  <c r="M72" i="16"/>
  <c r="B73" i="16"/>
  <c r="C73" i="16"/>
  <c r="D73" i="16"/>
  <c r="E73" i="16"/>
  <c r="F73" i="16"/>
  <c r="G73" i="16"/>
  <c r="H73" i="16"/>
  <c r="I73" i="16"/>
  <c r="J73" i="16"/>
  <c r="K73" i="16"/>
  <c r="L73" i="16"/>
  <c r="M73" i="16"/>
  <c r="B74" i="16"/>
  <c r="C74" i="16"/>
  <c r="D74" i="16"/>
  <c r="E74" i="16"/>
  <c r="F74" i="16"/>
  <c r="G74" i="16"/>
  <c r="H74" i="16"/>
  <c r="I74" i="16"/>
  <c r="J74" i="16"/>
  <c r="K74" i="16"/>
  <c r="L74" i="16"/>
  <c r="M74" i="16"/>
  <c r="B75" i="16"/>
  <c r="C75" i="16"/>
  <c r="D75" i="16"/>
  <c r="E75" i="16"/>
  <c r="F75" i="16"/>
  <c r="G75" i="16"/>
  <c r="H75" i="16"/>
  <c r="I75" i="16"/>
  <c r="J75" i="16"/>
  <c r="K75" i="16"/>
  <c r="L75" i="16"/>
  <c r="M75" i="16"/>
  <c r="B76" i="16"/>
  <c r="C76" i="16"/>
  <c r="D76" i="16"/>
  <c r="E76" i="16"/>
  <c r="F76" i="16"/>
  <c r="G76" i="16"/>
  <c r="H76" i="16"/>
  <c r="I76" i="16"/>
  <c r="J76" i="16"/>
  <c r="K76" i="16"/>
  <c r="L76" i="16"/>
  <c r="M76" i="16"/>
  <c r="B77" i="16"/>
  <c r="C77" i="16"/>
  <c r="D77" i="16"/>
  <c r="E77" i="16"/>
  <c r="F77" i="16"/>
  <c r="G77" i="16"/>
  <c r="H77" i="16"/>
  <c r="I77" i="16"/>
  <c r="J77" i="16"/>
  <c r="K77" i="16"/>
  <c r="L77" i="16"/>
  <c r="M77" i="16"/>
  <c r="B78" i="16"/>
  <c r="C78" i="16"/>
  <c r="D78" i="16"/>
  <c r="E78" i="16"/>
  <c r="F78" i="16"/>
  <c r="G78" i="16"/>
  <c r="H78" i="16"/>
  <c r="I78" i="16"/>
  <c r="J78" i="16"/>
  <c r="K78" i="16"/>
  <c r="L78" i="16"/>
  <c r="M78" i="16"/>
  <c r="B79" i="16"/>
  <c r="C79" i="16"/>
  <c r="D79" i="16"/>
  <c r="E79" i="16"/>
  <c r="F79" i="16"/>
  <c r="G79" i="16"/>
  <c r="H79" i="16"/>
  <c r="I79" i="16"/>
  <c r="J79" i="16"/>
  <c r="K79" i="16"/>
  <c r="L79" i="16"/>
  <c r="M79" i="16"/>
  <c r="B80" i="16"/>
  <c r="C80" i="16"/>
  <c r="D80" i="16"/>
  <c r="E80" i="16"/>
  <c r="F80" i="16"/>
  <c r="G80" i="16"/>
  <c r="H80" i="16"/>
  <c r="I80" i="16"/>
  <c r="J80" i="16"/>
  <c r="K80" i="16"/>
  <c r="L80" i="16"/>
  <c r="M80" i="16"/>
  <c r="B81" i="16"/>
  <c r="C81" i="16"/>
  <c r="D81" i="16"/>
  <c r="E81" i="16"/>
  <c r="F81" i="16"/>
  <c r="G81" i="16"/>
  <c r="H81" i="16"/>
  <c r="I81" i="16"/>
  <c r="J81" i="16"/>
  <c r="K81" i="16"/>
  <c r="L81" i="16"/>
  <c r="M81" i="16"/>
  <c r="B82" i="16"/>
  <c r="C82" i="16"/>
  <c r="D82" i="16"/>
  <c r="E82" i="16"/>
  <c r="F82" i="16"/>
  <c r="G82" i="16"/>
  <c r="H82" i="16"/>
  <c r="I82" i="16"/>
  <c r="J82" i="16"/>
  <c r="K82" i="16"/>
  <c r="L82" i="16"/>
  <c r="M82" i="16"/>
  <c r="B83" i="16"/>
  <c r="C83" i="16"/>
  <c r="D83" i="16"/>
  <c r="E83" i="16"/>
  <c r="F83" i="16"/>
  <c r="G83" i="16"/>
  <c r="H83" i="16"/>
  <c r="I83" i="16"/>
  <c r="J83" i="16"/>
  <c r="K83" i="16"/>
  <c r="L83" i="16"/>
  <c r="M83" i="16"/>
  <c r="B84" i="16"/>
  <c r="C84" i="16"/>
  <c r="D84" i="16"/>
  <c r="E84" i="16"/>
  <c r="F84" i="16"/>
  <c r="G84" i="16"/>
  <c r="H84" i="16"/>
  <c r="I84" i="16"/>
  <c r="J84" i="16"/>
  <c r="K84" i="16"/>
  <c r="L84" i="16"/>
  <c r="M84" i="16"/>
  <c r="B85" i="16"/>
  <c r="C85" i="16"/>
  <c r="D85" i="16"/>
  <c r="E85" i="16"/>
  <c r="F85" i="16"/>
  <c r="G85" i="16"/>
  <c r="H85" i="16"/>
  <c r="I85" i="16"/>
  <c r="J85" i="16"/>
  <c r="K85" i="16"/>
  <c r="L85" i="16"/>
  <c r="M85" i="16"/>
  <c r="B86" i="16"/>
  <c r="C86" i="16"/>
  <c r="D86" i="16"/>
  <c r="E86" i="16"/>
  <c r="F86" i="16"/>
  <c r="G86" i="16"/>
  <c r="H86" i="16"/>
  <c r="I86" i="16"/>
  <c r="J86" i="16"/>
  <c r="K86" i="16"/>
  <c r="L86" i="16"/>
  <c r="M86" i="16"/>
  <c r="B87" i="16"/>
  <c r="C87" i="16"/>
  <c r="D87" i="16"/>
  <c r="E87" i="16"/>
  <c r="F87" i="16"/>
  <c r="G87" i="16"/>
  <c r="H87" i="16"/>
  <c r="I87" i="16"/>
  <c r="J87" i="16"/>
  <c r="K87" i="16"/>
  <c r="L87" i="16"/>
  <c r="M87" i="16"/>
  <c r="B88" i="16"/>
  <c r="C88" i="16"/>
  <c r="D88" i="16"/>
  <c r="E88" i="16"/>
  <c r="F88" i="16"/>
  <c r="G88" i="16"/>
  <c r="H88" i="16"/>
  <c r="I88" i="16"/>
  <c r="J88" i="16"/>
  <c r="K88" i="16"/>
  <c r="L88" i="16"/>
  <c r="M88" i="16"/>
  <c r="B89" i="16"/>
  <c r="C89" i="16"/>
  <c r="D89" i="16"/>
  <c r="E89" i="16"/>
  <c r="F89" i="16"/>
  <c r="G89" i="16"/>
  <c r="H89" i="16"/>
  <c r="I89" i="16"/>
  <c r="J89" i="16"/>
  <c r="K89" i="16"/>
  <c r="L89" i="16"/>
  <c r="M89" i="16"/>
  <c r="B90" i="16"/>
  <c r="C90" i="16"/>
  <c r="D90" i="16"/>
  <c r="E90" i="16"/>
  <c r="F90" i="16"/>
  <c r="G90" i="16"/>
  <c r="H90" i="16"/>
  <c r="I90" i="16"/>
  <c r="J90" i="16"/>
  <c r="K90" i="16"/>
  <c r="L90" i="16"/>
  <c r="M90" i="16"/>
  <c r="B91" i="16"/>
  <c r="C91" i="16"/>
  <c r="D91" i="16"/>
  <c r="E91" i="16"/>
  <c r="F91" i="16"/>
  <c r="G91" i="16"/>
  <c r="H91" i="16"/>
  <c r="I91" i="16"/>
  <c r="J91" i="16"/>
  <c r="K91" i="16"/>
  <c r="L91" i="16"/>
  <c r="M91" i="16"/>
  <c r="B92" i="16"/>
  <c r="C92" i="16"/>
  <c r="D92" i="16"/>
  <c r="E92" i="16"/>
  <c r="F92" i="16"/>
  <c r="G92" i="16"/>
  <c r="H92" i="16"/>
  <c r="I92" i="16"/>
  <c r="J92" i="16"/>
  <c r="K92" i="16"/>
  <c r="L92" i="16"/>
  <c r="M92" i="16"/>
  <c r="B93" i="16"/>
  <c r="C93" i="16"/>
  <c r="D93" i="16"/>
  <c r="E93" i="16"/>
  <c r="F93" i="16"/>
  <c r="G93" i="16"/>
  <c r="H93" i="16"/>
  <c r="I93" i="16"/>
  <c r="J93" i="16"/>
  <c r="K93" i="16"/>
  <c r="L93" i="16"/>
  <c r="M93" i="16"/>
  <c r="B94" i="16"/>
  <c r="C94" i="16"/>
  <c r="D94" i="16"/>
  <c r="E94" i="16"/>
  <c r="F94" i="16"/>
  <c r="G94" i="16"/>
  <c r="H94" i="16"/>
  <c r="I94" i="16"/>
  <c r="J94" i="16"/>
  <c r="K94" i="16"/>
  <c r="L94" i="16"/>
  <c r="M94" i="16"/>
  <c r="B95" i="16"/>
  <c r="C95" i="16"/>
  <c r="D95" i="16"/>
  <c r="E95" i="16"/>
  <c r="F95" i="16"/>
  <c r="G95" i="16"/>
  <c r="H95" i="16"/>
  <c r="I95" i="16"/>
  <c r="J95" i="16"/>
  <c r="K95" i="16"/>
  <c r="L95" i="16"/>
  <c r="M95" i="16"/>
  <c r="B96" i="16"/>
  <c r="C96" i="16"/>
  <c r="D96" i="16"/>
  <c r="E96" i="16"/>
  <c r="F96" i="16"/>
  <c r="G96" i="16"/>
  <c r="H96" i="16"/>
  <c r="I96" i="16"/>
  <c r="J96" i="16"/>
  <c r="K96" i="16"/>
  <c r="L96" i="16"/>
  <c r="M96" i="16"/>
  <c r="B97" i="16"/>
  <c r="C97" i="16"/>
  <c r="D97" i="16"/>
  <c r="E97" i="16"/>
  <c r="F97" i="16"/>
  <c r="G97" i="16"/>
  <c r="H97" i="16"/>
  <c r="I97" i="16"/>
  <c r="J97" i="16"/>
  <c r="K97" i="16"/>
  <c r="L97" i="16"/>
  <c r="M97" i="16"/>
  <c r="B98" i="16"/>
  <c r="C98" i="16"/>
  <c r="D98" i="16"/>
  <c r="E98" i="16"/>
  <c r="F98" i="16"/>
  <c r="G98" i="16"/>
  <c r="H98" i="16"/>
  <c r="I98" i="16"/>
  <c r="J98" i="16"/>
  <c r="K98" i="16"/>
  <c r="L98" i="16"/>
  <c r="M98" i="16"/>
  <c r="B99" i="16"/>
  <c r="C99" i="16"/>
  <c r="D99" i="16"/>
  <c r="E99" i="16"/>
  <c r="F99" i="16"/>
  <c r="G99" i="16"/>
  <c r="H99" i="16"/>
  <c r="I99" i="16"/>
  <c r="J99" i="16"/>
  <c r="K99" i="16"/>
  <c r="L99" i="16"/>
  <c r="M99" i="16"/>
  <c r="B100" i="16"/>
  <c r="C100" i="16"/>
  <c r="D100" i="16"/>
  <c r="E100" i="16"/>
  <c r="F100" i="16"/>
  <c r="G100" i="16"/>
  <c r="H100" i="16"/>
  <c r="I100" i="16"/>
  <c r="J100" i="16"/>
  <c r="K100" i="16"/>
  <c r="L100" i="16"/>
  <c r="M100" i="16"/>
  <c r="B101" i="16"/>
  <c r="C101" i="16"/>
  <c r="D101" i="16"/>
  <c r="E101" i="16"/>
  <c r="F101" i="16"/>
  <c r="G101" i="16"/>
  <c r="H101" i="16"/>
  <c r="I101" i="16"/>
  <c r="J101" i="16"/>
  <c r="K101" i="16"/>
  <c r="L101" i="16"/>
  <c r="M101" i="16"/>
  <c r="B102" i="16"/>
  <c r="C102" i="16"/>
  <c r="D102" i="16"/>
  <c r="E102" i="16"/>
  <c r="F102" i="16"/>
  <c r="G102" i="16"/>
  <c r="H102" i="16"/>
  <c r="I102" i="16"/>
  <c r="J102" i="16"/>
  <c r="K102" i="16"/>
  <c r="L102" i="16"/>
  <c r="M102" i="16"/>
  <c r="B103" i="16"/>
  <c r="C103" i="16"/>
  <c r="D103" i="16"/>
  <c r="E103" i="16"/>
  <c r="F103" i="16"/>
  <c r="G103" i="16"/>
  <c r="H103" i="16"/>
  <c r="I103" i="16"/>
  <c r="J103" i="16"/>
  <c r="K103" i="16"/>
  <c r="L103" i="16"/>
  <c r="M103" i="16"/>
  <c r="B104" i="16"/>
  <c r="C104" i="16"/>
  <c r="D104" i="16"/>
  <c r="E104" i="16"/>
  <c r="F104" i="16"/>
  <c r="G104" i="16"/>
  <c r="H104" i="16"/>
  <c r="I104" i="16"/>
  <c r="J104" i="16"/>
  <c r="K104" i="16"/>
  <c r="L104" i="16"/>
  <c r="M104" i="16"/>
  <c r="B105" i="16"/>
  <c r="C105" i="16"/>
  <c r="D105" i="16"/>
  <c r="E105" i="16"/>
  <c r="F105" i="16"/>
  <c r="G105" i="16"/>
  <c r="H105" i="16"/>
  <c r="I105" i="16"/>
  <c r="J105" i="16"/>
  <c r="K105" i="16"/>
  <c r="L105" i="16"/>
  <c r="M105" i="16"/>
  <c r="B106" i="16"/>
  <c r="C106" i="16"/>
  <c r="D106" i="16"/>
  <c r="E106" i="16"/>
  <c r="F106" i="16"/>
  <c r="G106" i="16"/>
  <c r="H106" i="16"/>
  <c r="I106" i="16"/>
  <c r="J106" i="16"/>
  <c r="K106" i="16"/>
  <c r="L106" i="16"/>
  <c r="M106" i="16"/>
  <c r="B107" i="16"/>
  <c r="C107" i="16"/>
  <c r="D107" i="16"/>
  <c r="E107" i="16"/>
  <c r="F107" i="16"/>
  <c r="G107" i="16"/>
  <c r="H107" i="16"/>
  <c r="I107" i="16"/>
  <c r="J107" i="16"/>
  <c r="K107" i="16"/>
  <c r="L107" i="16"/>
  <c r="M107" i="16"/>
  <c r="B108" i="16"/>
  <c r="C108" i="16"/>
  <c r="D108" i="16"/>
  <c r="E108" i="16"/>
  <c r="F108" i="16"/>
  <c r="G108" i="16"/>
  <c r="H108" i="16"/>
  <c r="I108" i="16"/>
  <c r="J108" i="16"/>
  <c r="K108" i="16"/>
  <c r="L108" i="16"/>
  <c r="M108" i="16"/>
  <c r="B109" i="16"/>
  <c r="C109" i="16"/>
  <c r="D109" i="16"/>
  <c r="E109" i="16"/>
  <c r="F109" i="16"/>
  <c r="G109" i="16"/>
  <c r="H109" i="16"/>
  <c r="I109" i="16"/>
  <c r="J109" i="16"/>
  <c r="K109" i="16"/>
  <c r="L109" i="16"/>
  <c r="M109" i="16"/>
  <c r="B65" i="16"/>
  <c r="B59" i="16"/>
  <c r="C59" i="16"/>
  <c r="D59" i="16"/>
  <c r="E59" i="16"/>
  <c r="F59" i="16"/>
  <c r="G59" i="16"/>
  <c r="H59" i="16"/>
  <c r="I59" i="16"/>
  <c r="J59" i="16"/>
  <c r="K59" i="16"/>
  <c r="L59" i="16"/>
  <c r="M59" i="16"/>
  <c r="C16" i="16"/>
  <c r="D16" i="16"/>
  <c r="E16" i="16"/>
  <c r="F16" i="16"/>
  <c r="G16" i="16"/>
  <c r="H16" i="16"/>
  <c r="I16" i="16"/>
  <c r="J16" i="16"/>
  <c r="K16" i="16"/>
  <c r="L16" i="16"/>
  <c r="M16" i="16"/>
  <c r="C17" i="16"/>
  <c r="D17" i="16"/>
  <c r="E17" i="16"/>
  <c r="F17" i="16"/>
  <c r="G17" i="16"/>
  <c r="H17" i="16"/>
  <c r="I17" i="16"/>
  <c r="J17" i="16"/>
  <c r="K17" i="16"/>
  <c r="L17" i="16"/>
  <c r="M17" i="16"/>
  <c r="C18" i="16"/>
  <c r="D18" i="16"/>
  <c r="E18" i="16"/>
  <c r="F18" i="16"/>
  <c r="G18" i="16"/>
  <c r="H18" i="16"/>
  <c r="I18" i="16"/>
  <c r="J18" i="16"/>
  <c r="K18" i="16"/>
  <c r="L18" i="16"/>
  <c r="M18" i="16"/>
  <c r="C19" i="16"/>
  <c r="D19" i="16"/>
  <c r="E19" i="16"/>
  <c r="F19" i="16"/>
  <c r="G19" i="16"/>
  <c r="H19" i="16"/>
  <c r="I19" i="16"/>
  <c r="J19" i="16"/>
  <c r="K19" i="16"/>
  <c r="L19" i="16"/>
  <c r="M19" i="16"/>
  <c r="C20" i="16"/>
  <c r="D20" i="16"/>
  <c r="E20" i="16"/>
  <c r="F20" i="16"/>
  <c r="G20" i="16"/>
  <c r="H20" i="16"/>
  <c r="I20" i="16"/>
  <c r="J20" i="16"/>
  <c r="K20" i="16"/>
  <c r="L20" i="16"/>
  <c r="M20" i="16"/>
  <c r="C21" i="16"/>
  <c r="D21" i="16"/>
  <c r="E21" i="16"/>
  <c r="F21" i="16"/>
  <c r="G21" i="16"/>
  <c r="H21" i="16"/>
  <c r="I21" i="16"/>
  <c r="J21" i="16"/>
  <c r="K21" i="16"/>
  <c r="L21" i="16"/>
  <c r="M21" i="16"/>
  <c r="C22" i="16"/>
  <c r="D22" i="16"/>
  <c r="E22" i="16"/>
  <c r="F22" i="16"/>
  <c r="G22" i="16"/>
  <c r="H22" i="16"/>
  <c r="I22" i="16"/>
  <c r="J22" i="16"/>
  <c r="K22" i="16"/>
  <c r="L22" i="16"/>
  <c r="M22" i="16"/>
  <c r="C23" i="16"/>
  <c r="D23" i="16"/>
  <c r="E23" i="16"/>
  <c r="F23" i="16"/>
  <c r="G23" i="16"/>
  <c r="H23" i="16"/>
  <c r="I23" i="16"/>
  <c r="J23" i="16"/>
  <c r="K23" i="16"/>
  <c r="L23" i="16"/>
  <c r="M23" i="16"/>
  <c r="C24" i="16"/>
  <c r="D24" i="16"/>
  <c r="E24" i="16"/>
  <c r="F24" i="16"/>
  <c r="G24" i="16"/>
  <c r="H24" i="16"/>
  <c r="I24" i="16"/>
  <c r="J24" i="16"/>
  <c r="K24" i="16"/>
  <c r="L24" i="16"/>
  <c r="M24" i="16"/>
  <c r="C25" i="16"/>
  <c r="D25" i="16"/>
  <c r="E25" i="16"/>
  <c r="F25" i="16"/>
  <c r="G25" i="16"/>
  <c r="H25" i="16"/>
  <c r="I25" i="16"/>
  <c r="J25" i="16"/>
  <c r="K25" i="16"/>
  <c r="L25" i="16"/>
  <c r="M25" i="16"/>
  <c r="C26" i="16"/>
  <c r="D26" i="16"/>
  <c r="E26" i="16"/>
  <c r="F26" i="16"/>
  <c r="G26" i="16"/>
  <c r="H26" i="16"/>
  <c r="I26" i="16"/>
  <c r="J26" i="16"/>
  <c r="K26" i="16"/>
  <c r="L26" i="16"/>
  <c r="M26" i="16"/>
  <c r="C27" i="16"/>
  <c r="D27" i="16"/>
  <c r="E27" i="16"/>
  <c r="F27" i="16"/>
  <c r="G27" i="16"/>
  <c r="H27" i="16"/>
  <c r="I27" i="16"/>
  <c r="J27" i="16"/>
  <c r="K27" i="16"/>
  <c r="L27" i="16"/>
  <c r="M27" i="16"/>
  <c r="C28" i="16"/>
  <c r="D28" i="16"/>
  <c r="E28" i="16"/>
  <c r="F28" i="16"/>
  <c r="G28" i="16"/>
  <c r="H28" i="16"/>
  <c r="I28" i="16"/>
  <c r="J28" i="16"/>
  <c r="K28" i="16"/>
  <c r="L28" i="16"/>
  <c r="M28" i="16"/>
  <c r="C29" i="16"/>
  <c r="D29" i="16"/>
  <c r="E29" i="16"/>
  <c r="F29" i="16"/>
  <c r="G29" i="16"/>
  <c r="H29" i="16"/>
  <c r="I29" i="16"/>
  <c r="J29" i="16"/>
  <c r="K29" i="16"/>
  <c r="L29" i="16"/>
  <c r="M29" i="16"/>
  <c r="C30" i="16"/>
  <c r="D30" i="16"/>
  <c r="E30" i="16"/>
  <c r="F30" i="16"/>
  <c r="G30" i="16"/>
  <c r="H30" i="16"/>
  <c r="I30" i="16"/>
  <c r="J30" i="16"/>
  <c r="K30" i="16"/>
  <c r="L30" i="16"/>
  <c r="M30" i="16"/>
  <c r="C31" i="16"/>
  <c r="D31" i="16"/>
  <c r="E31" i="16"/>
  <c r="F31" i="16"/>
  <c r="G31" i="16"/>
  <c r="H31" i="16"/>
  <c r="I31" i="16"/>
  <c r="J31" i="16"/>
  <c r="K31" i="16"/>
  <c r="L31" i="16"/>
  <c r="M31" i="16"/>
  <c r="C32" i="16"/>
  <c r="D32" i="16"/>
  <c r="E32" i="16"/>
  <c r="F32" i="16"/>
  <c r="G32" i="16"/>
  <c r="H32" i="16"/>
  <c r="I32" i="16"/>
  <c r="J32" i="16"/>
  <c r="K32" i="16"/>
  <c r="L32" i="16"/>
  <c r="M32" i="16"/>
  <c r="C33" i="16"/>
  <c r="D33" i="16"/>
  <c r="E33" i="16"/>
  <c r="F33" i="16"/>
  <c r="G33" i="16"/>
  <c r="H33" i="16"/>
  <c r="I33" i="16"/>
  <c r="J33" i="16"/>
  <c r="K33" i="16"/>
  <c r="L33" i="16"/>
  <c r="M33" i="16"/>
  <c r="C34" i="16"/>
  <c r="D34" i="16"/>
  <c r="E34" i="16"/>
  <c r="F34" i="16"/>
  <c r="G34" i="16"/>
  <c r="H34" i="16"/>
  <c r="I34" i="16"/>
  <c r="J34" i="16"/>
  <c r="K34" i="16"/>
  <c r="L34" i="16"/>
  <c r="M34" i="16"/>
  <c r="C35" i="16"/>
  <c r="D35" i="16"/>
  <c r="E35" i="16"/>
  <c r="F35" i="16"/>
  <c r="G35" i="16"/>
  <c r="H35" i="16"/>
  <c r="I35" i="16"/>
  <c r="J35" i="16"/>
  <c r="K35" i="16"/>
  <c r="L35" i="16"/>
  <c r="M35" i="16"/>
  <c r="C36" i="16"/>
  <c r="D36" i="16"/>
  <c r="E36" i="16"/>
  <c r="F36" i="16"/>
  <c r="G36" i="16"/>
  <c r="H36" i="16"/>
  <c r="I36" i="16"/>
  <c r="J36" i="16"/>
  <c r="K36" i="16"/>
  <c r="L36" i="16"/>
  <c r="M36" i="16"/>
  <c r="C37" i="16"/>
  <c r="D37" i="16"/>
  <c r="E37" i="16"/>
  <c r="F37" i="16"/>
  <c r="G37" i="16"/>
  <c r="H37" i="16"/>
  <c r="I37" i="16"/>
  <c r="J37" i="16"/>
  <c r="K37" i="16"/>
  <c r="L37" i="16"/>
  <c r="M37" i="16"/>
  <c r="C38" i="16"/>
  <c r="D38" i="16"/>
  <c r="E38" i="16"/>
  <c r="F38" i="16"/>
  <c r="G38" i="16"/>
  <c r="H38" i="16"/>
  <c r="I38" i="16"/>
  <c r="J38" i="16"/>
  <c r="K38" i="16"/>
  <c r="L38" i="16"/>
  <c r="M38" i="16"/>
  <c r="C39" i="16"/>
  <c r="D39" i="16"/>
  <c r="E39" i="16"/>
  <c r="F39" i="16"/>
  <c r="G39" i="16"/>
  <c r="H39" i="16"/>
  <c r="I39" i="16"/>
  <c r="J39" i="16"/>
  <c r="K39" i="16"/>
  <c r="L39" i="16"/>
  <c r="M39" i="16"/>
  <c r="C40" i="16"/>
  <c r="D40" i="16"/>
  <c r="E40" i="16"/>
  <c r="F40" i="16"/>
  <c r="G40" i="16"/>
  <c r="H40" i="16"/>
  <c r="I40" i="16"/>
  <c r="J40" i="16"/>
  <c r="K40" i="16"/>
  <c r="L40" i="16"/>
  <c r="M40" i="16"/>
  <c r="C41" i="16"/>
  <c r="D41" i="16"/>
  <c r="E41" i="16"/>
  <c r="F41" i="16"/>
  <c r="G41" i="16"/>
  <c r="H41" i="16"/>
  <c r="I41" i="16"/>
  <c r="J41" i="16"/>
  <c r="K41" i="16"/>
  <c r="L41" i="16"/>
  <c r="M41" i="16"/>
  <c r="C42" i="16"/>
  <c r="D42" i="16"/>
  <c r="E42" i="16"/>
  <c r="F42" i="16"/>
  <c r="G42" i="16"/>
  <c r="H42" i="16"/>
  <c r="I42" i="16"/>
  <c r="J42" i="16"/>
  <c r="K42" i="16"/>
  <c r="L42" i="16"/>
  <c r="M42" i="16"/>
  <c r="C43" i="16"/>
  <c r="D43" i="16"/>
  <c r="E43" i="16"/>
  <c r="F43" i="16"/>
  <c r="G43" i="16"/>
  <c r="H43" i="16"/>
  <c r="I43" i="16"/>
  <c r="J43" i="16"/>
  <c r="K43" i="16"/>
  <c r="L43" i="16"/>
  <c r="M43" i="16"/>
  <c r="C44" i="16"/>
  <c r="D44" i="16"/>
  <c r="E44" i="16"/>
  <c r="F44" i="16"/>
  <c r="G44" i="16"/>
  <c r="H44" i="16"/>
  <c r="I44" i="16"/>
  <c r="J44" i="16"/>
  <c r="K44" i="16"/>
  <c r="L44" i="16"/>
  <c r="M44" i="16"/>
  <c r="C45" i="16"/>
  <c r="D45" i="16"/>
  <c r="E45" i="16"/>
  <c r="F45" i="16"/>
  <c r="G45" i="16"/>
  <c r="H45" i="16"/>
  <c r="I45" i="16"/>
  <c r="J45" i="16"/>
  <c r="K45" i="16"/>
  <c r="L45" i="16"/>
  <c r="M45" i="16"/>
  <c r="C46" i="16"/>
  <c r="D46" i="16"/>
  <c r="E46" i="16"/>
  <c r="F46" i="16"/>
  <c r="G46" i="16"/>
  <c r="H46" i="16"/>
  <c r="I46" i="16"/>
  <c r="J46" i="16"/>
  <c r="K46" i="16"/>
  <c r="L46" i="16"/>
  <c r="M46" i="16"/>
  <c r="C47" i="16"/>
  <c r="D47" i="16"/>
  <c r="E47" i="16"/>
  <c r="F47" i="16"/>
  <c r="G47" i="16"/>
  <c r="H47" i="16"/>
  <c r="I47" i="16"/>
  <c r="J47" i="16"/>
  <c r="K47" i="16"/>
  <c r="L47" i="16"/>
  <c r="M47" i="16"/>
  <c r="C48" i="16"/>
  <c r="D48" i="16"/>
  <c r="E48" i="16"/>
  <c r="F48" i="16"/>
  <c r="G48" i="16"/>
  <c r="H48" i="16"/>
  <c r="I48" i="16"/>
  <c r="J48" i="16"/>
  <c r="K48" i="16"/>
  <c r="L48" i="16"/>
  <c r="M48" i="16"/>
  <c r="C49" i="16"/>
  <c r="D49" i="16"/>
  <c r="E49" i="16"/>
  <c r="F49" i="16"/>
  <c r="G49" i="16"/>
  <c r="H49" i="16"/>
  <c r="I49" i="16"/>
  <c r="J49" i="16"/>
  <c r="K49" i="16"/>
  <c r="L49" i="16"/>
  <c r="M49" i="16"/>
  <c r="C50" i="16"/>
  <c r="D50" i="16"/>
  <c r="E50" i="16"/>
  <c r="F50" i="16"/>
  <c r="G50" i="16"/>
  <c r="H50" i="16"/>
  <c r="I50" i="16"/>
  <c r="J50" i="16"/>
  <c r="K50" i="16"/>
  <c r="L50" i="16"/>
  <c r="M50" i="16"/>
  <c r="C51" i="16"/>
  <c r="D51" i="16"/>
  <c r="E51" i="16"/>
  <c r="F51" i="16"/>
  <c r="G51" i="16"/>
  <c r="H51" i="16"/>
  <c r="I51" i="16"/>
  <c r="J51" i="16"/>
  <c r="K51" i="16"/>
  <c r="L51" i="16"/>
  <c r="M51" i="16"/>
  <c r="C52" i="16"/>
  <c r="D52" i="16"/>
  <c r="E52" i="16"/>
  <c r="F52" i="16"/>
  <c r="G52" i="16"/>
  <c r="H52" i="16"/>
  <c r="I52" i="16"/>
  <c r="J52" i="16"/>
  <c r="K52" i="16"/>
  <c r="L52" i="16"/>
  <c r="M52" i="16"/>
  <c r="C53" i="16"/>
  <c r="D53" i="16"/>
  <c r="E53" i="16"/>
  <c r="F53" i="16"/>
  <c r="G53" i="16"/>
  <c r="H53" i="16"/>
  <c r="I53" i="16"/>
  <c r="J53" i="16"/>
  <c r="K53" i="16"/>
  <c r="L53" i="16"/>
  <c r="M53" i="16"/>
  <c r="C54" i="16"/>
  <c r="D54" i="16"/>
  <c r="E54" i="16"/>
  <c r="F54" i="16"/>
  <c r="G54" i="16"/>
  <c r="H54" i="16"/>
  <c r="I54" i="16"/>
  <c r="J54" i="16"/>
  <c r="K54" i="16"/>
  <c r="L54" i="16"/>
  <c r="M54" i="16"/>
  <c r="C55" i="16"/>
  <c r="D55" i="16"/>
  <c r="E55" i="16"/>
  <c r="F55" i="16"/>
  <c r="G55" i="16"/>
  <c r="H55" i="16"/>
  <c r="I55" i="16"/>
  <c r="J55" i="16"/>
  <c r="K55" i="16"/>
  <c r="L55" i="16"/>
  <c r="M55" i="16"/>
  <c r="C56" i="16"/>
  <c r="D56" i="16"/>
  <c r="E56" i="16"/>
  <c r="F56" i="16"/>
  <c r="G56" i="16"/>
  <c r="H56" i="16"/>
  <c r="I56" i="16"/>
  <c r="J56" i="16"/>
  <c r="K56" i="16"/>
  <c r="L56" i="16"/>
  <c r="M56" i="16"/>
  <c r="C57" i="16"/>
  <c r="D57" i="16"/>
  <c r="E57" i="16"/>
  <c r="F57" i="16"/>
  <c r="G57" i="16"/>
  <c r="H57" i="16"/>
  <c r="I57" i="16"/>
  <c r="J57" i="16"/>
  <c r="K57" i="16"/>
  <c r="L57" i="16"/>
  <c r="M57" i="16"/>
  <c r="C58" i="16"/>
  <c r="D58" i="16"/>
  <c r="E58" i="16"/>
  <c r="F58" i="16"/>
  <c r="G58" i="16"/>
  <c r="H58" i="16"/>
  <c r="I58" i="16"/>
  <c r="J58" i="16"/>
  <c r="K58" i="16"/>
  <c r="L58" i="16"/>
  <c r="M58" i="16"/>
  <c r="C62" i="20"/>
  <c r="C63" i="20"/>
  <c r="C64" i="20"/>
  <c r="C65" i="20"/>
  <c r="C66" i="20"/>
  <c r="C67" i="20"/>
  <c r="C68" i="20"/>
  <c r="C69" i="20"/>
  <c r="C70" i="20"/>
  <c r="C71" i="20"/>
  <c r="C72" i="20"/>
  <c r="C73" i="20"/>
  <c r="C74" i="20"/>
  <c r="C75" i="20"/>
  <c r="C76" i="20"/>
  <c r="C77" i="20"/>
  <c r="C78" i="20"/>
  <c r="AE62" i="1" a="1"/>
  <c r="AE62" i="1" s="1"/>
  <c r="AE63" i="1" a="1"/>
  <c r="AE63" i="1" s="1"/>
  <c r="AE56" i="1" a="1"/>
  <c r="AE56" i="1" s="1"/>
  <c r="AE57" i="1" a="1"/>
  <c r="AE57" i="1" s="1"/>
  <c r="AE58" i="1" a="1"/>
  <c r="AE58" i="1" s="1"/>
  <c r="AE59" i="1" a="1"/>
  <c r="AE59" i="1" s="1"/>
  <c r="AE60" i="1" a="1"/>
  <c r="AE60" i="1" s="1"/>
  <c r="AE61" i="1" a="1"/>
  <c r="AE61" i="1" s="1"/>
  <c r="AE55" i="1" a="1"/>
  <c r="AE55" i="1" s="1"/>
  <c r="AE21" i="1" a="1"/>
  <c r="AE21" i="1" s="1"/>
  <c r="AE22" i="1" a="1"/>
  <c r="AE22" i="1" s="1"/>
  <c r="AE23" i="1" a="1"/>
  <c r="AE23" i="1" s="1"/>
  <c r="AE24" i="1" a="1"/>
  <c r="AE24" i="1" s="1"/>
  <c r="AE25" i="1" a="1"/>
  <c r="AE25" i="1" s="1"/>
  <c r="AE26" i="1" a="1"/>
  <c r="AE26" i="1" s="1"/>
  <c r="AE27" i="1" a="1"/>
  <c r="AE27" i="1" s="1"/>
  <c r="AE28" i="1" a="1"/>
  <c r="AE28" i="1" s="1"/>
  <c r="AE29" i="1" a="1"/>
  <c r="AE29" i="1" s="1"/>
  <c r="AE30" i="1" a="1"/>
  <c r="AE30" i="1" s="1"/>
  <c r="AE31" i="1" a="1"/>
  <c r="AE31" i="1" s="1"/>
  <c r="AE32" i="1" a="1"/>
  <c r="AE32" i="1" s="1"/>
  <c r="AE33" i="1" a="1"/>
  <c r="AE33" i="1" s="1"/>
  <c r="AE34" i="1" a="1"/>
  <c r="AE34" i="1" s="1"/>
  <c r="AE35" i="1" a="1"/>
  <c r="AE35" i="1" s="1"/>
  <c r="AE36" i="1" a="1"/>
  <c r="AE36" i="1" s="1"/>
  <c r="AE37" i="1" a="1"/>
  <c r="AE37" i="1" s="1"/>
  <c r="AE38" i="1" a="1"/>
  <c r="AE38" i="1" s="1"/>
  <c r="AE39" i="1" a="1"/>
  <c r="AE39" i="1" s="1"/>
  <c r="AE40" i="1" a="1"/>
  <c r="AE40" i="1" s="1"/>
  <c r="AE41" i="1" a="1"/>
  <c r="AE41" i="1" s="1"/>
  <c r="AE42" i="1" a="1"/>
  <c r="AE42" i="1" s="1"/>
  <c r="AE43" i="1" a="1"/>
  <c r="AE43" i="1" s="1"/>
  <c r="AE44" i="1" a="1"/>
  <c r="AE44" i="1" s="1"/>
  <c r="AE45" i="1" a="1"/>
  <c r="AE45" i="1" s="1"/>
  <c r="AE46" i="1" a="1"/>
  <c r="AE46" i="1" s="1"/>
  <c r="AE47" i="1" a="1"/>
  <c r="AE47" i="1" s="1"/>
  <c r="AE48" i="1" a="1"/>
  <c r="AE48" i="1" s="1"/>
  <c r="AE49" i="1" a="1"/>
  <c r="AE49" i="1" s="1"/>
  <c r="AE50" i="1" a="1"/>
  <c r="AE50" i="1" s="1"/>
  <c r="AE51" i="1" a="1"/>
  <c r="AE51" i="1" s="1"/>
  <c r="AE9" i="1" a="1"/>
  <c r="AE9" i="1" s="1"/>
  <c r="AE10" i="1" a="1"/>
  <c r="AE10" i="1" s="1"/>
  <c r="AE11" i="1" a="1"/>
  <c r="AE11" i="1" s="1"/>
  <c r="AE12" i="1" a="1"/>
  <c r="AE12" i="1" s="1"/>
  <c r="AE13" i="1" a="1"/>
  <c r="AE13" i="1" s="1"/>
  <c r="AE14" i="1" a="1"/>
  <c r="AE14" i="1" s="1"/>
  <c r="AE15" i="1" a="1"/>
  <c r="AE15" i="1" s="1"/>
  <c r="AE16" i="1" a="1"/>
  <c r="AE16" i="1" s="1"/>
  <c r="AE17" i="1" a="1"/>
  <c r="AE17" i="1" s="1"/>
  <c r="AE18" i="1" a="1"/>
  <c r="AE18" i="1" s="1"/>
  <c r="AE19" i="1" a="1"/>
  <c r="AE19" i="1" s="1"/>
  <c r="AE20" i="1" a="1"/>
  <c r="AE20" i="1" s="1"/>
  <c r="M46" i="5"/>
  <c r="M47" i="5"/>
  <c r="M48" i="5"/>
  <c r="M49" i="5"/>
  <c r="M50" i="5"/>
  <c r="M51" i="5"/>
  <c r="M52" i="5"/>
  <c r="M53" i="5"/>
  <c r="M54" i="5"/>
  <c r="M55" i="5"/>
  <c r="M56" i="5"/>
  <c r="M57" i="5"/>
  <c r="M58" i="5"/>
  <c r="M59" i="5"/>
  <c r="M60" i="5"/>
  <c r="M61" i="5"/>
  <c r="M62" i="5"/>
  <c r="M63" i="5"/>
  <c r="M64" i="5"/>
  <c r="M65" i="5"/>
  <c r="M66" i="5"/>
  <c r="M67" i="5"/>
  <c r="M68" i="5"/>
  <c r="M69" i="5"/>
  <c r="M70" i="5"/>
  <c r="M71" i="5"/>
  <c r="M72" i="5"/>
  <c r="M73" i="5"/>
  <c r="M74" i="5"/>
  <c r="M75" i="5"/>
  <c r="M76" i="5"/>
  <c r="M77" i="5"/>
  <c r="M78" i="5"/>
  <c r="M79" i="5"/>
  <c r="M80" i="5"/>
  <c r="M81" i="5"/>
  <c r="M82" i="5"/>
  <c r="M83" i="5"/>
  <c r="M84" i="5"/>
  <c r="M85" i="5"/>
  <c r="M86" i="5"/>
  <c r="M87" i="5"/>
  <c r="M88" i="5"/>
  <c r="M89" i="5"/>
  <c r="M90" i="5"/>
  <c r="M91" i="5"/>
  <c r="M92" i="5"/>
  <c r="M93" i="5"/>
  <c r="M94" i="5"/>
  <c r="M95" i="5"/>
  <c r="M96" i="5"/>
  <c r="M97" i="5"/>
  <c r="M98" i="5"/>
  <c r="M99" i="5"/>
  <c r="M100" i="5"/>
  <c r="M101" i="5"/>
  <c r="M102" i="5"/>
  <c r="M103" i="5"/>
  <c r="M104" i="5"/>
  <c r="M105" i="5"/>
  <c r="M106" i="5"/>
  <c r="M107" i="5"/>
  <c r="M108" i="5"/>
  <c r="M109" i="5"/>
  <c r="M110" i="5"/>
  <c r="M111" i="5"/>
  <c r="M112" i="5"/>
  <c r="M113" i="5"/>
  <c r="M114" i="5"/>
  <c r="M115" i="5"/>
  <c r="M116" i="5"/>
  <c r="M117" i="5"/>
  <c r="M118" i="5"/>
  <c r="M119" i="5"/>
  <c r="M120" i="5"/>
  <c r="M121" i="5"/>
  <c r="M122" i="5"/>
  <c r="M123" i="5"/>
  <c r="M124" i="5"/>
  <c r="M125" i="5"/>
  <c r="M126" i="5"/>
  <c r="M127" i="5"/>
  <c r="M128" i="5"/>
  <c r="M129" i="5"/>
  <c r="M130" i="5"/>
  <c r="M131" i="5"/>
  <c r="M132" i="5"/>
  <c r="M133" i="5"/>
  <c r="M134" i="5"/>
  <c r="M135" i="5"/>
  <c r="M136" i="5"/>
  <c r="M137" i="5"/>
  <c r="M138" i="5"/>
  <c r="M139" i="5"/>
  <c r="M140" i="5"/>
  <c r="M141" i="5"/>
  <c r="AB1" i="4"/>
  <c r="AB23" i="5"/>
  <c r="AB31" i="5" s="1"/>
  <c r="AB39" i="5" s="1"/>
  <c r="AB47" i="5" s="1"/>
  <c r="AB55" i="5" s="1"/>
  <c r="AB63" i="5" s="1"/>
  <c r="AB71" i="5" s="1"/>
  <c r="AB79" i="5" s="1"/>
  <c r="AB87" i="5" s="1"/>
  <c r="AB95" i="5" s="1"/>
  <c r="AB103" i="5" s="1"/>
  <c r="AB111" i="5" s="1"/>
  <c r="AB119" i="5" s="1"/>
  <c r="AB127" i="5" s="1"/>
  <c r="AB135" i="5" s="1"/>
  <c r="AB24" i="5"/>
  <c r="AB32" i="5" s="1"/>
  <c r="AB40" i="5" s="1"/>
  <c r="AB48" i="5" s="1"/>
  <c r="AB56" i="5" s="1"/>
  <c r="AB64" i="5" s="1"/>
  <c r="AB72" i="5" s="1"/>
  <c r="AB80" i="5" s="1"/>
  <c r="AB88" i="5" s="1"/>
  <c r="AB96" i="5" s="1"/>
  <c r="AB104" i="5" s="1"/>
  <c r="AB112" i="5" s="1"/>
  <c r="AB120" i="5" s="1"/>
  <c r="AB128" i="5" s="1"/>
  <c r="AB136" i="5" s="1"/>
  <c r="AB25" i="5"/>
  <c r="AB33" i="5" s="1"/>
  <c r="AB41" i="5" s="1"/>
  <c r="AB49" i="5" s="1"/>
  <c r="AB57" i="5" s="1"/>
  <c r="AB65" i="5" s="1"/>
  <c r="AB73" i="5" s="1"/>
  <c r="AB81" i="5" s="1"/>
  <c r="AB89" i="5" s="1"/>
  <c r="AB97" i="5" s="1"/>
  <c r="AB105" i="5" s="1"/>
  <c r="AB113" i="5" s="1"/>
  <c r="AB121" i="5" s="1"/>
  <c r="AB129" i="5" s="1"/>
  <c r="AB137" i="5" s="1"/>
  <c r="AB26" i="5"/>
  <c r="AB34" i="5" s="1"/>
  <c r="AB42" i="5" s="1"/>
  <c r="AB50" i="5" s="1"/>
  <c r="AB58" i="5" s="1"/>
  <c r="AB66" i="5" s="1"/>
  <c r="AB74" i="5" s="1"/>
  <c r="AB82" i="5" s="1"/>
  <c r="AB90" i="5" s="1"/>
  <c r="AB98" i="5" s="1"/>
  <c r="AB106" i="5" s="1"/>
  <c r="AB114" i="5" s="1"/>
  <c r="AB122" i="5" s="1"/>
  <c r="AB130" i="5" s="1"/>
  <c r="AB138" i="5" s="1"/>
  <c r="AB27" i="5"/>
  <c r="AB35" i="5" s="1"/>
  <c r="AB43" i="5" s="1"/>
  <c r="AB51" i="5" s="1"/>
  <c r="AB59" i="5" s="1"/>
  <c r="AB67" i="5" s="1"/>
  <c r="AB75" i="5" s="1"/>
  <c r="AB83" i="5" s="1"/>
  <c r="AB91" i="5" s="1"/>
  <c r="AB99" i="5" s="1"/>
  <c r="AB107" i="5" s="1"/>
  <c r="AB115" i="5" s="1"/>
  <c r="AB123" i="5" s="1"/>
  <c r="AB131" i="5" s="1"/>
  <c r="AB139" i="5" s="1"/>
  <c r="AB28" i="5"/>
  <c r="AB36" i="5" s="1"/>
  <c r="AB44" i="5" s="1"/>
  <c r="AB52" i="5" s="1"/>
  <c r="AB60" i="5" s="1"/>
  <c r="AB68" i="5" s="1"/>
  <c r="AB76" i="5" s="1"/>
  <c r="AB84" i="5" s="1"/>
  <c r="AB92" i="5" s="1"/>
  <c r="AB100" i="5" s="1"/>
  <c r="AB108" i="5" s="1"/>
  <c r="AB116" i="5" s="1"/>
  <c r="AB124" i="5" s="1"/>
  <c r="AB132" i="5" s="1"/>
  <c r="AB140" i="5" s="1"/>
  <c r="AB29" i="5"/>
  <c r="AB37" i="5" s="1"/>
  <c r="AB45" i="5" s="1"/>
  <c r="AB53" i="5" s="1"/>
  <c r="AB61" i="5" s="1"/>
  <c r="AB69" i="5" s="1"/>
  <c r="AB77" i="5" s="1"/>
  <c r="AB85" i="5" s="1"/>
  <c r="AB93" i="5" s="1"/>
  <c r="AB101" i="5" s="1"/>
  <c r="AB109" i="5" s="1"/>
  <c r="AB117" i="5" s="1"/>
  <c r="AB125" i="5" s="1"/>
  <c r="AB133" i="5" s="1"/>
  <c r="AB141" i="5" s="1"/>
  <c r="AB22" i="5"/>
  <c r="AB30" i="5" s="1"/>
  <c r="AB38" i="5" s="1"/>
  <c r="AB46" i="5" s="1"/>
  <c r="AB54" i="5" s="1"/>
  <c r="AB62" i="5" s="1"/>
  <c r="AB70" i="5" s="1"/>
  <c r="AB78" i="5" s="1"/>
  <c r="AB86" i="5" s="1"/>
  <c r="AB94" i="5" s="1"/>
  <c r="AB102" i="5" s="1"/>
  <c r="AB110" i="5" s="1"/>
  <c r="AB118" i="5" s="1"/>
  <c r="AB126" i="5" s="1"/>
  <c r="AB134" i="5" s="1"/>
  <c r="F265" i="17"/>
  <c r="M13" i="16"/>
  <c r="M215" i="16"/>
  <c r="I313" i="16"/>
  <c r="G315" i="17"/>
  <c r="C113" i="17"/>
  <c r="M113" i="16"/>
  <c r="I315" i="16"/>
  <c r="E165" i="16"/>
  <c r="C165" i="17"/>
  <c r="I163" i="17"/>
  <c r="M64" i="17"/>
  <c r="D65" i="17"/>
  <c r="C112" i="17"/>
  <c r="I262" i="16"/>
  <c r="L262" i="16"/>
  <c r="M112" i="16"/>
  <c r="M313" i="17"/>
  <c r="M364" i="17"/>
  <c r="I263" i="16"/>
  <c r="I12" i="16"/>
  <c r="C213" i="17"/>
  <c r="J114" i="16"/>
  <c r="G212" i="16"/>
  <c r="E264" i="17"/>
  <c r="J362" i="17"/>
  <c r="E312" i="17"/>
  <c r="I313" i="17"/>
  <c r="J165" i="16"/>
  <c r="F63" i="16"/>
  <c r="G165" i="16"/>
  <c r="D113" i="17"/>
  <c r="M263" i="16"/>
  <c r="J115" i="16"/>
  <c r="J165" i="17"/>
  <c r="D165" i="16"/>
  <c r="F12" i="16"/>
  <c r="M314" i="17"/>
  <c r="E262" i="17"/>
  <c r="C65" i="16"/>
  <c r="M115" i="16"/>
  <c r="E315" i="17"/>
  <c r="M314" i="16"/>
  <c r="G212" i="17"/>
  <c r="E115" i="17"/>
  <c r="L64" i="17"/>
  <c r="I64" i="16"/>
  <c r="C365" i="17"/>
  <c r="J314" i="16"/>
  <c r="C313" i="17"/>
  <c r="E162" i="16"/>
  <c r="E165" i="17"/>
  <c r="J312" i="16"/>
  <c r="L263" i="16"/>
  <c r="F163" i="16"/>
  <c r="F365" i="17"/>
  <c r="F263" i="17"/>
  <c r="C115" i="16"/>
  <c r="L264" i="16"/>
  <c r="D114" i="16"/>
  <c r="E214" i="17"/>
  <c r="E362" i="17"/>
  <c r="J162" i="16"/>
  <c r="J62" i="16"/>
  <c r="L364" i="17"/>
  <c r="L65" i="16"/>
  <c r="L163" i="17"/>
  <c r="L313" i="16"/>
  <c r="L112" i="16"/>
  <c r="D62" i="16"/>
  <c r="C162" i="17"/>
  <c r="D13" i="16"/>
  <c r="L214" i="16"/>
  <c r="C112" i="16"/>
  <c r="G115" i="17"/>
  <c r="L314" i="16"/>
  <c r="I365" i="17"/>
  <c r="L312" i="16"/>
  <c r="G164" i="16"/>
  <c r="I63" i="17"/>
  <c r="M65" i="16"/>
  <c r="M165" i="16"/>
  <c r="F214" i="17"/>
  <c r="I114" i="16"/>
  <c r="L114" i="16"/>
  <c r="G312" i="17"/>
  <c r="M62" i="17"/>
  <c r="M315" i="17"/>
  <c r="M114" i="17"/>
  <c r="M313" i="16"/>
  <c r="I113" i="16"/>
  <c r="M162" i="17"/>
  <c r="J62" i="17"/>
  <c r="F314" i="17"/>
  <c r="M163" i="17"/>
  <c r="G64" i="17"/>
  <c r="M312" i="16"/>
  <c r="L215" i="17"/>
  <c r="J63" i="17"/>
  <c r="D65" i="16"/>
  <c r="L165" i="16"/>
  <c r="J265" i="16"/>
  <c r="C214" i="17"/>
  <c r="I15" i="16"/>
  <c r="J363" i="17"/>
  <c r="C364" i="17"/>
  <c r="C363" i="17"/>
  <c r="I112" i="16"/>
  <c r="G63" i="17"/>
  <c r="J264" i="17"/>
  <c r="E365" i="17"/>
  <c r="E163" i="16"/>
  <c r="J15" i="16"/>
  <c r="J65" i="17"/>
  <c r="D314" i="16"/>
  <c r="C214" i="16"/>
  <c r="G264" i="17"/>
  <c r="G162" i="17"/>
  <c r="E113" i="17"/>
  <c r="F265" i="16"/>
  <c r="C65" i="17"/>
  <c r="I114" i="17"/>
  <c r="G215" i="16"/>
  <c r="M62" i="16"/>
  <c r="D162" i="16"/>
  <c r="C312" i="16"/>
  <c r="E314" i="17"/>
  <c r="L63" i="16"/>
  <c r="D115" i="17"/>
  <c r="J263" i="17"/>
  <c r="J12" i="16"/>
  <c r="D264" i="16"/>
  <c r="G313" i="17"/>
  <c r="I214" i="17"/>
  <c r="E12" i="16"/>
  <c r="C263" i="17"/>
  <c r="G214" i="17"/>
  <c r="D215" i="16"/>
  <c r="I112" i="17"/>
  <c r="F262" i="16"/>
  <c r="I164" i="16"/>
  <c r="C164" i="17"/>
  <c r="L363" i="17"/>
  <c r="I212" i="16"/>
  <c r="L14" i="16"/>
  <c r="E164" i="16"/>
  <c r="M264" i="16"/>
  <c r="E114" i="17"/>
  <c r="D164" i="16"/>
  <c r="E62" i="16"/>
  <c r="M14" i="16"/>
  <c r="L315" i="16"/>
  <c r="C12" i="16"/>
  <c r="M262" i="16"/>
  <c r="I212" i="17"/>
  <c r="F165" i="17"/>
  <c r="F313" i="17"/>
  <c r="I213" i="16"/>
  <c r="E264" i="16"/>
  <c r="I113" i="17"/>
  <c r="F314" i="16"/>
  <c r="F65" i="17"/>
  <c r="J212" i="16"/>
  <c r="J313" i="17"/>
  <c r="F215" i="17"/>
  <c r="E213" i="17"/>
  <c r="D162" i="17"/>
  <c r="G165" i="17"/>
  <c r="C262" i="17"/>
  <c r="L312" i="17"/>
  <c r="G213" i="17"/>
  <c r="C62" i="16"/>
  <c r="F113" i="17"/>
  <c r="E315" i="16"/>
  <c r="C113" i="16"/>
  <c r="C115" i="17"/>
  <c r="G314" i="17"/>
  <c r="G162" i="16"/>
  <c r="J262" i="16"/>
  <c r="E13" i="16"/>
  <c r="D313" i="16"/>
  <c r="J64" i="17"/>
  <c r="F113" i="16"/>
  <c r="D113" i="16"/>
  <c r="J364" i="17"/>
  <c r="M64" i="16"/>
  <c r="E212" i="16"/>
  <c r="L264" i="17"/>
  <c r="G265" i="17"/>
  <c r="M312" i="17"/>
  <c r="M164" i="16"/>
  <c r="E64" i="17"/>
  <c r="I162" i="17"/>
  <c r="C15" i="16"/>
  <c r="G265" i="16"/>
  <c r="D364" i="17"/>
  <c r="L314" i="17"/>
  <c r="F62" i="17"/>
  <c r="E63" i="17"/>
  <c r="F115" i="16"/>
  <c r="E215" i="17"/>
  <c r="E313" i="16"/>
  <c r="D265" i="16"/>
  <c r="D262" i="16"/>
  <c r="L115" i="16"/>
  <c r="C314" i="17"/>
  <c r="L265" i="17"/>
  <c r="D115" i="16"/>
  <c r="G112" i="16"/>
  <c r="G15" i="16"/>
  <c r="E15" i="16"/>
  <c r="F363" i="17"/>
  <c r="J264" i="16"/>
  <c r="J313" i="16"/>
  <c r="M212" i="17"/>
  <c r="D212" i="17"/>
  <c r="C313" i="16"/>
  <c r="C163" i="17"/>
  <c r="D112" i="16"/>
  <c r="F212" i="17"/>
  <c r="F64" i="17"/>
  <c r="G13" i="16"/>
  <c r="D63" i="16"/>
  <c r="F364" i="17"/>
  <c r="D215" i="17"/>
  <c r="L164" i="17"/>
  <c r="G214" i="16"/>
  <c r="D363" i="17"/>
  <c r="I163" i="16"/>
  <c r="M365" i="17"/>
  <c r="E113" i="16"/>
  <c r="F164" i="17"/>
  <c r="I14" i="16"/>
  <c r="L215" i="16"/>
  <c r="D213" i="17"/>
  <c r="G64" i="16"/>
  <c r="L213" i="16"/>
  <c r="J314" i="17"/>
  <c r="L65" i="17"/>
  <c r="F264" i="16"/>
  <c r="J114" i="17"/>
  <c r="G313" i="16"/>
  <c r="I65" i="16"/>
  <c r="G362" i="17"/>
  <c r="J265" i="17"/>
  <c r="L214" i="17"/>
  <c r="G364" i="17"/>
  <c r="M263" i="17"/>
  <c r="G262" i="16"/>
  <c r="E265" i="16"/>
  <c r="C164" i="16"/>
  <c r="D315" i="17"/>
  <c r="F114" i="16"/>
  <c r="D12" i="16"/>
  <c r="C64" i="17"/>
  <c r="L365" i="17"/>
  <c r="J115" i="17"/>
  <c r="J113" i="17"/>
  <c r="M262" i="17"/>
  <c r="C64" i="16"/>
  <c r="L12" i="16"/>
  <c r="I264" i="17"/>
  <c r="C165" i="16"/>
  <c r="C212" i="17"/>
  <c r="M164" i="17"/>
  <c r="G215" i="17"/>
  <c r="L315" i="17"/>
  <c r="D313" i="17"/>
  <c r="G365" i="17"/>
  <c r="G113" i="16"/>
  <c r="F162" i="17"/>
  <c r="I62" i="16"/>
  <c r="G312" i="16"/>
  <c r="AE8" i="1" a="1"/>
  <c r="F62" i="16"/>
  <c r="D15" i="16"/>
  <c r="D213" i="16"/>
  <c r="M65" i="17"/>
  <c r="E112" i="17"/>
  <c r="M63" i="16"/>
  <c r="C162" i="16"/>
  <c r="F165" i="16"/>
  <c r="F213" i="16"/>
  <c r="D315" i="16"/>
  <c r="C114" i="17"/>
  <c r="E312" i="16"/>
  <c r="C63" i="16"/>
  <c r="M213" i="16"/>
  <c r="E262" i="16"/>
  <c r="C315" i="17"/>
  <c r="L114" i="17"/>
  <c r="C263" i="16"/>
  <c r="F212" i="16"/>
  <c r="G213" i="16"/>
  <c r="F313" i="16"/>
  <c r="F315" i="16"/>
  <c r="I115" i="17"/>
  <c r="I264" i="16"/>
  <c r="L115" i="17"/>
  <c r="E212" i="17"/>
  <c r="F64" i="16"/>
  <c r="F162" i="16"/>
  <c r="L263" i="17"/>
  <c r="D64" i="16"/>
  <c r="C314" i="16"/>
  <c r="I362" i="17"/>
  <c r="E64" i="16"/>
  <c r="D163" i="16"/>
  <c r="G163" i="17"/>
  <c r="L163" i="16"/>
  <c r="M215" i="17"/>
  <c r="J164" i="17"/>
  <c r="M114" i="16"/>
  <c r="D263" i="16"/>
  <c r="G112" i="17"/>
  <c r="J213" i="17"/>
  <c r="D312" i="17"/>
  <c r="D165" i="17"/>
  <c r="E164" i="17"/>
  <c r="I63" i="16"/>
  <c r="J162" i="17"/>
  <c r="M214" i="17"/>
  <c r="L164" i="16"/>
  <c r="L62" i="16"/>
  <c r="F115" i="17"/>
  <c r="I65" i="17"/>
  <c r="J213" i="16"/>
  <c r="I265" i="16"/>
  <c r="F214" i="16"/>
  <c r="I363" i="17"/>
  <c r="E364" i="17"/>
  <c r="J214" i="17"/>
  <c r="J63" i="16"/>
  <c r="L212" i="17"/>
  <c r="L113" i="17"/>
  <c r="D264" i="17"/>
  <c r="E263" i="16"/>
  <c r="E163" i="17"/>
  <c r="G163" i="16"/>
  <c r="E14" i="16"/>
  <c r="M15" i="16"/>
  <c r="E115" i="16"/>
  <c r="M362" i="17"/>
  <c r="J365" i="17"/>
  <c r="M363" i="17"/>
  <c r="F112" i="17"/>
  <c r="F114" i="17"/>
  <c r="C114" i="16"/>
  <c r="J263" i="16"/>
  <c r="D314" i="17"/>
  <c r="M315" i="16"/>
  <c r="C14" i="16"/>
  <c r="C315" i="16"/>
  <c r="D164" i="17"/>
  <c r="E65" i="17"/>
  <c r="I312" i="17"/>
  <c r="J113" i="16"/>
  <c r="I265" i="17"/>
  <c r="G113" i="17"/>
  <c r="F263" i="16"/>
  <c r="C213" i="16"/>
  <c r="M165" i="17"/>
  <c r="D312" i="16"/>
  <c r="J65" i="16"/>
  <c r="I315" i="17"/>
  <c r="I314" i="17"/>
  <c r="G164" i="17"/>
  <c r="G263" i="16"/>
  <c r="C265" i="17"/>
  <c r="G363" i="17"/>
  <c r="J315" i="16"/>
  <c r="F213" i="17"/>
  <c r="M265" i="16"/>
  <c r="C264" i="16"/>
  <c r="J212" i="17"/>
  <c r="G63" i="16"/>
  <c r="J315" i="17"/>
  <c r="C264" i="17"/>
  <c r="L262" i="17"/>
  <c r="D214" i="16"/>
  <c r="D64" i="17"/>
  <c r="G65" i="16"/>
  <c r="I263" i="17"/>
  <c r="G262" i="17"/>
  <c r="L63" i="17"/>
  <c r="D63" i="17"/>
  <c r="J215" i="16"/>
  <c r="G62" i="16"/>
  <c r="E112" i="16"/>
  <c r="J64" i="16"/>
  <c r="C312" i="17"/>
  <c r="L62" i="17"/>
  <c r="F63" i="17"/>
  <c r="I215" i="17"/>
  <c r="J163" i="16"/>
  <c r="M214" i="16"/>
  <c r="M264" i="17"/>
  <c r="E263" i="17"/>
  <c r="L15" i="16"/>
  <c r="M163" i="16"/>
  <c r="E162" i="17"/>
  <c r="I64" i="17"/>
  <c r="F312" i="16"/>
  <c r="E265" i="17"/>
  <c r="M12" i="16"/>
  <c r="M213" i="17"/>
  <c r="C13" i="16"/>
  <c r="G114" i="16"/>
  <c r="I13" i="16"/>
  <c r="J312" i="17"/>
  <c r="E363" i="17"/>
  <c r="G263" i="17"/>
  <c r="E313" i="17"/>
  <c r="D365" i="17"/>
  <c r="L362" i="17"/>
  <c r="M113" i="17"/>
  <c r="AE7" i="1" a="1"/>
  <c r="E63" i="16"/>
  <c r="J262" i="17"/>
  <c r="L213" i="17"/>
  <c r="F14" i="16"/>
  <c r="AE5" i="1" a="1"/>
  <c r="F264" i="17"/>
  <c r="I165" i="17"/>
  <c r="C63" i="17"/>
  <c r="G314" i="16"/>
  <c r="M162" i="16"/>
  <c r="I115" i="16"/>
  <c r="C362" i="17"/>
  <c r="I215" i="16"/>
  <c r="L212" i="16"/>
  <c r="I213" i="17"/>
  <c r="J163" i="17"/>
  <c r="C163" i="16"/>
  <c r="F13" i="16"/>
  <c r="E314" i="16"/>
  <c r="C212" i="16"/>
  <c r="L162" i="16"/>
  <c r="G315" i="16"/>
  <c r="F164" i="16"/>
  <c r="G264" i="16"/>
  <c r="D263" i="17"/>
  <c r="C215" i="16"/>
  <c r="C62" i="17"/>
  <c r="E214" i="16"/>
  <c r="M112" i="17"/>
  <c r="L265" i="16"/>
  <c r="I165" i="16"/>
  <c r="L112" i="17"/>
  <c r="D112" i="17"/>
  <c r="I164" i="17"/>
  <c r="G65" i="17"/>
  <c r="L162" i="17"/>
  <c r="F112" i="16"/>
  <c r="AE6" i="1" a="1"/>
  <c r="I312" i="16"/>
  <c r="L165" i="17"/>
  <c r="C265" i="16"/>
  <c r="C215" i="17"/>
  <c r="L313" i="17"/>
  <c r="M63" i="17"/>
  <c r="J214" i="16"/>
  <c r="D214" i="17"/>
  <c r="L13" i="16"/>
  <c r="I262" i="17"/>
  <c r="F315" i="17"/>
  <c r="D114" i="17"/>
  <c r="E65" i="16"/>
  <c r="L64" i="16"/>
  <c r="J164" i="16"/>
  <c r="L113" i="16"/>
  <c r="J112" i="16"/>
  <c r="D163" i="17"/>
  <c r="G14" i="16"/>
  <c r="G62" i="17"/>
  <c r="I214" i="16"/>
  <c r="J14" i="16"/>
  <c r="D62" i="17"/>
  <c r="F362" i="17"/>
  <c r="F215" i="16"/>
  <c r="F312" i="17"/>
  <c r="J112" i="17"/>
  <c r="E213" i="16"/>
  <c r="D212" i="16"/>
  <c r="F262" i="17"/>
  <c r="C262" i="16"/>
  <c r="G114" i="17"/>
  <c r="M265" i="17"/>
  <c r="E114" i="16"/>
  <c r="F163" i="17"/>
  <c r="F65" i="16"/>
  <c r="D265" i="17"/>
  <c r="I314" i="16"/>
  <c r="D262" i="17"/>
  <c r="E215" i="16"/>
  <c r="F15" i="16"/>
  <c r="E62" i="17"/>
  <c r="I364" i="17"/>
  <c r="I62" i="17"/>
  <c r="D14" i="16"/>
  <c r="J13" i="16"/>
  <c r="J215" i="17"/>
  <c r="D362" i="17"/>
  <c r="G12" i="16"/>
  <c r="M115" i="17"/>
  <c r="G115" i="16"/>
  <c r="M212" i="16"/>
  <c r="I162" i="16"/>
  <c r="K64" i="17" l="1"/>
  <c r="H65" i="17"/>
  <c r="K165" i="17"/>
  <c r="K262" i="17"/>
  <c r="K312" i="17"/>
  <c r="K362" i="17"/>
  <c r="K63" i="17"/>
  <c r="K114" i="17"/>
  <c r="K164" i="17"/>
  <c r="K215" i="17"/>
  <c r="K265" i="17"/>
  <c r="K315" i="17"/>
  <c r="K365" i="17"/>
  <c r="K115" i="17"/>
  <c r="H263" i="17"/>
  <c r="K65" i="17"/>
  <c r="H62" i="17"/>
  <c r="K112" i="17"/>
  <c r="H113" i="17"/>
  <c r="K163" i="17"/>
  <c r="H162" i="17"/>
  <c r="K213" i="17"/>
  <c r="H214" i="17"/>
  <c r="K263" i="17"/>
  <c r="H264" i="17"/>
  <c r="K313" i="17"/>
  <c r="H314" i="17"/>
  <c r="K363" i="17"/>
  <c r="H364" i="17"/>
  <c r="H313" i="17"/>
  <c r="H112" i="17"/>
  <c r="H163" i="17"/>
  <c r="H363" i="17"/>
  <c r="H64" i="17"/>
  <c r="H115" i="17"/>
  <c r="H165" i="17"/>
  <c r="H212" i="17"/>
  <c r="H262" i="17"/>
  <c r="H312" i="17"/>
  <c r="H362" i="17"/>
  <c r="K212" i="17"/>
  <c r="K62" i="17"/>
  <c r="H63" i="17"/>
  <c r="K113" i="17"/>
  <c r="H114" i="17"/>
  <c r="K162" i="17"/>
  <c r="H164" i="17"/>
  <c r="K214" i="17"/>
  <c r="H215" i="17"/>
  <c r="K264" i="17"/>
  <c r="H265" i="17"/>
  <c r="K314" i="17"/>
  <c r="H315" i="17"/>
  <c r="K364" i="17"/>
  <c r="H365" i="17"/>
  <c r="H213" i="17"/>
  <c r="H15" i="16"/>
  <c r="K214" i="16"/>
  <c r="K312" i="16"/>
  <c r="K114" i="16"/>
  <c r="H215" i="16"/>
  <c r="H313" i="16"/>
  <c r="H265" i="16"/>
  <c r="K264" i="16"/>
  <c r="H13" i="16"/>
  <c r="K163" i="16"/>
  <c r="H65" i="16"/>
  <c r="H64" i="16"/>
  <c r="H62" i="16"/>
  <c r="H114" i="16"/>
  <c r="H113" i="16"/>
  <c r="H162" i="16"/>
  <c r="H214" i="16"/>
  <c r="K213" i="16"/>
  <c r="K113" i="16"/>
  <c r="H115" i="16"/>
  <c r="K63" i="16"/>
  <c r="K115" i="16"/>
  <c r="K112" i="16"/>
  <c r="K165" i="16"/>
  <c r="H212" i="16"/>
  <c r="H264" i="16"/>
  <c r="K263" i="16"/>
  <c r="H164" i="16"/>
  <c r="K314" i="16"/>
  <c r="H12" i="16"/>
  <c r="K15" i="16"/>
  <c r="K65" i="16"/>
  <c r="K162" i="16"/>
  <c r="H163" i="16"/>
  <c r="K215" i="16"/>
  <c r="H262" i="16"/>
  <c r="H314" i="16"/>
  <c r="K313" i="16"/>
  <c r="K64" i="16"/>
  <c r="H315" i="16"/>
  <c r="K212" i="16"/>
  <c r="H213" i="16"/>
  <c r="K265" i="16"/>
  <c r="H312" i="16"/>
  <c r="K62" i="16"/>
  <c r="K12" i="16"/>
  <c r="K13" i="16"/>
  <c r="H63" i="16"/>
  <c r="H112" i="16"/>
  <c r="H165" i="16"/>
  <c r="K164" i="16"/>
  <c r="K262" i="16"/>
  <c r="H263" i="16"/>
  <c r="K315" i="16"/>
  <c r="AE8" i="1"/>
  <c r="AE7" i="1"/>
  <c r="AE6" i="1"/>
  <c r="AE5" i="1"/>
  <c r="O229" i="52"/>
  <c r="P229" i="52"/>
  <c r="Q229" i="52"/>
  <c r="W229" i="52"/>
  <c r="U225" i="52"/>
  <c r="X225" i="52"/>
  <c r="J225" i="52"/>
  <c r="S225" i="52"/>
  <c r="R223" i="52"/>
  <c r="V223" i="52"/>
  <c r="J223" i="52"/>
  <c r="N223" i="52"/>
  <c r="Q223" i="52"/>
  <c r="J222" i="52"/>
  <c r="V222" i="52"/>
  <c r="R222" i="52"/>
  <c r="T222" i="52"/>
  <c r="J220" i="52"/>
  <c r="T220" i="52"/>
  <c r="R219" i="52"/>
  <c r="S219" i="52"/>
  <c r="N219" i="52"/>
  <c r="Q219" i="52"/>
  <c r="T218" i="52"/>
  <c r="V218" i="52"/>
  <c r="W218" i="52"/>
  <c r="R218" i="52"/>
  <c r="J215" i="52"/>
  <c r="N215" i="52"/>
  <c r="U215" i="52"/>
  <c r="X214" i="52"/>
  <c r="Q214" i="52"/>
  <c r="W213" i="52"/>
  <c r="S210" i="52"/>
  <c r="T210" i="52"/>
  <c r="J208" i="52"/>
  <c r="Q206" i="52"/>
  <c r="Q205" i="52"/>
  <c r="N203" i="52"/>
  <c r="R203" i="52"/>
  <c r="P202" i="52"/>
  <c r="Q200" i="52"/>
  <c r="T200" i="52"/>
  <c r="U200" i="52"/>
  <c r="P200" i="52"/>
  <c r="R199" i="52"/>
  <c r="U199" i="52"/>
  <c r="O199" i="52"/>
  <c r="U198" i="52"/>
  <c r="Q198" i="52"/>
  <c r="S197" i="52"/>
  <c r="P194" i="52"/>
  <c r="P192" i="52"/>
  <c r="Q192" i="52"/>
  <c r="T192" i="52"/>
  <c r="U192" i="52"/>
  <c r="V192" i="52"/>
  <c r="X192" i="52"/>
  <c r="R187" i="52"/>
  <c r="T187" i="52"/>
  <c r="T186" i="52"/>
  <c r="P186" i="52"/>
  <c r="J185" i="52"/>
  <c r="O185" i="52"/>
  <c r="J184" i="52"/>
  <c r="S184" i="52"/>
  <c r="U184" i="52"/>
  <c r="J182" i="52"/>
  <c r="N182" i="52"/>
  <c r="P182" i="52"/>
  <c r="Q182" i="52"/>
  <c r="U182" i="52"/>
  <c r="V182" i="52"/>
  <c r="J180" i="52"/>
  <c r="R180" i="52"/>
  <c r="S180" i="52"/>
  <c r="T180" i="52"/>
  <c r="V180" i="52"/>
  <c r="J179" i="52"/>
  <c r="J178" i="52"/>
  <c r="N178" i="52"/>
  <c r="U178" i="52"/>
  <c r="V178" i="52"/>
  <c r="R174" i="52"/>
  <c r="S174" i="52"/>
  <c r="V174" i="52"/>
  <c r="X174" i="52"/>
  <c r="Q173" i="52"/>
  <c r="R173" i="52"/>
  <c r="W173" i="52"/>
  <c r="J173" i="52"/>
  <c r="X173" i="52"/>
  <c r="U172" i="52"/>
  <c r="J172" i="52"/>
  <c r="V172" i="52"/>
  <c r="R172" i="52"/>
  <c r="T172" i="52"/>
  <c r="P170" i="52"/>
  <c r="S169" i="52"/>
  <c r="T169" i="52"/>
  <c r="V169" i="52"/>
  <c r="O169" i="52"/>
  <c r="R169" i="52"/>
  <c r="R165" i="52"/>
  <c r="S165" i="52"/>
  <c r="W165" i="52"/>
  <c r="O165" i="52"/>
  <c r="Q165" i="52"/>
  <c r="Q164" i="52"/>
  <c r="T164" i="52"/>
  <c r="P164" i="52"/>
  <c r="V160" i="52"/>
  <c r="W160" i="52"/>
  <c r="N160" i="52"/>
  <c r="P160" i="52"/>
  <c r="Q160" i="52"/>
  <c r="Q159" i="52"/>
  <c r="J158" i="52"/>
  <c r="T158" i="52"/>
  <c r="P157" i="52"/>
  <c r="X157" i="52"/>
  <c r="N156" i="52"/>
  <c r="N152" i="52"/>
  <c r="U151" i="52"/>
  <c r="W151" i="52"/>
  <c r="O151" i="52"/>
  <c r="P151" i="52"/>
  <c r="S151" i="52"/>
  <c r="P147" i="52"/>
  <c r="R147" i="52"/>
  <c r="T143" i="52"/>
  <c r="Q143" i="52"/>
  <c r="V142" i="52"/>
  <c r="W140" i="52"/>
  <c r="P139" i="52"/>
  <c r="R139" i="52"/>
  <c r="T139" i="52"/>
  <c r="W139" i="52"/>
  <c r="O139" i="52"/>
  <c r="U137" i="52"/>
  <c r="O137" i="52"/>
  <c r="V136" i="52"/>
  <c r="P136" i="52"/>
  <c r="W135" i="52"/>
  <c r="P135" i="52"/>
  <c r="P132" i="52"/>
  <c r="N130" i="52"/>
  <c r="S129" i="52"/>
  <c r="U129" i="52"/>
  <c r="W129" i="52"/>
  <c r="N129" i="52"/>
  <c r="V127" i="52"/>
  <c r="R126" i="52"/>
  <c r="X126" i="52"/>
  <c r="P126" i="52"/>
  <c r="O125" i="52"/>
  <c r="P125" i="52"/>
  <c r="R125" i="52"/>
  <c r="V125" i="52"/>
  <c r="X125" i="52"/>
  <c r="Q124" i="52"/>
  <c r="R124" i="52"/>
  <c r="U124" i="52"/>
  <c r="J123" i="52"/>
  <c r="X122" i="52"/>
  <c r="W120" i="52"/>
  <c r="P119" i="52"/>
  <c r="S119" i="52"/>
  <c r="W119" i="52"/>
  <c r="U118" i="52"/>
  <c r="X118" i="52"/>
  <c r="N118" i="52"/>
  <c r="S118" i="52"/>
  <c r="J116" i="52"/>
  <c r="Q116" i="52"/>
  <c r="N114" i="52"/>
  <c r="O113" i="52"/>
  <c r="U113" i="52"/>
  <c r="P111" i="52"/>
  <c r="W111" i="52"/>
  <c r="N111" i="52"/>
  <c r="N110" i="52"/>
  <c r="S110" i="52"/>
  <c r="U109" i="52"/>
  <c r="W109" i="52"/>
  <c r="P109" i="52"/>
  <c r="Q109" i="52"/>
  <c r="S109" i="52"/>
  <c r="W108" i="52"/>
  <c r="O108" i="52"/>
  <c r="S108" i="52"/>
  <c r="O107" i="52"/>
  <c r="T105" i="52"/>
  <c r="P104" i="52"/>
  <c r="S103" i="52"/>
  <c r="N102" i="52"/>
  <c r="U102" i="52"/>
  <c r="U101" i="52"/>
  <c r="W101" i="52"/>
  <c r="Q101" i="52"/>
  <c r="N98" i="52"/>
  <c r="W98" i="52"/>
  <c r="Q95" i="52"/>
  <c r="U95" i="52"/>
  <c r="Q89" i="52"/>
  <c r="N87" i="52"/>
  <c r="O87" i="52" s="1"/>
  <c r="P82" i="52"/>
  <c r="Q79" i="52"/>
  <c r="G240" i="52"/>
  <c r="P73" i="52"/>
  <c r="J73" i="52"/>
  <c r="M238" i="52"/>
  <c r="K237" i="52"/>
  <c r="I238" i="52"/>
  <c r="R81" i="52"/>
  <c r="N83" i="52"/>
  <c r="N85" i="52"/>
  <c r="T92" i="52"/>
  <c r="S94" i="52"/>
  <c r="S81" i="52"/>
  <c r="P83" i="52"/>
  <c r="P85" i="52"/>
  <c r="U92" i="52"/>
  <c r="T94" i="52"/>
  <c r="V81" i="52"/>
  <c r="R83" i="52"/>
  <c r="N89" i="52"/>
  <c r="J92" i="52"/>
  <c r="V92" i="52"/>
  <c r="W92" i="52" s="1"/>
  <c r="X92" i="52" s="1"/>
  <c r="V94" i="52"/>
  <c r="Q80" i="52"/>
  <c r="T83" i="52"/>
  <c r="J82" i="52"/>
  <c r="U83" i="52"/>
  <c r="U89" i="52"/>
  <c r="P92" i="52"/>
  <c r="N95" i="52"/>
  <c r="O95" i="52" s="1"/>
  <c r="N81" i="52"/>
  <c r="V82" i="52"/>
  <c r="N84" i="52"/>
  <c r="R87" i="52"/>
  <c r="R92" i="52"/>
  <c r="S95" i="52"/>
  <c r="J94" i="52"/>
  <c r="L241" i="52"/>
  <c r="N97" i="52"/>
  <c r="X98" i="52"/>
  <c r="N100" i="52"/>
  <c r="V100" i="52"/>
  <c r="T104" i="52"/>
  <c r="J108" i="52"/>
  <c r="U108" i="52"/>
  <c r="V110" i="52"/>
  <c r="T111" i="52"/>
  <c r="S112" i="52"/>
  <c r="R113" i="52"/>
  <c r="V114" i="52"/>
  <c r="O116" i="52"/>
  <c r="W116" i="52"/>
  <c r="Q118" i="52"/>
  <c r="J119" i="52"/>
  <c r="N120" i="52"/>
  <c r="S123" i="52"/>
  <c r="J127" i="52"/>
  <c r="P130" i="52"/>
  <c r="P131" i="52"/>
  <c r="O132" i="52"/>
  <c r="S138" i="52"/>
  <c r="U138" i="52"/>
  <c r="T140" i="52"/>
  <c r="Q141" i="52"/>
  <c r="O143" i="52"/>
  <c r="O144" i="52"/>
  <c r="P146" i="52"/>
  <c r="O148" i="52"/>
  <c r="X148" i="52"/>
  <c r="T149" i="52"/>
  <c r="J149" i="52"/>
  <c r="N151" i="52"/>
  <c r="W152" i="52"/>
  <c r="U156" i="52"/>
  <c r="X160" i="52"/>
  <c r="O160" i="52"/>
  <c r="J164" i="52"/>
  <c r="V164" i="52"/>
  <c r="X166" i="52"/>
  <c r="J170" i="52"/>
  <c r="N180" i="52"/>
  <c r="X185" i="52"/>
  <c r="X186" i="52"/>
  <c r="O186" i="52"/>
  <c r="W186" i="52"/>
  <c r="N186" i="52"/>
  <c r="J190" i="52"/>
  <c r="W190" i="52"/>
  <c r="S193" i="52"/>
  <c r="V194" i="52"/>
  <c r="P197" i="52"/>
  <c r="S201" i="52"/>
  <c r="Q201" i="52"/>
  <c r="O201" i="52"/>
  <c r="J201" i="52"/>
  <c r="O206" i="52"/>
  <c r="W209" i="52"/>
  <c r="S213" i="52"/>
  <c r="Q215" i="52"/>
  <c r="V215" i="52"/>
  <c r="S215" i="52"/>
  <c r="R215" i="52"/>
  <c r="O97" i="52"/>
  <c r="O100" i="52"/>
  <c r="W100" i="52"/>
  <c r="O103" i="52"/>
  <c r="W104" i="52"/>
  <c r="J107" i="52"/>
  <c r="N108" i="52"/>
  <c r="V108" i="52"/>
  <c r="J110" i="52"/>
  <c r="X110" i="52"/>
  <c r="V111" i="52"/>
  <c r="T112" i="52"/>
  <c r="T113" i="52"/>
  <c r="P116" i="52"/>
  <c r="X116" i="52"/>
  <c r="R118" i="52"/>
  <c r="N119" i="52"/>
  <c r="R120" i="52"/>
  <c r="T123" i="52"/>
  <c r="N126" i="52"/>
  <c r="Q127" i="52"/>
  <c r="R130" i="52"/>
  <c r="Q131" i="52"/>
  <c r="U132" i="52"/>
  <c r="J132" i="52"/>
  <c r="U139" i="52"/>
  <c r="Q139" i="52"/>
  <c r="U140" i="52"/>
  <c r="S141" i="52"/>
  <c r="P143" i="52"/>
  <c r="Q144" i="52"/>
  <c r="Q146" i="52"/>
  <c r="P150" i="52"/>
  <c r="R151" i="52"/>
  <c r="V151" i="52"/>
  <c r="J151" i="52"/>
  <c r="J156" i="52"/>
  <c r="U161" i="52"/>
  <c r="T161" i="52"/>
  <c r="N164" i="52"/>
  <c r="W164" i="52"/>
  <c r="N170" i="52"/>
  <c r="O177" i="52"/>
  <c r="S178" i="52"/>
  <c r="Q178" i="52"/>
  <c r="P178" i="52"/>
  <c r="Q180" i="52"/>
  <c r="S182" i="52"/>
  <c r="R182" i="52"/>
  <c r="N190" i="52"/>
  <c r="P206" i="52"/>
  <c r="R207" i="52"/>
  <c r="J207" i="52"/>
  <c r="V207" i="52"/>
  <c r="O207" i="52"/>
  <c r="N207" i="52"/>
  <c r="R220" i="52"/>
  <c r="N220" i="52"/>
  <c r="Q97" i="52"/>
  <c r="O99" i="52"/>
  <c r="T130" i="52"/>
  <c r="S131" i="52"/>
  <c r="V152" i="52"/>
  <c r="R152" i="52"/>
  <c r="T190" i="52"/>
  <c r="S190" i="52"/>
  <c r="P209" i="52"/>
  <c r="U209" i="52"/>
  <c r="S209" i="52"/>
  <c r="Q209" i="52"/>
  <c r="S97" i="52"/>
  <c r="P99" i="52"/>
  <c r="V103" i="52"/>
  <c r="R107" i="52"/>
  <c r="P108" i="52"/>
  <c r="X108" i="52"/>
  <c r="P110" i="52"/>
  <c r="J111" i="52"/>
  <c r="X111" i="52"/>
  <c r="X112" i="52"/>
  <c r="W113" i="52"/>
  <c r="R116" i="52"/>
  <c r="T118" i="52"/>
  <c r="Q119" i="52"/>
  <c r="Q126" i="52"/>
  <c r="U130" i="52"/>
  <c r="T131" i="52"/>
  <c r="O140" i="52"/>
  <c r="S143" i="52"/>
  <c r="X144" i="52"/>
  <c r="V146" i="52"/>
  <c r="R150" i="52"/>
  <c r="O152" i="52"/>
  <c r="X156" i="52"/>
  <c r="P156" i="52"/>
  <c r="W162" i="52"/>
  <c r="T167" i="52"/>
  <c r="P167" i="52"/>
  <c r="J167" i="52"/>
  <c r="Q170" i="52"/>
  <c r="R179" i="52"/>
  <c r="P190" i="52"/>
  <c r="X193" i="52"/>
  <c r="J193" i="52"/>
  <c r="W193" i="52"/>
  <c r="U194" i="52"/>
  <c r="R194" i="52"/>
  <c r="T194" i="52"/>
  <c r="S194" i="52"/>
  <c r="X197" i="52"/>
  <c r="T197" i="52"/>
  <c r="W197" i="52"/>
  <c r="U197" i="52"/>
  <c r="T204" i="52"/>
  <c r="Q204" i="52"/>
  <c r="U206" i="52"/>
  <c r="X213" i="52"/>
  <c r="O213" i="52"/>
  <c r="T213" i="52"/>
  <c r="Q213" i="52"/>
  <c r="P213" i="52"/>
  <c r="X221" i="52"/>
  <c r="O221" i="52"/>
  <c r="W221" i="52"/>
  <c r="Q221" i="52"/>
  <c r="P221" i="52"/>
  <c r="T97" i="52"/>
  <c r="R99" i="52"/>
  <c r="Q110" i="52"/>
  <c r="S116" i="52"/>
  <c r="R121" i="52"/>
  <c r="Q128" i="52"/>
  <c r="W130" i="52"/>
  <c r="W131" i="52"/>
  <c r="V140" i="52"/>
  <c r="N140" i="52"/>
  <c r="T141" i="52"/>
  <c r="R141" i="52"/>
  <c r="P152" i="52"/>
  <c r="P154" i="52"/>
  <c r="P168" i="52"/>
  <c r="R170" i="52"/>
  <c r="S179" i="52"/>
  <c r="Q190" i="52"/>
  <c r="W206" i="52"/>
  <c r="U208" i="52"/>
  <c r="N208" i="52"/>
  <c r="X208" i="52"/>
  <c r="T208" i="52"/>
  <c r="P208" i="52"/>
  <c r="W97" i="52"/>
  <c r="U99" i="52"/>
  <c r="O104" i="52"/>
  <c r="W107" i="52"/>
  <c r="R108" i="52"/>
  <c r="J109" i="52"/>
  <c r="V109" i="52"/>
  <c r="R110" i="52"/>
  <c r="O111" i="52"/>
  <c r="O112" i="52"/>
  <c r="N113" i="52"/>
  <c r="J114" i="52"/>
  <c r="T116" i="52"/>
  <c r="J118" i="52"/>
  <c r="V119" i="52"/>
  <c r="U121" i="52"/>
  <c r="N124" i="52"/>
  <c r="S125" i="52"/>
  <c r="U126" i="52"/>
  <c r="V128" i="52"/>
  <c r="X131" i="52"/>
  <c r="T132" i="52"/>
  <c r="V138" i="52"/>
  <c r="S139" i="52"/>
  <c r="Q140" i="52"/>
  <c r="J141" i="52"/>
  <c r="P142" i="52"/>
  <c r="W147" i="52"/>
  <c r="J147" i="52"/>
  <c r="U148" i="52"/>
  <c r="U149" i="52"/>
  <c r="T151" i="52"/>
  <c r="Q152" i="52"/>
  <c r="R156" i="52"/>
  <c r="Q157" i="52"/>
  <c r="X158" i="52"/>
  <c r="Q158" i="52"/>
  <c r="T160" i="52"/>
  <c r="R161" i="52"/>
  <c r="S164" i="52"/>
  <c r="P166" i="52"/>
  <c r="R168" i="52"/>
  <c r="T173" i="52"/>
  <c r="U173" i="52"/>
  <c r="S173" i="52"/>
  <c r="U174" i="52"/>
  <c r="Q174" i="52"/>
  <c r="P174" i="52"/>
  <c r="T178" i="52"/>
  <c r="T182" i="52"/>
  <c r="N185" i="52"/>
  <c r="R190" i="52"/>
  <c r="O193" i="52"/>
  <c r="O194" i="52"/>
  <c r="J209" i="52"/>
  <c r="U211" i="52"/>
  <c r="V211" i="52"/>
  <c r="O215" i="52"/>
  <c r="U217" i="52"/>
  <c r="J217" i="52"/>
  <c r="S217" i="52"/>
  <c r="P217" i="52"/>
  <c r="O217" i="52"/>
  <c r="S130" i="52"/>
  <c r="Q130" i="52"/>
  <c r="V145" i="52"/>
  <c r="U145" i="52"/>
  <c r="S152" i="52"/>
  <c r="U154" i="52"/>
  <c r="T154" i="52"/>
  <c r="S170" i="52"/>
  <c r="W170" i="52"/>
  <c r="V170" i="52"/>
  <c r="X179" i="52"/>
  <c r="Q179" i="52"/>
  <c r="P179" i="52"/>
  <c r="U190" i="52"/>
  <c r="U196" i="52"/>
  <c r="N196" i="52"/>
  <c r="R206" i="52"/>
  <c r="V206" i="52"/>
  <c r="N206" i="52"/>
  <c r="T206" i="52"/>
  <c r="S206" i="52"/>
  <c r="O209" i="52"/>
  <c r="J97" i="52"/>
  <c r="R104" i="52"/>
  <c r="T110" i="52"/>
  <c r="N116" i="52"/>
  <c r="O130" i="52"/>
  <c r="J131" i="52"/>
  <c r="S140" i="52"/>
  <c r="P141" i="52"/>
  <c r="R143" i="52"/>
  <c r="X143" i="52"/>
  <c r="N143" i="52"/>
  <c r="J146" i="52"/>
  <c r="X150" i="52"/>
  <c r="J150" i="52"/>
  <c r="T152" i="52"/>
  <c r="S163" i="52"/>
  <c r="T163" i="52"/>
  <c r="X180" i="52"/>
  <c r="P180" i="52"/>
  <c r="W180" i="52"/>
  <c r="O180" i="52"/>
  <c r="V190" i="52"/>
  <c r="Q193" i="52"/>
  <c r="Q194" i="52"/>
  <c r="O197" i="52"/>
  <c r="J206" i="52"/>
  <c r="T209" i="52"/>
  <c r="P224" i="52"/>
  <c r="T224" i="52"/>
  <c r="N224" i="52"/>
  <c r="N165" i="52"/>
  <c r="X165" i="52"/>
  <c r="N169" i="52"/>
  <c r="P172" i="52"/>
  <c r="P175" i="52"/>
  <c r="V184" i="52"/>
  <c r="R198" i="52"/>
  <c r="J199" i="52"/>
  <c r="O202" i="52"/>
  <c r="X202" i="52"/>
  <c r="V203" i="52"/>
  <c r="X205" i="52"/>
  <c r="O210" i="52"/>
  <c r="X210" i="52"/>
  <c r="N214" i="52"/>
  <c r="V214" i="52"/>
  <c r="O218" i="52"/>
  <c r="X218" i="52"/>
  <c r="V219" i="52"/>
  <c r="P222" i="52"/>
  <c r="W223" i="52"/>
  <c r="P225" i="52"/>
  <c r="N226" i="52"/>
  <c r="W226" i="52"/>
  <c r="T229" i="52"/>
  <c r="G238" i="52"/>
  <c r="I239" i="52"/>
  <c r="O214" i="52"/>
  <c r="W214" i="52"/>
  <c r="O226" i="52"/>
  <c r="X226" i="52"/>
  <c r="J228" i="52"/>
  <c r="U229" i="52"/>
  <c r="M239" i="52"/>
  <c r="Q226" i="52"/>
  <c r="K238" i="52"/>
  <c r="J214" i="52"/>
  <c r="V226" i="52"/>
  <c r="S229" i="52"/>
  <c r="L230" i="52"/>
  <c r="S75" i="52"/>
  <c r="U75" i="52"/>
  <c r="J75" i="52"/>
  <c r="T79" i="52"/>
  <c r="Q96" i="52"/>
  <c r="P96" i="52"/>
  <c r="N75" i="52"/>
  <c r="U79" i="52"/>
  <c r="T81" i="52"/>
  <c r="P87" i="52"/>
  <c r="J88" i="52"/>
  <c r="V95" i="52"/>
  <c r="R96" i="52"/>
  <c r="I230" i="52"/>
  <c r="T75" i="52"/>
  <c r="J81" i="52"/>
  <c r="U81" i="52"/>
  <c r="Q87" i="52"/>
  <c r="P88" i="52"/>
  <c r="O89" i="52"/>
  <c r="J95" i="52"/>
  <c r="S96" i="52"/>
  <c r="K230" i="52"/>
  <c r="G237" i="52"/>
  <c r="Q88" i="52"/>
  <c r="T96" i="52"/>
  <c r="J71" i="52"/>
  <c r="N76" i="52"/>
  <c r="J80" i="52"/>
  <c r="O81" i="52"/>
  <c r="P84" i="52"/>
  <c r="T87" i="52"/>
  <c r="S88" i="52"/>
  <c r="S89" i="52"/>
  <c r="P94" i="52"/>
  <c r="V96" i="52"/>
  <c r="G241" i="52"/>
  <c r="J74" i="52"/>
  <c r="P76" i="52"/>
  <c r="N79" i="52"/>
  <c r="O79" i="52" s="1"/>
  <c r="P80" i="52"/>
  <c r="P81" i="52"/>
  <c r="Q83" i="52"/>
  <c r="Q84" i="52"/>
  <c r="U87" i="52"/>
  <c r="T88" i="52"/>
  <c r="Q94" i="52"/>
  <c r="N96" i="52"/>
  <c r="R74" i="52"/>
  <c r="T76" i="52"/>
  <c r="P79" i="52"/>
  <c r="T84" i="52"/>
  <c r="R91" i="52"/>
  <c r="H242" i="52"/>
  <c r="K241" i="52"/>
  <c r="R73" i="52"/>
  <c r="R75" i="52"/>
  <c r="R72" i="52"/>
  <c r="Q72" i="52"/>
  <c r="Q75" i="52"/>
  <c r="Q74" i="52"/>
  <c r="I44" i="52"/>
  <c r="V75" i="52" s="1"/>
  <c r="V74" i="52"/>
  <c r="T117" i="52"/>
  <c r="W117" i="52"/>
  <c r="N117" i="52"/>
  <c r="S117" i="52"/>
  <c r="T133" i="52"/>
  <c r="U133" i="52"/>
  <c r="Q133" i="52"/>
  <c r="W134" i="52"/>
  <c r="O134" i="52"/>
  <c r="Q134" i="52"/>
  <c r="V134" i="52"/>
  <c r="J134" i="52"/>
  <c r="X153" i="52"/>
  <c r="P153" i="52"/>
  <c r="V153" i="52"/>
  <c r="J153" i="52"/>
  <c r="U153" i="52"/>
  <c r="S153" i="52"/>
  <c r="R153" i="52"/>
  <c r="S216" i="52"/>
  <c r="W216" i="52"/>
  <c r="O216" i="52"/>
  <c r="Q216" i="52"/>
  <c r="X216" i="52"/>
  <c r="J216" i="52"/>
  <c r="V216" i="52"/>
  <c r="P216" i="52"/>
  <c r="U216" i="52"/>
  <c r="T216" i="52"/>
  <c r="N71" i="52"/>
  <c r="O71" i="52" s="1"/>
  <c r="S72" i="52"/>
  <c r="O73" i="52"/>
  <c r="S74" i="52"/>
  <c r="O75" i="52"/>
  <c r="U76" i="52"/>
  <c r="Q77" i="52"/>
  <c r="J78" i="52"/>
  <c r="V78" i="52"/>
  <c r="R79" i="52"/>
  <c r="N82" i="52"/>
  <c r="O82" i="52" s="1"/>
  <c r="S83" i="52"/>
  <c r="W83" i="52" s="1"/>
  <c r="X83" i="52" s="1"/>
  <c r="O84" i="52"/>
  <c r="T85" i="52"/>
  <c r="Q86" i="52"/>
  <c r="J87" i="52"/>
  <c r="V87" i="52"/>
  <c r="R88" i="52"/>
  <c r="P89" i="52"/>
  <c r="R89" i="52"/>
  <c r="V90" i="52"/>
  <c r="T91" i="52"/>
  <c r="U93" i="52"/>
  <c r="R94" i="52"/>
  <c r="R95" i="52"/>
  <c r="T95" i="52"/>
  <c r="R97" i="52"/>
  <c r="S98" i="52"/>
  <c r="Q98" i="52"/>
  <c r="T101" i="52"/>
  <c r="V101" i="52"/>
  <c r="J101" i="52"/>
  <c r="V102" i="52"/>
  <c r="T103" i="52"/>
  <c r="Q104" i="52"/>
  <c r="V106" i="52"/>
  <c r="R111" i="52"/>
  <c r="U111" i="52"/>
  <c r="Q111" i="52"/>
  <c r="U112" i="52"/>
  <c r="J112" i="52"/>
  <c r="Q112" i="52"/>
  <c r="W112" i="52"/>
  <c r="N112" i="52"/>
  <c r="X113" i="52"/>
  <c r="P113" i="52"/>
  <c r="V113" i="52"/>
  <c r="J113" i="52"/>
  <c r="S113" i="52"/>
  <c r="O117" i="52"/>
  <c r="S120" i="52"/>
  <c r="S121" i="52"/>
  <c r="Q122" i="52"/>
  <c r="Q123" i="52"/>
  <c r="T127" i="52"/>
  <c r="R128" i="52"/>
  <c r="R129" i="52"/>
  <c r="V131" i="52"/>
  <c r="N131" i="52"/>
  <c r="U131" i="52"/>
  <c r="R131" i="52"/>
  <c r="O133" i="52"/>
  <c r="N134" i="52"/>
  <c r="R135" i="52"/>
  <c r="V135" i="52"/>
  <c r="J135" i="52"/>
  <c r="S135" i="52"/>
  <c r="U136" i="52"/>
  <c r="J136" i="52"/>
  <c r="R136" i="52"/>
  <c r="X136" i="52"/>
  <c r="O136" i="52"/>
  <c r="X137" i="52"/>
  <c r="P137" i="52"/>
  <c r="W137" i="52"/>
  <c r="N137" i="52"/>
  <c r="T137" i="52"/>
  <c r="R142" i="52"/>
  <c r="P144" i="52"/>
  <c r="Q145" i="52"/>
  <c r="J154" i="52"/>
  <c r="R155" i="52"/>
  <c r="O157" i="52"/>
  <c r="S159" i="52"/>
  <c r="N162" i="52"/>
  <c r="S171" i="52"/>
  <c r="T175" i="52"/>
  <c r="R177" i="52"/>
  <c r="J181" i="52"/>
  <c r="W196" i="52"/>
  <c r="O196" i="52"/>
  <c r="S196" i="52"/>
  <c r="Q196" i="52"/>
  <c r="P196" i="52"/>
  <c r="J196" i="52"/>
  <c r="X196" i="52"/>
  <c r="V196" i="52"/>
  <c r="T196" i="52"/>
  <c r="R196" i="52"/>
  <c r="T72" i="52"/>
  <c r="U74" i="52"/>
  <c r="J76" i="52"/>
  <c r="V76" i="52"/>
  <c r="N78" i="52"/>
  <c r="O78" i="52" s="1"/>
  <c r="V80" i="52"/>
  <c r="N80" i="52"/>
  <c r="O80" i="52" s="1"/>
  <c r="V85" i="52"/>
  <c r="R86" i="52"/>
  <c r="J90" i="52"/>
  <c r="U91" i="52"/>
  <c r="V93" i="52"/>
  <c r="V99" i="52"/>
  <c r="N99" i="52"/>
  <c r="W99" i="52"/>
  <c r="J99" i="52"/>
  <c r="J102" i="52"/>
  <c r="U103" i="52"/>
  <c r="S114" i="52"/>
  <c r="R114" i="52"/>
  <c r="X114" i="52"/>
  <c r="O114" i="52"/>
  <c r="V115" i="52"/>
  <c r="N115" i="52"/>
  <c r="X115" i="52"/>
  <c r="O115" i="52"/>
  <c r="T115" i="52"/>
  <c r="P117" i="52"/>
  <c r="V120" i="52"/>
  <c r="T121" i="52"/>
  <c r="U127" i="52"/>
  <c r="S128" i="52"/>
  <c r="P133" i="52"/>
  <c r="P134" i="52"/>
  <c r="S142" i="52"/>
  <c r="T145" i="52"/>
  <c r="O162" i="52"/>
  <c r="U168" i="52"/>
  <c r="J168" i="52"/>
  <c r="Q168" i="52"/>
  <c r="X168" i="52"/>
  <c r="O168" i="52"/>
  <c r="W168" i="52"/>
  <c r="N168" i="52"/>
  <c r="T168" i="52"/>
  <c r="S168" i="52"/>
  <c r="P181" i="52"/>
  <c r="U77" i="52"/>
  <c r="J77" i="52"/>
  <c r="S71" i="52"/>
  <c r="U72" i="52"/>
  <c r="S77" i="52"/>
  <c r="P78" i="52"/>
  <c r="S90" i="52"/>
  <c r="N90" i="52"/>
  <c r="O90" i="52" s="1"/>
  <c r="W102" i="52"/>
  <c r="O102" i="52"/>
  <c r="R102" i="52"/>
  <c r="S106" i="52"/>
  <c r="X106" i="52"/>
  <c r="O106" i="52"/>
  <c r="U106" i="52"/>
  <c r="Q117" i="52"/>
  <c r="R133" i="52"/>
  <c r="R134" i="52"/>
  <c r="N153" i="52"/>
  <c r="V155" i="52"/>
  <c r="N155" i="52"/>
  <c r="X155" i="52"/>
  <c r="O155" i="52"/>
  <c r="W155" i="52"/>
  <c r="J155" i="52"/>
  <c r="T155" i="52"/>
  <c r="S155" i="52"/>
  <c r="R159" i="52"/>
  <c r="X159" i="52"/>
  <c r="O159" i="52"/>
  <c r="W159" i="52"/>
  <c r="N159" i="52"/>
  <c r="U159" i="52"/>
  <c r="T159" i="52"/>
  <c r="V171" i="52"/>
  <c r="N171" i="52"/>
  <c r="X171" i="52"/>
  <c r="O171" i="52"/>
  <c r="U171" i="52"/>
  <c r="T171" i="52"/>
  <c r="R171" i="52"/>
  <c r="Q171" i="52"/>
  <c r="R175" i="52"/>
  <c r="X175" i="52"/>
  <c r="O175" i="52"/>
  <c r="V175" i="52"/>
  <c r="J175" i="52"/>
  <c r="U175" i="52"/>
  <c r="S175" i="52"/>
  <c r="Q175" i="52"/>
  <c r="X177" i="52"/>
  <c r="P177" i="52"/>
  <c r="Q177" i="52"/>
  <c r="W177" i="52"/>
  <c r="N177" i="52"/>
  <c r="V177" i="52"/>
  <c r="J177" i="52"/>
  <c r="T177" i="52"/>
  <c r="S177" i="52"/>
  <c r="R181" i="52"/>
  <c r="Q189" i="52"/>
  <c r="Q191" i="52"/>
  <c r="P86" i="52"/>
  <c r="Q71" i="52"/>
  <c r="J72" i="52"/>
  <c r="S73" i="52"/>
  <c r="N74" i="52"/>
  <c r="O74" i="52" s="1"/>
  <c r="T77" i="52"/>
  <c r="Q78" i="52"/>
  <c r="J79" i="52"/>
  <c r="V79" i="52"/>
  <c r="R80" i="52"/>
  <c r="Q82" i="52"/>
  <c r="J83" i="52"/>
  <c r="S84" i="52"/>
  <c r="O85" i="52"/>
  <c r="T86" i="52"/>
  <c r="U88" i="52"/>
  <c r="P90" i="52"/>
  <c r="J91" i="52"/>
  <c r="N93" i="52"/>
  <c r="Q99" i="52"/>
  <c r="P102" i="52"/>
  <c r="J103" i="52"/>
  <c r="V104" i="52"/>
  <c r="N106" i="52"/>
  <c r="V107" i="52"/>
  <c r="N107" i="52"/>
  <c r="T107" i="52"/>
  <c r="Q107" i="52"/>
  <c r="P114" i="52"/>
  <c r="P115" i="52"/>
  <c r="R117" i="52"/>
  <c r="R119" i="52"/>
  <c r="X119" i="52"/>
  <c r="O119" i="52"/>
  <c r="U119" i="52"/>
  <c r="T125" i="52"/>
  <c r="Q125" i="52"/>
  <c r="W125" i="52"/>
  <c r="N125" i="52"/>
  <c r="W126" i="52"/>
  <c r="O126" i="52"/>
  <c r="V126" i="52"/>
  <c r="J126" i="52"/>
  <c r="S126" i="52"/>
  <c r="S133" i="52"/>
  <c r="S134" i="52"/>
  <c r="S146" i="52"/>
  <c r="X146" i="52"/>
  <c r="O146" i="52"/>
  <c r="W146" i="52"/>
  <c r="N146" i="52"/>
  <c r="T146" i="52"/>
  <c r="O153" i="52"/>
  <c r="T162" i="52"/>
  <c r="V163" i="52"/>
  <c r="N163" i="52"/>
  <c r="R163" i="52"/>
  <c r="Q163" i="52"/>
  <c r="X163" i="52"/>
  <c r="O163" i="52"/>
  <c r="W163" i="52"/>
  <c r="J163" i="52"/>
  <c r="P176" i="52"/>
  <c r="R71" i="52"/>
  <c r="T73" i="52"/>
  <c r="V77" i="52"/>
  <c r="R78" i="52"/>
  <c r="R82" i="52"/>
  <c r="U85" i="52"/>
  <c r="J85" i="52"/>
  <c r="U86" i="52"/>
  <c r="Q90" i="52"/>
  <c r="V91" i="52"/>
  <c r="N91" i="52"/>
  <c r="S91" i="52"/>
  <c r="T93" i="52"/>
  <c r="R93" i="52"/>
  <c r="Q102" i="52"/>
  <c r="R103" i="52"/>
  <c r="W103" i="52"/>
  <c r="N103" i="52"/>
  <c r="P106" i="52"/>
  <c r="U117" i="52"/>
  <c r="U120" i="52"/>
  <c r="J120" i="52"/>
  <c r="T120" i="52"/>
  <c r="Q120" i="52"/>
  <c r="X121" i="52"/>
  <c r="P121" i="52"/>
  <c r="Q121" i="52"/>
  <c r="V121" i="52"/>
  <c r="J121" i="52"/>
  <c r="R127" i="52"/>
  <c r="S127" i="52"/>
  <c r="X127" i="52"/>
  <c r="O127" i="52"/>
  <c r="U128" i="52"/>
  <c r="J128" i="52"/>
  <c r="X128" i="52"/>
  <c r="O128" i="52"/>
  <c r="T128" i="52"/>
  <c r="V133" i="52"/>
  <c r="T134" i="52"/>
  <c r="W142" i="52"/>
  <c r="O142" i="52"/>
  <c r="U142" i="52"/>
  <c r="T142" i="52"/>
  <c r="Q142" i="52"/>
  <c r="X145" i="52"/>
  <c r="P145" i="52"/>
  <c r="S145" i="52"/>
  <c r="R145" i="52"/>
  <c r="W145" i="52"/>
  <c r="N145" i="52"/>
  <c r="Q153" i="52"/>
  <c r="T181" i="52"/>
  <c r="Q181" i="52"/>
  <c r="X181" i="52"/>
  <c r="O181" i="52"/>
  <c r="W181" i="52"/>
  <c r="N181" i="52"/>
  <c r="U181" i="52"/>
  <c r="S181" i="52"/>
  <c r="V189" i="52"/>
  <c r="N189" i="52"/>
  <c r="X189" i="52"/>
  <c r="O189" i="52"/>
  <c r="W189" i="52"/>
  <c r="J189" i="52"/>
  <c r="R189" i="52"/>
  <c r="P189" i="52"/>
  <c r="U189" i="52"/>
  <c r="T189" i="52"/>
  <c r="T191" i="52"/>
  <c r="W191" i="52"/>
  <c r="N191" i="52"/>
  <c r="V191" i="52"/>
  <c r="J191" i="52"/>
  <c r="X191" i="52"/>
  <c r="S191" i="52"/>
  <c r="R191" i="52"/>
  <c r="P191" i="52"/>
  <c r="O191" i="52"/>
  <c r="P77" i="52"/>
  <c r="T71" i="52"/>
  <c r="V72" i="52"/>
  <c r="N72" i="52"/>
  <c r="O72" i="52" s="1"/>
  <c r="U73" i="52"/>
  <c r="T74" i="52"/>
  <c r="Q76" i="52"/>
  <c r="N77" i="52"/>
  <c r="O77" i="52" s="1"/>
  <c r="S78" i="52"/>
  <c r="T80" i="52"/>
  <c r="S82" i="52"/>
  <c r="O83" i="52"/>
  <c r="U84" i="52"/>
  <c r="Q85" i="52"/>
  <c r="J86" i="52"/>
  <c r="V86" i="52"/>
  <c r="R90" i="52"/>
  <c r="P91" i="52"/>
  <c r="P93" i="52"/>
  <c r="N94" i="52"/>
  <c r="X97" i="52"/>
  <c r="P97" i="52"/>
  <c r="U97" i="52"/>
  <c r="S99" i="52"/>
  <c r="S102" i="52"/>
  <c r="P103" i="52"/>
  <c r="N104" i="52"/>
  <c r="Q106" i="52"/>
  <c r="P107" i="52"/>
  <c r="T114" i="52"/>
  <c r="R115" i="52"/>
  <c r="V117" i="52"/>
  <c r="O120" i="52"/>
  <c r="N121" i="52"/>
  <c r="S122" i="52"/>
  <c r="V122" i="52"/>
  <c r="J122" i="52"/>
  <c r="R122" i="52"/>
  <c r="V123" i="52"/>
  <c r="N123" i="52"/>
  <c r="R123" i="52"/>
  <c r="X123" i="52"/>
  <c r="O123" i="52"/>
  <c r="N127" i="52"/>
  <c r="N128" i="52"/>
  <c r="X129" i="52"/>
  <c r="P129" i="52"/>
  <c r="T129" i="52"/>
  <c r="Q129" i="52"/>
  <c r="W133" i="52"/>
  <c r="U134" i="52"/>
  <c r="J142" i="52"/>
  <c r="U144" i="52"/>
  <c r="J144" i="52"/>
  <c r="W144" i="52"/>
  <c r="N144" i="52"/>
  <c r="V144" i="52"/>
  <c r="R144" i="52"/>
  <c r="T153" i="52"/>
  <c r="S154" i="52"/>
  <c r="R154" i="52"/>
  <c r="Q154" i="52"/>
  <c r="X154" i="52"/>
  <c r="O154" i="52"/>
  <c r="W154" i="52"/>
  <c r="N154" i="52"/>
  <c r="T157" i="52"/>
  <c r="W157" i="52"/>
  <c r="N157" i="52"/>
  <c r="V157" i="52"/>
  <c r="J157" i="52"/>
  <c r="S157" i="52"/>
  <c r="R157" i="52"/>
  <c r="J159" i="52"/>
  <c r="R167" i="52"/>
  <c r="U167" i="52"/>
  <c r="S167" i="52"/>
  <c r="Q167" i="52"/>
  <c r="X167" i="52"/>
  <c r="O167" i="52"/>
  <c r="W167" i="52"/>
  <c r="N167" i="52"/>
  <c r="T195" i="52"/>
  <c r="X195" i="52"/>
  <c r="P195" i="52"/>
  <c r="S195" i="52"/>
  <c r="R195" i="52"/>
  <c r="J195" i="52"/>
  <c r="W195" i="52"/>
  <c r="V195" i="52"/>
  <c r="Q195" i="52"/>
  <c r="O195" i="52"/>
  <c r="W212" i="52"/>
  <c r="O212" i="52"/>
  <c r="S212" i="52"/>
  <c r="U212" i="52"/>
  <c r="Q212" i="52"/>
  <c r="P212" i="52"/>
  <c r="X212" i="52"/>
  <c r="V212" i="52"/>
  <c r="R212" i="52"/>
  <c r="N212" i="52"/>
  <c r="N216" i="52"/>
  <c r="U71" i="52"/>
  <c r="S76" i="52"/>
  <c r="T78" i="52"/>
  <c r="U80" i="52"/>
  <c r="U82" i="52"/>
  <c r="J84" i="52"/>
  <c r="V84" i="52"/>
  <c r="R85" i="52"/>
  <c r="N86" i="52"/>
  <c r="O86" i="52" s="1"/>
  <c r="V88" i="52"/>
  <c r="N88" i="52"/>
  <c r="O88" i="52" s="1"/>
  <c r="T90" i="52"/>
  <c r="Q91" i="52"/>
  <c r="Q93" i="52"/>
  <c r="T99" i="52"/>
  <c r="T102" i="52"/>
  <c r="Q103" i="52"/>
  <c r="U104" i="52"/>
  <c r="J104" i="52"/>
  <c r="S104" i="52"/>
  <c r="R106" i="52"/>
  <c r="U114" i="52"/>
  <c r="S115" i="52"/>
  <c r="X117" i="52"/>
  <c r="P120" i="52"/>
  <c r="O121" i="52"/>
  <c r="P127" i="52"/>
  <c r="P128" i="52"/>
  <c r="J133" i="52"/>
  <c r="X133" i="52"/>
  <c r="X134" i="52"/>
  <c r="N142" i="52"/>
  <c r="J145" i="52"/>
  <c r="W153" i="52"/>
  <c r="P155" i="52"/>
  <c r="P159" i="52"/>
  <c r="S162" i="52"/>
  <c r="V162" i="52"/>
  <c r="J162" i="52"/>
  <c r="U162" i="52"/>
  <c r="R162" i="52"/>
  <c r="Q162" i="52"/>
  <c r="J171" i="52"/>
  <c r="N175" i="52"/>
  <c r="U176" i="52"/>
  <c r="J176" i="52"/>
  <c r="T176" i="52"/>
  <c r="R176" i="52"/>
  <c r="Q176" i="52"/>
  <c r="X176" i="52"/>
  <c r="O176" i="52"/>
  <c r="W176" i="52"/>
  <c r="N176" i="52"/>
  <c r="R216" i="52"/>
  <c r="I236" i="52"/>
  <c r="G236" i="52"/>
  <c r="M236" i="52"/>
  <c r="L236" i="52"/>
  <c r="K236" i="52"/>
  <c r="U96" i="52"/>
  <c r="J96" i="52"/>
  <c r="X105" i="52"/>
  <c r="P105" i="52"/>
  <c r="W118" i="52"/>
  <c r="O118" i="52"/>
  <c r="J130" i="52"/>
  <c r="V130" i="52"/>
  <c r="U141" i="52"/>
  <c r="J143" i="52"/>
  <c r="V143" i="52"/>
  <c r="V147" i="52"/>
  <c r="N147" i="52"/>
  <c r="O149" i="52"/>
  <c r="X149" i="52"/>
  <c r="T150" i="52"/>
  <c r="N158" i="52"/>
  <c r="U160" i="52"/>
  <c r="J160" i="52"/>
  <c r="J165" i="52"/>
  <c r="V165" i="52"/>
  <c r="R166" i="52"/>
  <c r="X169" i="52"/>
  <c r="P169" i="52"/>
  <c r="U170" i="52"/>
  <c r="O178" i="52"/>
  <c r="X178" i="52"/>
  <c r="T179" i="52"/>
  <c r="W182" i="52"/>
  <c r="O182" i="52"/>
  <c r="P185" i="52"/>
  <c r="W192" i="52"/>
  <c r="O192" i="52"/>
  <c r="S192" i="52"/>
  <c r="R192" i="52"/>
  <c r="N204" i="52"/>
  <c r="O205" i="52"/>
  <c r="N228" i="52"/>
  <c r="M235" i="52"/>
  <c r="W158" i="52"/>
  <c r="O158" i="52"/>
  <c r="S166" i="52"/>
  <c r="U179" i="52"/>
  <c r="Q185" i="52"/>
  <c r="X187" i="52"/>
  <c r="P187" i="52"/>
  <c r="V187" i="52"/>
  <c r="J187" i="52"/>
  <c r="U187" i="52"/>
  <c r="P204" i="52"/>
  <c r="P205" i="52"/>
  <c r="N211" i="52"/>
  <c r="R228" i="52"/>
  <c r="W110" i="52"/>
  <c r="O110" i="52"/>
  <c r="V139" i="52"/>
  <c r="N139" i="52"/>
  <c r="O141" i="52"/>
  <c r="X141" i="52"/>
  <c r="R149" i="52"/>
  <c r="N150" i="52"/>
  <c r="U152" i="52"/>
  <c r="J152" i="52"/>
  <c r="R158" i="52"/>
  <c r="X161" i="52"/>
  <c r="P161" i="52"/>
  <c r="U166" i="52"/>
  <c r="O170" i="52"/>
  <c r="X170" i="52"/>
  <c r="W174" i="52"/>
  <c r="O174" i="52"/>
  <c r="R178" i="52"/>
  <c r="O179" i="52"/>
  <c r="T183" i="52"/>
  <c r="R183" i="52"/>
  <c r="V185" i="52"/>
  <c r="O187" i="52"/>
  <c r="S188" i="52"/>
  <c r="R188" i="52"/>
  <c r="Q188" i="52"/>
  <c r="S200" i="52"/>
  <c r="W200" i="52"/>
  <c r="O200" i="52"/>
  <c r="X200" i="52"/>
  <c r="J200" i="52"/>
  <c r="V200" i="52"/>
  <c r="V201" i="52"/>
  <c r="N201" i="52"/>
  <c r="R201" i="52"/>
  <c r="U201" i="52"/>
  <c r="T201" i="52"/>
  <c r="R204" i="52"/>
  <c r="U205" i="52"/>
  <c r="X207" i="52"/>
  <c r="P207" i="52"/>
  <c r="T207" i="52"/>
  <c r="U207" i="52"/>
  <c r="S207" i="52"/>
  <c r="S208" i="52"/>
  <c r="W208" i="52"/>
  <c r="O208" i="52"/>
  <c r="R208" i="52"/>
  <c r="Q208" i="52"/>
  <c r="Q211" i="52"/>
  <c r="W220" i="52"/>
  <c r="O220" i="52"/>
  <c r="S220" i="52"/>
  <c r="Q220" i="52"/>
  <c r="P220" i="52"/>
  <c r="V220" i="52"/>
  <c r="U220" i="52"/>
  <c r="S224" i="52"/>
  <c r="W224" i="52"/>
  <c r="O224" i="52"/>
  <c r="X224" i="52"/>
  <c r="J224" i="52"/>
  <c r="V224" i="52"/>
  <c r="R224" i="52"/>
  <c r="Q224" i="52"/>
  <c r="S149" i="52"/>
  <c r="W150" i="52"/>
  <c r="O150" i="52"/>
  <c r="S158" i="52"/>
  <c r="J166" i="52"/>
  <c r="V179" i="52"/>
  <c r="N179" i="52"/>
  <c r="Q187" i="52"/>
  <c r="W228" i="52"/>
  <c r="O228" i="52"/>
  <c r="S228" i="52"/>
  <c r="V228" i="52"/>
  <c r="U228" i="52"/>
  <c r="Q228" i="52"/>
  <c r="P228" i="52"/>
  <c r="W166" i="52"/>
  <c r="O166" i="52"/>
  <c r="R185" i="52"/>
  <c r="U185" i="52"/>
  <c r="T185" i="52"/>
  <c r="W204" i="52"/>
  <c r="O204" i="52"/>
  <c r="S204" i="52"/>
  <c r="V204" i="52"/>
  <c r="U204" i="52"/>
  <c r="R205" i="52"/>
  <c r="V205" i="52"/>
  <c r="N205" i="52"/>
  <c r="T205" i="52"/>
  <c r="S205" i="52"/>
  <c r="T211" i="52"/>
  <c r="X211" i="52"/>
  <c r="P211" i="52"/>
  <c r="W211" i="52"/>
  <c r="J211" i="52"/>
  <c r="S211" i="52"/>
  <c r="R211" i="52"/>
  <c r="L235" i="52"/>
  <c r="F242" i="52"/>
  <c r="K235" i="52"/>
  <c r="G235" i="52"/>
  <c r="I235" i="52"/>
  <c r="N184" i="52"/>
  <c r="U186" i="52"/>
  <c r="J186" i="52"/>
  <c r="V193" i="52"/>
  <c r="N193" i="52"/>
  <c r="R193" i="52"/>
  <c r="J197" i="52"/>
  <c r="X199" i="52"/>
  <c r="P199" i="52"/>
  <c r="T199" i="52"/>
  <c r="J203" i="52"/>
  <c r="V209" i="52"/>
  <c r="N209" i="52"/>
  <c r="R209" i="52"/>
  <c r="J213" i="52"/>
  <c r="X215" i="52"/>
  <c r="P215" i="52"/>
  <c r="T215" i="52"/>
  <c r="T217" i="52"/>
  <c r="J219" i="52"/>
  <c r="S221" i="52"/>
  <c r="S223" i="52"/>
  <c r="V225" i="52"/>
  <c r="N225" i="52"/>
  <c r="R225" i="52"/>
  <c r="R227" i="52"/>
  <c r="J229" i="52"/>
  <c r="W184" i="52"/>
  <c r="O184" i="52"/>
  <c r="R197" i="52"/>
  <c r="V197" i="52"/>
  <c r="N197" i="52"/>
  <c r="T203" i="52"/>
  <c r="X203" i="52"/>
  <c r="P203" i="52"/>
  <c r="R213" i="52"/>
  <c r="V213" i="52"/>
  <c r="N213" i="52"/>
  <c r="T219" i="52"/>
  <c r="X219" i="52"/>
  <c r="P219" i="52"/>
  <c r="T221" i="52"/>
  <c r="S227" i="52"/>
  <c r="R229" i="52"/>
  <c r="V229" i="52"/>
  <c r="N229" i="52"/>
  <c r="V217" i="52"/>
  <c r="N217" i="52"/>
  <c r="R217" i="52"/>
  <c r="J221" i="52"/>
  <c r="X223" i="52"/>
  <c r="P223" i="52"/>
  <c r="T223" i="52"/>
  <c r="J227" i="52"/>
  <c r="R221" i="52"/>
  <c r="V221" i="52"/>
  <c r="N221" i="52"/>
  <c r="T227" i="52"/>
  <c r="X227" i="52"/>
  <c r="P227" i="52"/>
  <c r="J194" i="52"/>
  <c r="J202" i="52"/>
  <c r="J210" i="52"/>
  <c r="J218" i="52"/>
  <c r="J226" i="52"/>
  <c r="I237" i="52"/>
  <c r="K239" i="52"/>
  <c r="M241" i="52"/>
  <c r="L239" i="52"/>
  <c r="I240" i="52"/>
  <c r="L237" i="52"/>
  <c r="K240" i="52"/>
  <c r="L240" i="52"/>
  <c r="O229" i="51"/>
  <c r="X229" i="51"/>
  <c r="S226" i="51"/>
  <c r="U226" i="51"/>
  <c r="V226" i="51"/>
  <c r="X226" i="51"/>
  <c r="J226" i="51"/>
  <c r="O226" i="51"/>
  <c r="R225" i="51"/>
  <c r="T225" i="51"/>
  <c r="X225" i="51"/>
  <c r="J225" i="51"/>
  <c r="O224" i="51"/>
  <c r="T224" i="51"/>
  <c r="W224" i="51"/>
  <c r="O223" i="51"/>
  <c r="Q223" i="51"/>
  <c r="J219" i="51"/>
  <c r="X218" i="51"/>
  <c r="J217" i="51"/>
  <c r="X217" i="51"/>
  <c r="Q213" i="51"/>
  <c r="U211" i="51"/>
  <c r="R211" i="51"/>
  <c r="J210" i="51"/>
  <c r="N209" i="51"/>
  <c r="W208" i="51"/>
  <c r="R206" i="51"/>
  <c r="T206" i="51"/>
  <c r="Q206" i="51"/>
  <c r="O205" i="51"/>
  <c r="Q205" i="51"/>
  <c r="V199" i="51"/>
  <c r="J199" i="51"/>
  <c r="W199" i="51"/>
  <c r="O199" i="51"/>
  <c r="Q199" i="51"/>
  <c r="R199" i="51"/>
  <c r="T199" i="51"/>
  <c r="U195" i="51"/>
  <c r="V195" i="51"/>
  <c r="P195" i="51"/>
  <c r="R195" i="51"/>
  <c r="O194" i="51"/>
  <c r="X193" i="51"/>
  <c r="P193" i="51"/>
  <c r="S193" i="51"/>
  <c r="U193" i="51"/>
  <c r="N189" i="51"/>
  <c r="P188" i="51"/>
  <c r="Q188" i="51"/>
  <c r="J188" i="51"/>
  <c r="P187" i="51"/>
  <c r="Q187" i="51"/>
  <c r="R187" i="51"/>
  <c r="U187" i="51"/>
  <c r="V187" i="51"/>
  <c r="X187" i="51"/>
  <c r="N187" i="51"/>
  <c r="V185" i="51"/>
  <c r="U184" i="51"/>
  <c r="O183" i="51"/>
  <c r="P183" i="51"/>
  <c r="T183" i="51"/>
  <c r="U183" i="51"/>
  <c r="V183" i="51"/>
  <c r="W183" i="51"/>
  <c r="N183" i="51"/>
  <c r="Q182" i="51"/>
  <c r="S182" i="51"/>
  <c r="U182" i="51"/>
  <c r="W182" i="51"/>
  <c r="S181" i="51"/>
  <c r="O181" i="51"/>
  <c r="P176" i="51"/>
  <c r="R176" i="51"/>
  <c r="T176" i="51"/>
  <c r="X176" i="51"/>
  <c r="J175" i="51"/>
  <c r="N175" i="51"/>
  <c r="O175" i="51"/>
  <c r="R175" i="51"/>
  <c r="S175" i="51"/>
  <c r="S174" i="51"/>
  <c r="O174" i="51"/>
  <c r="Q173" i="51"/>
  <c r="S172" i="51"/>
  <c r="T172" i="51"/>
  <c r="J172" i="51"/>
  <c r="P172" i="51"/>
  <c r="Q172" i="51"/>
  <c r="O171" i="51"/>
  <c r="V171" i="51"/>
  <c r="X171" i="51"/>
  <c r="N171" i="51"/>
  <c r="S170" i="51"/>
  <c r="T170" i="51"/>
  <c r="N170" i="51"/>
  <c r="W170" i="51"/>
  <c r="R170" i="51"/>
  <c r="W169" i="51"/>
  <c r="X169" i="51"/>
  <c r="J169" i="51"/>
  <c r="O167" i="51"/>
  <c r="Q167" i="51"/>
  <c r="N167" i="51"/>
  <c r="N165" i="51"/>
  <c r="V163" i="51"/>
  <c r="U163" i="51"/>
  <c r="S162" i="51"/>
  <c r="T162" i="51"/>
  <c r="W162" i="51"/>
  <c r="R160" i="51"/>
  <c r="W160" i="51"/>
  <c r="X160" i="51"/>
  <c r="S158" i="51"/>
  <c r="Q158" i="51"/>
  <c r="Q157" i="51"/>
  <c r="S157" i="51"/>
  <c r="T157" i="51"/>
  <c r="N156" i="51"/>
  <c r="J154" i="51"/>
  <c r="U154" i="51"/>
  <c r="N154" i="51"/>
  <c r="V154" i="51"/>
  <c r="O154" i="51"/>
  <c r="W154" i="51"/>
  <c r="P154" i="51"/>
  <c r="X154" i="51"/>
  <c r="R154" i="51"/>
  <c r="S154" i="51"/>
  <c r="P153" i="51"/>
  <c r="P152" i="51"/>
  <c r="R152" i="51"/>
  <c r="T152" i="51"/>
  <c r="U152" i="51"/>
  <c r="J149" i="51"/>
  <c r="N149" i="51"/>
  <c r="W149" i="51"/>
  <c r="N147" i="51"/>
  <c r="V147" i="51"/>
  <c r="X146" i="51"/>
  <c r="P146" i="51"/>
  <c r="S145" i="51"/>
  <c r="T145" i="51"/>
  <c r="J145" i="51"/>
  <c r="W145" i="51"/>
  <c r="V144" i="51"/>
  <c r="X144" i="51"/>
  <c r="Q144" i="51"/>
  <c r="O143" i="51"/>
  <c r="R143" i="51"/>
  <c r="S143" i="51"/>
  <c r="T143" i="51"/>
  <c r="U143" i="51"/>
  <c r="V143" i="51"/>
  <c r="O142" i="51"/>
  <c r="Q142" i="51"/>
  <c r="T142" i="51"/>
  <c r="W142" i="51"/>
  <c r="X142" i="51"/>
  <c r="Q141" i="51"/>
  <c r="W139" i="51"/>
  <c r="R138" i="51"/>
  <c r="T138" i="51"/>
  <c r="N138" i="51"/>
  <c r="O137" i="51"/>
  <c r="P136" i="51"/>
  <c r="Q136" i="51"/>
  <c r="R136" i="51"/>
  <c r="J135" i="51"/>
  <c r="P134" i="51"/>
  <c r="O133" i="51"/>
  <c r="R132" i="51"/>
  <c r="Q132" i="51"/>
  <c r="N130" i="51"/>
  <c r="R128" i="51"/>
  <c r="N128" i="51"/>
  <c r="S127" i="51"/>
  <c r="U127" i="51"/>
  <c r="X127" i="51"/>
  <c r="O126" i="51"/>
  <c r="N125" i="51"/>
  <c r="O124" i="51"/>
  <c r="P124" i="51"/>
  <c r="Q124" i="51"/>
  <c r="J123" i="51"/>
  <c r="R122" i="51"/>
  <c r="N121" i="51"/>
  <c r="O120" i="51"/>
  <c r="W120" i="51"/>
  <c r="P120" i="51"/>
  <c r="X120" i="51"/>
  <c r="R120" i="51"/>
  <c r="S120" i="51"/>
  <c r="T120" i="51"/>
  <c r="N120" i="51"/>
  <c r="J119" i="51"/>
  <c r="S119" i="51"/>
  <c r="U119" i="51"/>
  <c r="X119" i="51"/>
  <c r="Q118" i="51"/>
  <c r="R118" i="51"/>
  <c r="X118" i="51"/>
  <c r="J117" i="51"/>
  <c r="O117" i="51"/>
  <c r="V117" i="51"/>
  <c r="Q115" i="51"/>
  <c r="T115" i="51"/>
  <c r="U115" i="51"/>
  <c r="V115" i="51"/>
  <c r="W115" i="51"/>
  <c r="J115" i="51"/>
  <c r="X115" i="51"/>
  <c r="O115" i="51"/>
  <c r="T114" i="51"/>
  <c r="V113" i="51"/>
  <c r="W113" i="51"/>
  <c r="O113" i="51"/>
  <c r="P113" i="51"/>
  <c r="R113" i="51"/>
  <c r="U112" i="51"/>
  <c r="U109" i="51"/>
  <c r="T109" i="51"/>
  <c r="P108" i="51"/>
  <c r="T108" i="51"/>
  <c r="W107" i="51"/>
  <c r="T107" i="51"/>
  <c r="N106" i="51"/>
  <c r="P106" i="51"/>
  <c r="V106" i="51"/>
  <c r="X106" i="51"/>
  <c r="J106" i="51"/>
  <c r="P105" i="51"/>
  <c r="U104" i="51"/>
  <c r="O104" i="51"/>
  <c r="X104" i="51"/>
  <c r="T104" i="51"/>
  <c r="J103" i="51"/>
  <c r="O103" i="51"/>
  <c r="N102" i="51"/>
  <c r="U101" i="51"/>
  <c r="O101" i="51"/>
  <c r="R101" i="51"/>
  <c r="T101" i="51"/>
  <c r="Q100" i="51"/>
  <c r="T100" i="51"/>
  <c r="P100" i="51"/>
  <c r="N97" i="51"/>
  <c r="X97" i="51"/>
  <c r="J96" i="51"/>
  <c r="U96" i="51"/>
  <c r="J95" i="51"/>
  <c r="Q95" i="51"/>
  <c r="Q93" i="51"/>
  <c r="U92" i="51"/>
  <c r="W92" i="51"/>
  <c r="O92" i="51"/>
  <c r="Q91" i="51"/>
  <c r="I240" i="51"/>
  <c r="N90" i="51"/>
  <c r="X89" i="51"/>
  <c r="N89" i="51"/>
  <c r="O89" i="51"/>
  <c r="P89" i="51"/>
  <c r="Q89" i="51"/>
  <c r="V89" i="51"/>
  <c r="W89" i="51"/>
  <c r="P88" i="51"/>
  <c r="O88" i="51"/>
  <c r="Q86" i="51"/>
  <c r="R86" i="51"/>
  <c r="U86" i="51"/>
  <c r="O85" i="51"/>
  <c r="X85" i="51"/>
  <c r="Q85" i="51"/>
  <c r="S85" i="51"/>
  <c r="T85" i="51"/>
  <c r="U85" i="51"/>
  <c r="J85" i="51"/>
  <c r="V85" i="51"/>
  <c r="N85" i="51"/>
  <c r="W85" i="51"/>
  <c r="O84" i="51"/>
  <c r="P84" i="51"/>
  <c r="Q84" i="51"/>
  <c r="Q83" i="51"/>
  <c r="P81" i="51"/>
  <c r="S81" i="51"/>
  <c r="T81" i="51"/>
  <c r="V81" i="51"/>
  <c r="N77" i="51"/>
  <c r="R77" i="51"/>
  <c r="S77" i="51"/>
  <c r="T77" i="51"/>
  <c r="L235" i="51"/>
  <c r="K238" i="51"/>
  <c r="R76" i="51"/>
  <c r="U79" i="51"/>
  <c r="J78" i="51"/>
  <c r="R82" i="51"/>
  <c r="I239" i="51"/>
  <c r="N78" i="51"/>
  <c r="P80" i="51"/>
  <c r="V82" i="51"/>
  <c r="L239" i="51"/>
  <c r="Q78" i="51"/>
  <c r="U78" i="51"/>
  <c r="V78" i="51"/>
  <c r="H242" i="51"/>
  <c r="P76" i="51"/>
  <c r="Q79" i="51"/>
  <c r="U84" i="51"/>
  <c r="J87" i="51"/>
  <c r="T88" i="51"/>
  <c r="R89" i="51"/>
  <c r="Q90" i="51"/>
  <c r="P92" i="51"/>
  <c r="J93" i="51"/>
  <c r="U93" i="51"/>
  <c r="R94" i="51"/>
  <c r="N96" i="51"/>
  <c r="V96" i="51"/>
  <c r="R97" i="51"/>
  <c r="P99" i="51"/>
  <c r="J101" i="51"/>
  <c r="V101" i="51"/>
  <c r="T102" i="51"/>
  <c r="S103" i="51"/>
  <c r="U105" i="51"/>
  <c r="Q106" i="51"/>
  <c r="O107" i="51"/>
  <c r="P110" i="51"/>
  <c r="S111" i="51"/>
  <c r="Q117" i="51"/>
  <c r="J118" i="51"/>
  <c r="P119" i="51"/>
  <c r="W121" i="51"/>
  <c r="Q123" i="51"/>
  <c r="R124" i="51"/>
  <c r="S125" i="51"/>
  <c r="P127" i="51"/>
  <c r="S130" i="51"/>
  <c r="W132" i="51"/>
  <c r="T133" i="51"/>
  <c r="V136" i="51"/>
  <c r="P139" i="51"/>
  <c r="U140" i="51"/>
  <c r="U141" i="51"/>
  <c r="W143" i="51"/>
  <c r="Q143" i="51"/>
  <c r="S146" i="51"/>
  <c r="Q147" i="51"/>
  <c r="Q148" i="51"/>
  <c r="S149" i="51"/>
  <c r="Q150" i="51"/>
  <c r="S156" i="51"/>
  <c r="P161" i="51"/>
  <c r="R162" i="51"/>
  <c r="V162" i="51"/>
  <c r="N162" i="51"/>
  <c r="P164" i="51"/>
  <c r="S165" i="51"/>
  <c r="R166" i="51"/>
  <c r="T169" i="51"/>
  <c r="U169" i="51"/>
  <c r="T175" i="51"/>
  <c r="O176" i="51"/>
  <c r="U176" i="51"/>
  <c r="T178" i="51"/>
  <c r="R179" i="51"/>
  <c r="V181" i="51"/>
  <c r="J184" i="51"/>
  <c r="S192" i="51"/>
  <c r="U192" i="51"/>
  <c r="U194" i="51"/>
  <c r="T197" i="51"/>
  <c r="W197" i="51"/>
  <c r="P200" i="51"/>
  <c r="Q201" i="51"/>
  <c r="O202" i="51"/>
  <c r="N207" i="51"/>
  <c r="T209" i="51"/>
  <c r="Q210" i="51"/>
  <c r="X212" i="51"/>
  <c r="Q212" i="51"/>
  <c r="N214" i="51"/>
  <c r="J216" i="51"/>
  <c r="R217" i="51"/>
  <c r="P218" i="51"/>
  <c r="J220" i="51"/>
  <c r="N227" i="51"/>
  <c r="P227" i="51"/>
  <c r="W84" i="51"/>
  <c r="J86" i="51"/>
  <c r="Q87" i="51"/>
  <c r="W88" i="51"/>
  <c r="S89" i="51"/>
  <c r="R90" i="51"/>
  <c r="Q92" i="51"/>
  <c r="N93" i="51"/>
  <c r="V93" i="51"/>
  <c r="U94" i="51"/>
  <c r="O96" i="51"/>
  <c r="W96" i="51"/>
  <c r="S97" i="51"/>
  <c r="U99" i="51"/>
  <c r="N101" i="51"/>
  <c r="V102" i="51"/>
  <c r="W103" i="51"/>
  <c r="J105" i="51"/>
  <c r="V105" i="51"/>
  <c r="R106" i="51"/>
  <c r="P107" i="51"/>
  <c r="Q110" i="51"/>
  <c r="U111" i="51"/>
  <c r="J113" i="51"/>
  <c r="J114" i="51"/>
  <c r="O116" i="51"/>
  <c r="R117" i="51"/>
  <c r="N118" i="51"/>
  <c r="Q119" i="51"/>
  <c r="T123" i="51"/>
  <c r="U125" i="51"/>
  <c r="Q127" i="51"/>
  <c r="U128" i="51"/>
  <c r="J128" i="51"/>
  <c r="U130" i="51"/>
  <c r="U133" i="51"/>
  <c r="N136" i="51"/>
  <c r="W136" i="51"/>
  <c r="S137" i="51"/>
  <c r="R137" i="51"/>
  <c r="Q139" i="51"/>
  <c r="V140" i="51"/>
  <c r="J144" i="51"/>
  <c r="U146" i="51"/>
  <c r="R147" i="51"/>
  <c r="R148" i="51"/>
  <c r="T149" i="51"/>
  <c r="R150" i="51"/>
  <c r="U156" i="51"/>
  <c r="X157" i="51"/>
  <c r="P157" i="51"/>
  <c r="U157" i="51"/>
  <c r="N160" i="51"/>
  <c r="Q161" i="51"/>
  <c r="P163" i="51"/>
  <c r="Q164" i="51"/>
  <c r="T165" i="51"/>
  <c r="T166" i="51"/>
  <c r="S167" i="51"/>
  <c r="J167" i="51"/>
  <c r="V172" i="51"/>
  <c r="R172" i="51"/>
  <c r="U178" i="51"/>
  <c r="Q184" i="51"/>
  <c r="J186" i="51"/>
  <c r="W194" i="51"/>
  <c r="P196" i="51"/>
  <c r="S198" i="51"/>
  <c r="R200" i="51"/>
  <c r="P202" i="51"/>
  <c r="X203" i="51"/>
  <c r="P203" i="51"/>
  <c r="W205" i="51"/>
  <c r="S205" i="51"/>
  <c r="Q207" i="51"/>
  <c r="U209" i="51"/>
  <c r="S210" i="51"/>
  <c r="N213" i="51"/>
  <c r="R214" i="51"/>
  <c r="O216" i="51"/>
  <c r="T217" i="51"/>
  <c r="S218" i="51"/>
  <c r="J84" i="51"/>
  <c r="X84" i="51"/>
  <c r="N86" i="51"/>
  <c r="U87" i="51"/>
  <c r="X88" i="51"/>
  <c r="T89" i="51"/>
  <c r="V90" i="51"/>
  <c r="S92" i="51"/>
  <c r="O93" i="51"/>
  <c r="W93" i="51"/>
  <c r="V94" i="51"/>
  <c r="P96" i="51"/>
  <c r="X96" i="51"/>
  <c r="U97" i="51"/>
  <c r="W102" i="51"/>
  <c r="X103" i="51"/>
  <c r="N105" i="51"/>
  <c r="W105" i="51"/>
  <c r="S106" i="51"/>
  <c r="S107" i="51"/>
  <c r="O109" i="51"/>
  <c r="V110" i="51"/>
  <c r="W111" i="51"/>
  <c r="N114" i="51"/>
  <c r="P116" i="51"/>
  <c r="S117" i="51"/>
  <c r="O118" i="51"/>
  <c r="R119" i="51"/>
  <c r="U123" i="51"/>
  <c r="X124" i="51"/>
  <c r="W124" i="51"/>
  <c r="V125" i="51"/>
  <c r="O129" i="51"/>
  <c r="O136" i="51"/>
  <c r="R139" i="51"/>
  <c r="X140" i="51"/>
  <c r="R141" i="51"/>
  <c r="P141" i="51"/>
  <c r="P144" i="51"/>
  <c r="J146" i="51"/>
  <c r="V146" i="51"/>
  <c r="V148" i="51"/>
  <c r="U149" i="51"/>
  <c r="S150" i="51"/>
  <c r="N158" i="51"/>
  <c r="S164" i="51"/>
  <c r="U165" i="51"/>
  <c r="N173" i="51"/>
  <c r="Q175" i="51"/>
  <c r="V175" i="51"/>
  <c r="X177" i="51"/>
  <c r="P177" i="51"/>
  <c r="V178" i="51"/>
  <c r="O179" i="51"/>
  <c r="S179" i="51"/>
  <c r="T181" i="51"/>
  <c r="U181" i="51"/>
  <c r="R184" i="51"/>
  <c r="R186" i="51"/>
  <c r="W190" i="51"/>
  <c r="J190" i="51"/>
  <c r="V193" i="51"/>
  <c r="N193" i="51"/>
  <c r="R193" i="51"/>
  <c r="T196" i="51"/>
  <c r="T200" i="51"/>
  <c r="Q202" i="51"/>
  <c r="U207" i="51"/>
  <c r="X208" i="51"/>
  <c r="P208" i="51"/>
  <c r="V209" i="51"/>
  <c r="U210" i="51"/>
  <c r="V211" i="51"/>
  <c r="Q211" i="51"/>
  <c r="O213" i="51"/>
  <c r="S214" i="51"/>
  <c r="P216" i="51"/>
  <c r="U217" i="51"/>
  <c r="U218" i="51"/>
  <c r="O221" i="51"/>
  <c r="T92" i="51"/>
  <c r="P93" i="51"/>
  <c r="X93" i="51"/>
  <c r="W97" i="51"/>
  <c r="O105" i="51"/>
  <c r="X105" i="51"/>
  <c r="S114" i="51"/>
  <c r="T116" i="51"/>
  <c r="T117" i="51"/>
  <c r="J125" i="51"/>
  <c r="S129" i="51"/>
  <c r="T130" i="51"/>
  <c r="J130" i="51"/>
  <c r="X133" i="51"/>
  <c r="V133" i="51"/>
  <c r="J133" i="51"/>
  <c r="U136" i="51"/>
  <c r="J136" i="51"/>
  <c r="S139" i="51"/>
  <c r="N146" i="51"/>
  <c r="W146" i="51"/>
  <c r="T150" i="51"/>
  <c r="T156" i="51"/>
  <c r="J156" i="51"/>
  <c r="V156" i="51"/>
  <c r="P158" i="51"/>
  <c r="X166" i="51"/>
  <c r="S166" i="51"/>
  <c r="O166" i="51"/>
  <c r="O173" i="51"/>
  <c r="J178" i="51"/>
  <c r="T194" i="51"/>
  <c r="Q194" i="51"/>
  <c r="V194" i="51"/>
  <c r="J194" i="51"/>
  <c r="T198" i="51"/>
  <c r="V198" i="51"/>
  <c r="S202" i="51"/>
  <c r="J209" i="51"/>
  <c r="W221" i="51"/>
  <c r="V123" i="51"/>
  <c r="W123" i="51"/>
  <c r="X125" i="51"/>
  <c r="T125" i="51"/>
  <c r="X131" i="51"/>
  <c r="O131" i="51"/>
  <c r="J164" i="51"/>
  <c r="R164" i="51"/>
  <c r="S178" i="51"/>
  <c r="W178" i="51"/>
  <c r="O178" i="51"/>
  <c r="Q196" i="51"/>
  <c r="X196" i="51"/>
  <c r="Q200" i="51"/>
  <c r="X200" i="51"/>
  <c r="W207" i="51"/>
  <c r="O207" i="51"/>
  <c r="S209" i="51"/>
  <c r="W209" i="51"/>
  <c r="O209" i="51"/>
  <c r="R93" i="51"/>
  <c r="Q105" i="51"/>
  <c r="N123" i="51"/>
  <c r="O125" i="51"/>
  <c r="R149" i="51"/>
  <c r="X149" i="51"/>
  <c r="O149" i="51"/>
  <c r="R165" i="51"/>
  <c r="V165" i="51"/>
  <c r="J165" i="51"/>
  <c r="Q165" i="51"/>
  <c r="P178" i="51"/>
  <c r="W184" i="51"/>
  <c r="S184" i="51"/>
  <c r="S186" i="51"/>
  <c r="V186" i="51"/>
  <c r="P209" i="51"/>
  <c r="T210" i="51"/>
  <c r="W210" i="51"/>
  <c r="N210" i="51"/>
  <c r="R210" i="51"/>
  <c r="V214" i="51"/>
  <c r="O214" i="51"/>
  <c r="S217" i="51"/>
  <c r="W217" i="51"/>
  <c r="O217" i="51"/>
  <c r="T218" i="51"/>
  <c r="Q218" i="51"/>
  <c r="W218" i="51"/>
  <c r="N218" i="51"/>
  <c r="R218" i="51"/>
  <c r="W222" i="51"/>
  <c r="N222" i="51"/>
  <c r="Q222" i="51"/>
  <c r="S84" i="51"/>
  <c r="V86" i="51"/>
  <c r="Q88" i="51"/>
  <c r="J92" i="51"/>
  <c r="X92" i="51"/>
  <c r="S93" i="51"/>
  <c r="N94" i="51"/>
  <c r="P97" i="51"/>
  <c r="P98" i="51"/>
  <c r="V100" i="51"/>
  <c r="Q102" i="51"/>
  <c r="P103" i="51"/>
  <c r="R105" i="51"/>
  <c r="Q111" i="51"/>
  <c r="N117" i="51"/>
  <c r="W117" i="51"/>
  <c r="O123" i="51"/>
  <c r="Q125" i="51"/>
  <c r="U126" i="51"/>
  <c r="T127" i="51"/>
  <c r="J127" i="51"/>
  <c r="Q130" i="51"/>
  <c r="R133" i="51"/>
  <c r="S136" i="51"/>
  <c r="P140" i="51"/>
  <c r="Q146" i="51"/>
  <c r="T147" i="51"/>
  <c r="P147" i="51"/>
  <c r="P149" i="51"/>
  <c r="O150" i="51"/>
  <c r="U160" i="51"/>
  <c r="J160" i="51"/>
  <c r="V160" i="51"/>
  <c r="W161" i="51"/>
  <c r="J161" i="51"/>
  <c r="R161" i="51"/>
  <c r="W163" i="51"/>
  <c r="N163" i="51"/>
  <c r="S163" i="51"/>
  <c r="O165" i="51"/>
  <c r="P166" i="51"/>
  <c r="Q178" i="51"/>
  <c r="R194" i="51"/>
  <c r="J200" i="51"/>
  <c r="W201" i="51"/>
  <c r="O201" i="51"/>
  <c r="S201" i="51"/>
  <c r="P205" i="51"/>
  <c r="W206" i="51"/>
  <c r="O206" i="51"/>
  <c r="Q209" i="51"/>
  <c r="O210" i="51"/>
  <c r="P217" i="51"/>
  <c r="J218" i="51"/>
  <c r="P224" i="51"/>
  <c r="X224" i="51"/>
  <c r="R224" i="51"/>
  <c r="V225" i="51"/>
  <c r="N225" i="51"/>
  <c r="S225" i="51"/>
  <c r="W225" i="51"/>
  <c r="O225" i="51"/>
  <c r="T226" i="51"/>
  <c r="Q226" i="51"/>
  <c r="W226" i="51"/>
  <c r="N226" i="51"/>
  <c r="R226" i="51"/>
  <c r="S228" i="51"/>
  <c r="N228" i="51"/>
  <c r="T228" i="51"/>
  <c r="T84" i="51"/>
  <c r="S88" i="51"/>
  <c r="Q97" i="51"/>
  <c r="R102" i="51"/>
  <c r="S105" i="51"/>
  <c r="P123" i="51"/>
  <c r="R125" i="51"/>
  <c r="R130" i="51"/>
  <c r="S133" i="51"/>
  <c r="T136" i="51"/>
  <c r="S140" i="51"/>
  <c r="R146" i="51"/>
  <c r="P148" i="51"/>
  <c r="Q149" i="51"/>
  <c r="P150" i="51"/>
  <c r="O158" i="51"/>
  <c r="T158" i="51"/>
  <c r="N164" i="51"/>
  <c r="P165" i="51"/>
  <c r="Q166" i="51"/>
  <c r="X173" i="51"/>
  <c r="P173" i="51"/>
  <c r="R178" i="51"/>
  <c r="S194" i="51"/>
  <c r="O200" i="51"/>
  <c r="T202" i="51"/>
  <c r="R202" i="51"/>
  <c r="W202" i="51"/>
  <c r="N202" i="51"/>
  <c r="J207" i="51"/>
  <c r="R209" i="51"/>
  <c r="P210" i="51"/>
  <c r="W213" i="51"/>
  <c r="P213" i="51"/>
  <c r="Q217" i="51"/>
  <c r="O218" i="51"/>
  <c r="L236" i="51"/>
  <c r="M236" i="51"/>
  <c r="J170" i="51"/>
  <c r="S171" i="51"/>
  <c r="J185" i="51"/>
  <c r="I235" i="51"/>
  <c r="S72" i="51"/>
  <c r="O73" i="51"/>
  <c r="Q76" i="51"/>
  <c r="J77" i="51"/>
  <c r="U77" i="51"/>
  <c r="N81" i="51"/>
  <c r="O81" i="51" s="1"/>
  <c r="K230" i="51"/>
  <c r="L230" i="51"/>
  <c r="T72" i="51"/>
  <c r="S76" i="51"/>
  <c r="O77" i="51"/>
  <c r="Q80" i="51"/>
  <c r="M230" i="51"/>
  <c r="G236" i="51"/>
  <c r="G238" i="51"/>
  <c r="Q73" i="51"/>
  <c r="T76" i="51"/>
  <c r="P77" i="51"/>
  <c r="S80" i="51"/>
  <c r="Q81" i="51"/>
  <c r="N82" i="51"/>
  <c r="O82" i="51" s="1"/>
  <c r="F242" i="51"/>
  <c r="T73" i="51"/>
  <c r="U76" i="51"/>
  <c r="J79" i="51"/>
  <c r="T80" i="51"/>
  <c r="R81" i="51"/>
  <c r="Q82" i="51"/>
  <c r="G235" i="51"/>
  <c r="I236" i="51"/>
  <c r="I238" i="51"/>
  <c r="E230" i="51"/>
  <c r="L238" i="51"/>
  <c r="U74" i="51"/>
  <c r="R74" i="51"/>
  <c r="S73" i="51"/>
  <c r="Q74" i="51"/>
  <c r="Q75" i="51"/>
  <c r="Q71" i="51"/>
  <c r="Q72" i="51"/>
  <c r="I44" i="51"/>
  <c r="V72" i="51"/>
  <c r="V74" i="51"/>
  <c r="V73" i="51"/>
  <c r="N71" i="51"/>
  <c r="O71" i="51" s="1"/>
  <c r="V71" i="51"/>
  <c r="O74" i="51"/>
  <c r="R75" i="51"/>
  <c r="S78" i="51"/>
  <c r="N79" i="51"/>
  <c r="O79" i="51" s="1"/>
  <c r="V79" i="51"/>
  <c r="R83" i="51"/>
  <c r="S86" i="51"/>
  <c r="N87" i="51"/>
  <c r="V87" i="51"/>
  <c r="O90" i="51"/>
  <c r="W90" i="51"/>
  <c r="R91" i="51"/>
  <c r="S94" i="51"/>
  <c r="N95" i="51"/>
  <c r="V95" i="51"/>
  <c r="Q98" i="51"/>
  <c r="J99" i="51"/>
  <c r="V99" i="51"/>
  <c r="R100" i="51"/>
  <c r="V103" i="51"/>
  <c r="N103" i="51"/>
  <c r="V108" i="51"/>
  <c r="R109" i="51"/>
  <c r="N110" i="51"/>
  <c r="W110" i="51"/>
  <c r="Q114" i="51"/>
  <c r="W116" i="51"/>
  <c r="T118" i="51"/>
  <c r="S118" i="51"/>
  <c r="U121" i="51"/>
  <c r="J121" i="51"/>
  <c r="T121" i="51"/>
  <c r="V126" i="51"/>
  <c r="V129" i="51"/>
  <c r="P131" i="51"/>
  <c r="V132" i="51"/>
  <c r="N132" i="51"/>
  <c r="U132" i="51"/>
  <c r="J132" i="51"/>
  <c r="Q134" i="51"/>
  <c r="P135" i="51"/>
  <c r="T139" i="51"/>
  <c r="V139" i="51"/>
  <c r="J139" i="51"/>
  <c r="U139" i="51"/>
  <c r="X139" i="51"/>
  <c r="O139" i="51"/>
  <c r="W140" i="51"/>
  <c r="O140" i="51"/>
  <c r="R140" i="51"/>
  <c r="Q140" i="51"/>
  <c r="T140" i="51"/>
  <c r="U142" i="51"/>
  <c r="J142" i="51"/>
  <c r="S142" i="51"/>
  <c r="R142" i="51"/>
  <c r="V142" i="51"/>
  <c r="S144" i="51"/>
  <c r="U144" i="51"/>
  <c r="T144" i="51"/>
  <c r="R144" i="51"/>
  <c r="W144" i="51"/>
  <c r="N144" i="51"/>
  <c r="W148" i="51"/>
  <c r="O148" i="51"/>
  <c r="U148" i="51"/>
  <c r="T148" i="51"/>
  <c r="S148" i="51"/>
  <c r="X148" i="51"/>
  <c r="N148" i="51"/>
  <c r="T151" i="51"/>
  <c r="R72" i="51"/>
  <c r="J73" i="51"/>
  <c r="U73" i="51"/>
  <c r="P74" i="51"/>
  <c r="S75" i="51"/>
  <c r="N76" i="51"/>
  <c r="T78" i="51"/>
  <c r="R80" i="51"/>
  <c r="J81" i="51"/>
  <c r="P82" i="51"/>
  <c r="S83" i="51"/>
  <c r="N84" i="51"/>
  <c r="V84" i="51"/>
  <c r="T86" i="51"/>
  <c r="O87" i="51"/>
  <c r="W87" i="51"/>
  <c r="R88" i="51"/>
  <c r="J89" i="51"/>
  <c r="P90" i="51"/>
  <c r="X90" i="51"/>
  <c r="S91" i="51"/>
  <c r="N92" i="51"/>
  <c r="V92" i="51"/>
  <c r="T94" i="51"/>
  <c r="O95" i="51"/>
  <c r="W95" i="51"/>
  <c r="J97" i="51"/>
  <c r="V97" i="51"/>
  <c r="R98" i="51"/>
  <c r="N99" i="51"/>
  <c r="W99" i="51"/>
  <c r="S100" i="51"/>
  <c r="X101" i="51"/>
  <c r="P101" i="51"/>
  <c r="U102" i="51"/>
  <c r="Q103" i="51"/>
  <c r="Q107" i="51"/>
  <c r="N108" i="51"/>
  <c r="W108" i="51"/>
  <c r="S109" i="51"/>
  <c r="O110" i="51"/>
  <c r="X110" i="51"/>
  <c r="T111" i="51"/>
  <c r="S113" i="51"/>
  <c r="R114" i="51"/>
  <c r="S115" i="51"/>
  <c r="R115" i="51"/>
  <c r="P118" i="51"/>
  <c r="W119" i="51"/>
  <c r="O119" i="51"/>
  <c r="V119" i="51"/>
  <c r="N119" i="51"/>
  <c r="P121" i="51"/>
  <c r="X122" i="51"/>
  <c r="P122" i="51"/>
  <c r="W122" i="51"/>
  <c r="O122" i="51"/>
  <c r="S124" i="51"/>
  <c r="J126" i="51"/>
  <c r="W126" i="51"/>
  <c r="W129" i="51"/>
  <c r="Q131" i="51"/>
  <c r="P132" i="51"/>
  <c r="R134" i="51"/>
  <c r="Q135" i="51"/>
  <c r="J140" i="51"/>
  <c r="N142" i="51"/>
  <c r="V151" i="51"/>
  <c r="W180" i="51"/>
  <c r="O180" i="51"/>
  <c r="R180" i="51"/>
  <c r="U180" i="51"/>
  <c r="T180" i="51"/>
  <c r="S180" i="51"/>
  <c r="Q180" i="51"/>
  <c r="P180" i="51"/>
  <c r="X180" i="51"/>
  <c r="J180" i="51"/>
  <c r="V180" i="51"/>
  <c r="P71" i="51"/>
  <c r="T75" i="51"/>
  <c r="P79" i="51"/>
  <c r="T83" i="51"/>
  <c r="P87" i="51"/>
  <c r="X87" i="51"/>
  <c r="T91" i="51"/>
  <c r="P95" i="51"/>
  <c r="X95" i="51"/>
  <c r="S98" i="51"/>
  <c r="O99" i="51"/>
  <c r="X99" i="51"/>
  <c r="O108" i="51"/>
  <c r="V116" i="51"/>
  <c r="N116" i="51"/>
  <c r="U116" i="51"/>
  <c r="J116" i="51"/>
  <c r="N126" i="51"/>
  <c r="N129" i="51"/>
  <c r="T131" i="51"/>
  <c r="U134" i="51"/>
  <c r="R135" i="51"/>
  <c r="J75" i="51"/>
  <c r="U75" i="51"/>
  <c r="J83" i="51"/>
  <c r="U83" i="51"/>
  <c r="J91" i="51"/>
  <c r="U91" i="51"/>
  <c r="T98" i="51"/>
  <c r="U108" i="51"/>
  <c r="J108" i="51"/>
  <c r="T126" i="51"/>
  <c r="S126" i="51"/>
  <c r="U129" i="51"/>
  <c r="J129" i="51"/>
  <c r="T129" i="51"/>
  <c r="U131" i="51"/>
  <c r="V134" i="51"/>
  <c r="S135" i="51"/>
  <c r="X151" i="51"/>
  <c r="P151" i="51"/>
  <c r="S151" i="51"/>
  <c r="R151" i="51"/>
  <c r="Q151" i="51"/>
  <c r="U151" i="51"/>
  <c r="R71" i="51"/>
  <c r="J72" i="51"/>
  <c r="U72" i="51"/>
  <c r="P73" i="51"/>
  <c r="S74" i="51"/>
  <c r="N75" i="51"/>
  <c r="O75" i="51" s="1"/>
  <c r="V75" i="51"/>
  <c r="O78" i="51"/>
  <c r="R79" i="51"/>
  <c r="J80" i="51"/>
  <c r="U80" i="51"/>
  <c r="S82" i="51"/>
  <c r="N83" i="51"/>
  <c r="V83" i="51"/>
  <c r="O86" i="51"/>
  <c r="W86" i="51"/>
  <c r="R87" i="51"/>
  <c r="J88" i="51"/>
  <c r="U88" i="51"/>
  <c r="S90" i="51"/>
  <c r="N91" i="51"/>
  <c r="V91" i="51"/>
  <c r="O94" i="51"/>
  <c r="W94" i="51"/>
  <c r="R95" i="51"/>
  <c r="U98" i="51"/>
  <c r="Q99" i="51"/>
  <c r="N100" i="51"/>
  <c r="W100" i="51"/>
  <c r="O102" i="51"/>
  <c r="X102" i="51"/>
  <c r="T103" i="51"/>
  <c r="W106" i="51"/>
  <c r="O106" i="51"/>
  <c r="U107" i="51"/>
  <c r="Q108" i="51"/>
  <c r="J109" i="51"/>
  <c r="V109" i="51"/>
  <c r="R110" i="51"/>
  <c r="O111" i="51"/>
  <c r="N113" i="51"/>
  <c r="U114" i="51"/>
  <c r="Q116" i="51"/>
  <c r="U118" i="51"/>
  <c r="S121" i="51"/>
  <c r="S123" i="51"/>
  <c r="R123" i="51"/>
  <c r="P126" i="51"/>
  <c r="W127" i="51"/>
  <c r="O127" i="51"/>
  <c r="V127" i="51"/>
  <c r="N127" i="51"/>
  <c r="P129" i="51"/>
  <c r="X130" i="51"/>
  <c r="P130" i="51"/>
  <c r="W130" i="51"/>
  <c r="O130" i="51"/>
  <c r="V131" i="51"/>
  <c r="S132" i="51"/>
  <c r="J134" i="51"/>
  <c r="W134" i="51"/>
  <c r="T135" i="51"/>
  <c r="V137" i="51"/>
  <c r="N137" i="51"/>
  <c r="W137" i="51"/>
  <c r="J137" i="51"/>
  <c r="U137" i="51"/>
  <c r="V153" i="51"/>
  <c r="N153" i="51"/>
  <c r="U153" i="51"/>
  <c r="T153" i="51"/>
  <c r="S153" i="51"/>
  <c r="R153" i="51"/>
  <c r="Q153" i="51"/>
  <c r="W153" i="51"/>
  <c r="J153" i="51"/>
  <c r="S71" i="51"/>
  <c r="N72" i="51"/>
  <c r="T74" i="51"/>
  <c r="P78" i="51"/>
  <c r="S79" i="51"/>
  <c r="N80" i="51"/>
  <c r="T82" i="51"/>
  <c r="O83" i="51"/>
  <c r="W83" i="51"/>
  <c r="P86" i="51"/>
  <c r="S87" i="51"/>
  <c r="N88" i="51"/>
  <c r="T90" i="51"/>
  <c r="O91" i="51"/>
  <c r="W91" i="51"/>
  <c r="P94" i="51"/>
  <c r="S95" i="51"/>
  <c r="J98" i="51"/>
  <c r="V98" i="51"/>
  <c r="S99" i="51"/>
  <c r="O100" i="51"/>
  <c r="U103" i="51"/>
  <c r="J107" i="51"/>
  <c r="V107" i="51"/>
  <c r="R108" i="51"/>
  <c r="N109" i="51"/>
  <c r="T110" i="51"/>
  <c r="V111" i="51"/>
  <c r="N111" i="51"/>
  <c r="U113" i="51"/>
  <c r="T113" i="51"/>
  <c r="R116" i="51"/>
  <c r="V118" i="51"/>
  <c r="V121" i="51"/>
  <c r="V124" i="51"/>
  <c r="N124" i="51"/>
  <c r="U124" i="51"/>
  <c r="J124" i="51"/>
  <c r="Q126" i="51"/>
  <c r="Q129" i="51"/>
  <c r="J131" i="51"/>
  <c r="W131" i="51"/>
  <c r="T132" i="51"/>
  <c r="N134" i="51"/>
  <c r="U135" i="51"/>
  <c r="J151" i="51"/>
  <c r="T155" i="51"/>
  <c r="U155" i="51"/>
  <c r="V155" i="51"/>
  <c r="S155" i="51"/>
  <c r="R155" i="51"/>
  <c r="Q155" i="51"/>
  <c r="P155" i="51"/>
  <c r="W155" i="51"/>
  <c r="J155" i="51"/>
  <c r="J159" i="51"/>
  <c r="S168" i="51"/>
  <c r="W168" i="51"/>
  <c r="N168" i="51"/>
  <c r="U168" i="51"/>
  <c r="T168" i="51"/>
  <c r="R168" i="51"/>
  <c r="Q168" i="51"/>
  <c r="P168" i="51"/>
  <c r="X168" i="51"/>
  <c r="J168" i="51"/>
  <c r="V168" i="51"/>
  <c r="T71" i="51"/>
  <c r="J74" i="51"/>
  <c r="P75" i="51"/>
  <c r="J82" i="51"/>
  <c r="P83" i="51"/>
  <c r="J90" i="51"/>
  <c r="P91" i="51"/>
  <c r="T95" i="51"/>
  <c r="N98" i="51"/>
  <c r="T99" i="51"/>
  <c r="U100" i="51"/>
  <c r="J100" i="51"/>
  <c r="S108" i="51"/>
  <c r="X109" i="51"/>
  <c r="P109" i="51"/>
  <c r="U110" i="51"/>
  <c r="X114" i="51"/>
  <c r="P114" i="51"/>
  <c r="W114" i="51"/>
  <c r="O114" i="51"/>
  <c r="S116" i="51"/>
  <c r="R126" i="51"/>
  <c r="R129" i="51"/>
  <c r="N131" i="51"/>
  <c r="T134" i="51"/>
  <c r="S134" i="51"/>
  <c r="N151" i="51"/>
  <c r="J71" i="51"/>
  <c r="W98" i="51"/>
  <c r="O98" i="51"/>
  <c r="S131" i="51"/>
  <c r="R131" i="51"/>
  <c r="W135" i="51"/>
  <c r="O135" i="51"/>
  <c r="V135" i="51"/>
  <c r="N135" i="51"/>
  <c r="X159" i="51"/>
  <c r="P159" i="51"/>
  <c r="W159" i="51"/>
  <c r="N159" i="51"/>
  <c r="U159" i="51"/>
  <c r="T159" i="51"/>
  <c r="S159" i="51"/>
  <c r="R159" i="51"/>
  <c r="Q159" i="51"/>
  <c r="V159" i="51"/>
  <c r="U150" i="51"/>
  <c r="J150" i="51"/>
  <c r="Q152" i="51"/>
  <c r="U158" i="51"/>
  <c r="J158" i="51"/>
  <c r="R158" i="51"/>
  <c r="W164" i="51"/>
  <c r="O164" i="51"/>
  <c r="T164" i="51"/>
  <c r="X167" i="51"/>
  <c r="P167" i="51"/>
  <c r="R167" i="51"/>
  <c r="R173" i="51"/>
  <c r="T173" i="51"/>
  <c r="S176" i="51"/>
  <c r="Q176" i="51"/>
  <c r="T179" i="51"/>
  <c r="V179" i="51"/>
  <c r="J179" i="51"/>
  <c r="N188" i="51"/>
  <c r="U189" i="51"/>
  <c r="J189" i="51"/>
  <c r="T189" i="51"/>
  <c r="S189" i="51"/>
  <c r="J203" i="51"/>
  <c r="J204" i="51"/>
  <c r="S216" i="51"/>
  <c r="V216" i="51"/>
  <c r="N216" i="51"/>
  <c r="W216" i="51"/>
  <c r="T216" i="51"/>
  <c r="R221" i="51"/>
  <c r="U221" i="51"/>
  <c r="J221" i="51"/>
  <c r="X221" i="51"/>
  <c r="N221" i="51"/>
  <c r="P221" i="51"/>
  <c r="J223" i="51"/>
  <c r="T227" i="51"/>
  <c r="W227" i="51"/>
  <c r="O227" i="51"/>
  <c r="X227" i="51"/>
  <c r="J227" i="51"/>
  <c r="V227" i="51"/>
  <c r="R229" i="51"/>
  <c r="U229" i="51"/>
  <c r="J229" i="51"/>
  <c r="S229" i="51"/>
  <c r="W229" i="51"/>
  <c r="V229" i="51"/>
  <c r="V177" i="51"/>
  <c r="N177" i="51"/>
  <c r="W177" i="51"/>
  <c r="J177" i="51"/>
  <c r="X190" i="51"/>
  <c r="P190" i="51"/>
  <c r="Q190" i="51"/>
  <c r="R190" i="51"/>
  <c r="T219" i="51"/>
  <c r="W219" i="51"/>
  <c r="O219" i="51"/>
  <c r="R219" i="51"/>
  <c r="Q219" i="51"/>
  <c r="W220" i="51"/>
  <c r="O220" i="51"/>
  <c r="R220" i="51"/>
  <c r="P220" i="51"/>
  <c r="Q220" i="51"/>
  <c r="Q177" i="51"/>
  <c r="S188" i="51"/>
  <c r="O190" i="51"/>
  <c r="U198" i="51"/>
  <c r="J198" i="51"/>
  <c r="X198" i="51"/>
  <c r="P198" i="51"/>
  <c r="Q198" i="51"/>
  <c r="R198" i="51"/>
  <c r="Q203" i="51"/>
  <c r="S204" i="51"/>
  <c r="N219" i="51"/>
  <c r="N220" i="51"/>
  <c r="R222" i="51"/>
  <c r="R223" i="51"/>
  <c r="J152" i="51"/>
  <c r="V152" i="51"/>
  <c r="W156" i="51"/>
  <c r="O156" i="51"/>
  <c r="Q156" i="51"/>
  <c r="S160" i="51"/>
  <c r="T160" i="51"/>
  <c r="V169" i="51"/>
  <c r="N169" i="51"/>
  <c r="S169" i="51"/>
  <c r="T171" i="51"/>
  <c r="R171" i="51"/>
  <c r="R177" i="51"/>
  <c r="R181" i="51"/>
  <c r="W181" i="51"/>
  <c r="N181" i="51"/>
  <c r="X182" i="51"/>
  <c r="P182" i="51"/>
  <c r="V182" i="51"/>
  <c r="J182" i="51"/>
  <c r="T182" i="51"/>
  <c r="T186" i="51"/>
  <c r="W186" i="51"/>
  <c r="N186" i="51"/>
  <c r="Q186" i="51"/>
  <c r="T188" i="51"/>
  <c r="S190" i="51"/>
  <c r="V192" i="51"/>
  <c r="N192" i="51"/>
  <c r="R192" i="51"/>
  <c r="W192" i="51"/>
  <c r="T195" i="51"/>
  <c r="W195" i="51"/>
  <c r="O195" i="51"/>
  <c r="X195" i="51"/>
  <c r="J195" i="51"/>
  <c r="S195" i="51"/>
  <c r="W196" i="51"/>
  <c r="O196" i="51"/>
  <c r="R196" i="51"/>
  <c r="U196" i="51"/>
  <c r="S196" i="51"/>
  <c r="R197" i="51"/>
  <c r="U197" i="51"/>
  <c r="J197" i="51"/>
  <c r="S197" i="51"/>
  <c r="Q197" i="51"/>
  <c r="S203" i="51"/>
  <c r="T204" i="51"/>
  <c r="Q216" i="51"/>
  <c r="P219" i="51"/>
  <c r="S220" i="51"/>
  <c r="S221" i="51"/>
  <c r="S222" i="51"/>
  <c r="U223" i="51"/>
  <c r="Q227" i="51"/>
  <c r="P229" i="51"/>
  <c r="P117" i="51"/>
  <c r="P125" i="51"/>
  <c r="P133" i="51"/>
  <c r="J141" i="51"/>
  <c r="V141" i="51"/>
  <c r="N143" i="51"/>
  <c r="V145" i="51"/>
  <c r="N145" i="51"/>
  <c r="O147" i="51"/>
  <c r="X147" i="51"/>
  <c r="V150" i="51"/>
  <c r="N152" i="51"/>
  <c r="W152" i="51"/>
  <c r="P156" i="51"/>
  <c r="N157" i="51"/>
  <c r="V158" i="51"/>
  <c r="P160" i="51"/>
  <c r="J163" i="51"/>
  <c r="U164" i="51"/>
  <c r="N166" i="51"/>
  <c r="U167" i="51"/>
  <c r="P169" i="51"/>
  <c r="P171" i="51"/>
  <c r="W172" i="51"/>
  <c r="O172" i="51"/>
  <c r="X172" i="51"/>
  <c r="N172" i="51"/>
  <c r="V173" i="51"/>
  <c r="X175" i="51"/>
  <c r="P175" i="51"/>
  <c r="U175" i="51"/>
  <c r="V176" i="51"/>
  <c r="S177" i="51"/>
  <c r="U179" i="51"/>
  <c r="P181" i="51"/>
  <c r="N182" i="51"/>
  <c r="J183" i="51"/>
  <c r="O186" i="51"/>
  <c r="U188" i="51"/>
  <c r="V189" i="51"/>
  <c r="T190" i="51"/>
  <c r="O192" i="51"/>
  <c r="J196" i="51"/>
  <c r="N197" i="51"/>
  <c r="N198" i="51"/>
  <c r="U203" i="51"/>
  <c r="V204" i="51"/>
  <c r="U206" i="51"/>
  <c r="J206" i="51"/>
  <c r="X206" i="51"/>
  <c r="P206" i="51"/>
  <c r="V206" i="51"/>
  <c r="S206" i="51"/>
  <c r="X207" i="51"/>
  <c r="P207" i="51"/>
  <c r="S207" i="51"/>
  <c r="T207" i="51"/>
  <c r="R207" i="51"/>
  <c r="S208" i="51"/>
  <c r="V208" i="51"/>
  <c r="N208" i="51"/>
  <c r="Q208" i="51"/>
  <c r="R208" i="51"/>
  <c r="T211" i="51"/>
  <c r="W211" i="51"/>
  <c r="O211" i="51"/>
  <c r="X211" i="51"/>
  <c r="J211" i="51"/>
  <c r="P211" i="51"/>
  <c r="W212" i="51"/>
  <c r="O212" i="51"/>
  <c r="R212" i="51"/>
  <c r="U212" i="51"/>
  <c r="N212" i="51"/>
  <c r="R216" i="51"/>
  <c r="S219" i="51"/>
  <c r="T220" i="51"/>
  <c r="T221" i="51"/>
  <c r="T222" i="51"/>
  <c r="V223" i="51"/>
  <c r="R227" i="51"/>
  <c r="Q229" i="51"/>
  <c r="N141" i="51"/>
  <c r="W141" i="51"/>
  <c r="X143" i="51"/>
  <c r="P143" i="51"/>
  <c r="N150" i="51"/>
  <c r="W150" i="51"/>
  <c r="O152" i="51"/>
  <c r="X152" i="51"/>
  <c r="R156" i="51"/>
  <c r="R157" i="51"/>
  <c r="V157" i="51"/>
  <c r="J157" i="51"/>
  <c r="W158" i="51"/>
  <c r="Q160" i="51"/>
  <c r="T163" i="51"/>
  <c r="X163" i="51"/>
  <c r="O163" i="51"/>
  <c r="V164" i="51"/>
  <c r="U166" i="51"/>
  <c r="J166" i="51"/>
  <c r="V166" i="51"/>
  <c r="V167" i="51"/>
  <c r="Q169" i="51"/>
  <c r="Q171" i="51"/>
  <c r="J173" i="51"/>
  <c r="W173" i="51"/>
  <c r="J176" i="51"/>
  <c r="W176" i="51"/>
  <c r="T177" i="51"/>
  <c r="W179" i="51"/>
  <c r="Q181" i="51"/>
  <c r="O182" i="51"/>
  <c r="S183" i="51"/>
  <c r="R183" i="51"/>
  <c r="Q183" i="51"/>
  <c r="V184" i="51"/>
  <c r="N184" i="51"/>
  <c r="X184" i="51"/>
  <c r="O184" i="51"/>
  <c r="P184" i="51"/>
  <c r="P186" i="51"/>
  <c r="W189" i="51"/>
  <c r="U190" i="51"/>
  <c r="P192" i="51"/>
  <c r="N195" i="51"/>
  <c r="N196" i="51"/>
  <c r="O197" i="51"/>
  <c r="O198" i="51"/>
  <c r="R205" i="51"/>
  <c r="U205" i="51"/>
  <c r="J205" i="51"/>
  <c r="X205" i="51"/>
  <c r="N205" i="51"/>
  <c r="T205" i="51"/>
  <c r="U216" i="51"/>
  <c r="U219" i="51"/>
  <c r="U220" i="51"/>
  <c r="V221" i="51"/>
  <c r="S227" i="51"/>
  <c r="T229" i="51"/>
  <c r="U177" i="51"/>
  <c r="R188" i="51"/>
  <c r="X188" i="51"/>
  <c r="O188" i="51"/>
  <c r="V188" i="51"/>
  <c r="V190" i="51"/>
  <c r="T203" i="51"/>
  <c r="W203" i="51"/>
  <c r="O203" i="51"/>
  <c r="R203" i="51"/>
  <c r="V203" i="51"/>
  <c r="W204" i="51"/>
  <c r="O204" i="51"/>
  <c r="R204" i="51"/>
  <c r="P204" i="51"/>
  <c r="U204" i="51"/>
  <c r="V219" i="51"/>
  <c r="V220" i="51"/>
  <c r="U222" i="51"/>
  <c r="J222" i="51"/>
  <c r="X222" i="51"/>
  <c r="P222" i="51"/>
  <c r="V222" i="51"/>
  <c r="O222" i="51"/>
  <c r="X223" i="51"/>
  <c r="P223" i="51"/>
  <c r="S223" i="51"/>
  <c r="T223" i="51"/>
  <c r="N223" i="51"/>
  <c r="V161" i="51"/>
  <c r="N161" i="51"/>
  <c r="U174" i="51"/>
  <c r="J174" i="51"/>
  <c r="W187" i="51"/>
  <c r="O187" i="51"/>
  <c r="S187" i="51"/>
  <c r="S191" i="51"/>
  <c r="V191" i="51"/>
  <c r="J191" i="51"/>
  <c r="S200" i="51"/>
  <c r="V200" i="51"/>
  <c r="N200" i="51"/>
  <c r="W200" i="51"/>
  <c r="R213" i="51"/>
  <c r="U213" i="51"/>
  <c r="J213" i="51"/>
  <c r="S213" i="51"/>
  <c r="U214" i="51"/>
  <c r="J214" i="51"/>
  <c r="X214" i="51"/>
  <c r="P214" i="51"/>
  <c r="Q214" i="51"/>
  <c r="S224" i="51"/>
  <c r="V224" i="51"/>
  <c r="N224" i="51"/>
  <c r="Q224" i="51"/>
  <c r="W228" i="51"/>
  <c r="O228" i="51"/>
  <c r="R228" i="51"/>
  <c r="X199" i="51"/>
  <c r="P199" i="51"/>
  <c r="S199" i="51"/>
  <c r="X215" i="51"/>
  <c r="P215" i="51"/>
  <c r="S215" i="51"/>
  <c r="U228" i="51"/>
  <c r="K236" i="51"/>
  <c r="G240" i="51"/>
  <c r="L241" i="51"/>
  <c r="I237" i="51"/>
  <c r="K239" i="51"/>
  <c r="M241" i="51"/>
  <c r="K237" i="51"/>
  <c r="M239" i="51"/>
  <c r="G241" i="51"/>
  <c r="L237" i="51"/>
  <c r="K240" i="51"/>
  <c r="K235" i="51"/>
  <c r="L240" i="51"/>
  <c r="I241" i="51"/>
  <c r="P229" i="50"/>
  <c r="Q229" i="50"/>
  <c r="S229" i="50"/>
  <c r="W228" i="50"/>
  <c r="X228" i="50"/>
  <c r="J228" i="50"/>
  <c r="P228" i="50"/>
  <c r="Q228" i="50"/>
  <c r="T228" i="50"/>
  <c r="V223" i="50"/>
  <c r="X223" i="50"/>
  <c r="N223" i="50"/>
  <c r="P223" i="50"/>
  <c r="R223" i="50"/>
  <c r="S220" i="50"/>
  <c r="W217" i="50"/>
  <c r="V215" i="50"/>
  <c r="U214" i="50"/>
  <c r="W214" i="50"/>
  <c r="J214" i="50"/>
  <c r="N214" i="50"/>
  <c r="P213" i="50"/>
  <c r="Q213" i="50"/>
  <c r="R213" i="50"/>
  <c r="T213" i="50"/>
  <c r="V213" i="50"/>
  <c r="S209" i="50"/>
  <c r="U209" i="50"/>
  <c r="J209" i="50"/>
  <c r="U208" i="50"/>
  <c r="J207" i="50"/>
  <c r="N207" i="50"/>
  <c r="R207" i="50"/>
  <c r="T207" i="50"/>
  <c r="U207" i="50"/>
  <c r="R206" i="50"/>
  <c r="S201" i="50"/>
  <c r="J201" i="50"/>
  <c r="U201" i="50"/>
  <c r="O201" i="50"/>
  <c r="O200" i="50"/>
  <c r="T200" i="50"/>
  <c r="N199" i="50"/>
  <c r="R199" i="50"/>
  <c r="V197" i="50"/>
  <c r="N197" i="50"/>
  <c r="X197" i="50"/>
  <c r="P197" i="50"/>
  <c r="Q197" i="50"/>
  <c r="R197" i="50"/>
  <c r="T196" i="50"/>
  <c r="U196" i="50"/>
  <c r="J196" i="50"/>
  <c r="O196" i="50"/>
  <c r="U193" i="50"/>
  <c r="V193" i="50"/>
  <c r="J193" i="50"/>
  <c r="N193" i="50"/>
  <c r="Q193" i="50"/>
  <c r="R193" i="50"/>
  <c r="U192" i="50"/>
  <c r="X192" i="50"/>
  <c r="O192" i="50"/>
  <c r="P192" i="50"/>
  <c r="R192" i="50"/>
  <c r="P191" i="50"/>
  <c r="O189" i="50"/>
  <c r="R189" i="50"/>
  <c r="S189" i="50"/>
  <c r="J188" i="50"/>
  <c r="X188" i="50"/>
  <c r="O188" i="50"/>
  <c r="P188" i="50"/>
  <c r="Q188" i="50"/>
  <c r="S188" i="50"/>
  <c r="V188" i="50"/>
  <c r="P186" i="50"/>
  <c r="W186" i="50"/>
  <c r="O182" i="50"/>
  <c r="Q180" i="50"/>
  <c r="R180" i="50"/>
  <c r="U180" i="50"/>
  <c r="W180" i="50"/>
  <c r="J180" i="50"/>
  <c r="O180" i="50"/>
  <c r="R179" i="50"/>
  <c r="J177" i="50"/>
  <c r="N177" i="50"/>
  <c r="P177" i="50"/>
  <c r="T177" i="50"/>
  <c r="X177" i="50"/>
  <c r="S176" i="50"/>
  <c r="V176" i="50"/>
  <c r="N176" i="50"/>
  <c r="P176" i="50"/>
  <c r="R176" i="50"/>
  <c r="J175" i="50"/>
  <c r="P175" i="50"/>
  <c r="S173" i="50"/>
  <c r="U173" i="50"/>
  <c r="J173" i="50"/>
  <c r="X173" i="50"/>
  <c r="P173" i="50"/>
  <c r="R173" i="50"/>
  <c r="O172" i="50"/>
  <c r="Q172" i="50"/>
  <c r="Q169" i="50"/>
  <c r="N168" i="50"/>
  <c r="P168" i="50"/>
  <c r="N164" i="50"/>
  <c r="U163" i="50"/>
  <c r="P160" i="50"/>
  <c r="R160" i="50"/>
  <c r="T160" i="50"/>
  <c r="R158" i="50"/>
  <c r="T158" i="50"/>
  <c r="U158" i="50"/>
  <c r="V158" i="50"/>
  <c r="X158" i="50"/>
  <c r="N158" i="50"/>
  <c r="V154" i="50"/>
  <c r="N153" i="50"/>
  <c r="V153" i="50"/>
  <c r="Q152" i="50"/>
  <c r="S152" i="50"/>
  <c r="N152" i="50"/>
  <c r="X152" i="50"/>
  <c r="S150" i="50"/>
  <c r="U150" i="50"/>
  <c r="W150" i="50"/>
  <c r="N150" i="50"/>
  <c r="U149" i="50"/>
  <c r="W148" i="50"/>
  <c r="N147" i="50"/>
  <c r="T146" i="50"/>
  <c r="R144" i="50"/>
  <c r="V144" i="50"/>
  <c r="J144" i="50"/>
  <c r="P144" i="50"/>
  <c r="Q144" i="50"/>
  <c r="O143" i="50"/>
  <c r="R142" i="50"/>
  <c r="S142" i="50"/>
  <c r="T142" i="50"/>
  <c r="V142" i="50"/>
  <c r="O142" i="50"/>
  <c r="X142" i="50"/>
  <c r="Q142" i="50"/>
  <c r="N138" i="50"/>
  <c r="V138" i="50"/>
  <c r="W137" i="50"/>
  <c r="O137" i="50"/>
  <c r="N136" i="50"/>
  <c r="P136" i="50"/>
  <c r="J136" i="50"/>
  <c r="O135" i="50"/>
  <c r="R134" i="50"/>
  <c r="U134" i="50"/>
  <c r="N134" i="50"/>
  <c r="J133" i="50"/>
  <c r="R133" i="50"/>
  <c r="O132" i="50"/>
  <c r="O129" i="50"/>
  <c r="P129" i="50"/>
  <c r="W129" i="50"/>
  <c r="N128" i="50"/>
  <c r="P128" i="50"/>
  <c r="Q128" i="50"/>
  <c r="S128" i="50"/>
  <c r="X128" i="50"/>
  <c r="X127" i="50"/>
  <c r="J126" i="50"/>
  <c r="N126" i="50"/>
  <c r="X126" i="50"/>
  <c r="J123" i="50"/>
  <c r="W122" i="50"/>
  <c r="X122" i="50"/>
  <c r="O122" i="50"/>
  <c r="P122" i="50"/>
  <c r="Q122" i="50"/>
  <c r="R122" i="50"/>
  <c r="V122" i="50"/>
  <c r="R118" i="50"/>
  <c r="U118" i="50"/>
  <c r="P118" i="50"/>
  <c r="S115" i="50"/>
  <c r="W115" i="50"/>
  <c r="N115" i="50"/>
  <c r="O115" i="50"/>
  <c r="N114" i="50"/>
  <c r="S114" i="50"/>
  <c r="T114" i="50"/>
  <c r="N113" i="50"/>
  <c r="P113" i="50"/>
  <c r="S113" i="50"/>
  <c r="P112" i="50"/>
  <c r="S112" i="50"/>
  <c r="U112" i="50"/>
  <c r="J112" i="50"/>
  <c r="X112" i="50"/>
  <c r="U111" i="50"/>
  <c r="Q110" i="50"/>
  <c r="S110" i="50"/>
  <c r="J110" i="50"/>
  <c r="Q109" i="50"/>
  <c r="O107" i="50"/>
  <c r="N104" i="50"/>
  <c r="S103" i="50"/>
  <c r="U102" i="50"/>
  <c r="J101" i="50"/>
  <c r="O101" i="50"/>
  <c r="P101" i="50"/>
  <c r="R101" i="50"/>
  <c r="S101" i="50"/>
  <c r="T101" i="50"/>
  <c r="X101" i="50"/>
  <c r="O100" i="50"/>
  <c r="Q100" i="50"/>
  <c r="V100" i="50"/>
  <c r="J100" i="50"/>
  <c r="X100" i="50"/>
  <c r="N99" i="50"/>
  <c r="O99" i="50"/>
  <c r="W99" i="50"/>
  <c r="P97" i="50"/>
  <c r="O97" i="50"/>
  <c r="S96" i="50"/>
  <c r="X95" i="50"/>
  <c r="Q94" i="50"/>
  <c r="X94" i="50"/>
  <c r="P94" i="50"/>
  <c r="O93" i="50"/>
  <c r="P93" i="50"/>
  <c r="P92" i="50"/>
  <c r="R92" i="50"/>
  <c r="O92" i="50"/>
  <c r="R91" i="50"/>
  <c r="S91" i="50"/>
  <c r="P90" i="50"/>
  <c r="P87" i="50"/>
  <c r="S87" i="50"/>
  <c r="O86" i="50"/>
  <c r="R86" i="50"/>
  <c r="T86" i="50"/>
  <c r="P85" i="50"/>
  <c r="G239" i="50"/>
  <c r="N83" i="50"/>
  <c r="T83" i="50"/>
  <c r="R82" i="50"/>
  <c r="S82" i="50"/>
  <c r="J81" i="50"/>
  <c r="V81" i="50"/>
  <c r="U79" i="50"/>
  <c r="V77" i="50"/>
  <c r="J77" i="50"/>
  <c r="Q77" i="50"/>
  <c r="P76" i="50"/>
  <c r="Q76" i="50"/>
  <c r="J75" i="50"/>
  <c r="G238" i="50"/>
  <c r="I240" i="50"/>
  <c r="N73" i="50"/>
  <c r="S73" i="50"/>
  <c r="T76" i="50"/>
  <c r="U77" i="50"/>
  <c r="J80" i="50"/>
  <c r="N80" i="50"/>
  <c r="Q80" i="50"/>
  <c r="R80" i="50"/>
  <c r="V72" i="50"/>
  <c r="P77" i="50"/>
  <c r="V80" i="50"/>
  <c r="S76" i="50"/>
  <c r="N81" i="50"/>
  <c r="W81" i="50"/>
  <c r="W82" i="50"/>
  <c r="J86" i="50"/>
  <c r="U86" i="50"/>
  <c r="U87" i="50"/>
  <c r="N90" i="50"/>
  <c r="W90" i="50"/>
  <c r="V91" i="50"/>
  <c r="T92" i="50"/>
  <c r="S93" i="50"/>
  <c r="R94" i="50"/>
  <c r="N95" i="50"/>
  <c r="N96" i="50"/>
  <c r="T97" i="50"/>
  <c r="Q99" i="50"/>
  <c r="U101" i="50"/>
  <c r="U103" i="50"/>
  <c r="Q104" i="50"/>
  <c r="P108" i="50"/>
  <c r="T110" i="50"/>
  <c r="W114" i="50"/>
  <c r="O116" i="50"/>
  <c r="J118" i="50"/>
  <c r="V118" i="50"/>
  <c r="P120" i="50"/>
  <c r="O123" i="50"/>
  <c r="P126" i="50"/>
  <c r="J127" i="50"/>
  <c r="T128" i="50"/>
  <c r="U129" i="50"/>
  <c r="S131" i="50"/>
  <c r="U133" i="50"/>
  <c r="W133" i="50"/>
  <c r="V134" i="50"/>
  <c r="R136" i="50"/>
  <c r="P138" i="50"/>
  <c r="O140" i="50"/>
  <c r="S143" i="50"/>
  <c r="T144" i="50"/>
  <c r="X145" i="50"/>
  <c r="P145" i="50"/>
  <c r="T150" i="50"/>
  <c r="X150" i="50"/>
  <c r="P150" i="50"/>
  <c r="Q156" i="50"/>
  <c r="S158" i="50"/>
  <c r="W158" i="50"/>
  <c r="O158" i="50"/>
  <c r="P164" i="50"/>
  <c r="Q165" i="50"/>
  <c r="U168" i="50"/>
  <c r="R169" i="50"/>
  <c r="T169" i="50"/>
  <c r="N169" i="50"/>
  <c r="R172" i="50"/>
  <c r="Q174" i="50"/>
  <c r="Q175" i="50"/>
  <c r="T179" i="50"/>
  <c r="J185" i="50"/>
  <c r="U187" i="50"/>
  <c r="V187" i="50"/>
  <c r="W189" i="50"/>
  <c r="T191" i="50"/>
  <c r="W193" i="50"/>
  <c r="O193" i="50"/>
  <c r="T193" i="50"/>
  <c r="X193" i="50"/>
  <c r="P193" i="50"/>
  <c r="S198" i="50"/>
  <c r="U198" i="50"/>
  <c r="N202" i="50"/>
  <c r="R210" i="50"/>
  <c r="J218" i="50"/>
  <c r="R225" i="50"/>
  <c r="O81" i="50"/>
  <c r="X81" i="50"/>
  <c r="X82" i="50"/>
  <c r="O84" i="50"/>
  <c r="N86" i="50"/>
  <c r="V86" i="50"/>
  <c r="X87" i="50"/>
  <c r="O90" i="50"/>
  <c r="X90" i="50"/>
  <c r="W91" i="50"/>
  <c r="U92" i="50"/>
  <c r="X93" i="50"/>
  <c r="S94" i="50"/>
  <c r="O95" i="50"/>
  <c r="P96" i="50"/>
  <c r="X97" i="50"/>
  <c r="R99" i="50"/>
  <c r="J103" i="50"/>
  <c r="V103" i="50"/>
  <c r="R104" i="50"/>
  <c r="P105" i="50"/>
  <c r="O106" i="50"/>
  <c r="U108" i="50"/>
  <c r="U110" i="50"/>
  <c r="R113" i="50"/>
  <c r="X113" i="50"/>
  <c r="J113" i="50"/>
  <c r="X114" i="50"/>
  <c r="P116" i="50"/>
  <c r="N118" i="50"/>
  <c r="W118" i="50"/>
  <c r="T120" i="50"/>
  <c r="S123" i="50"/>
  <c r="W124" i="50"/>
  <c r="O124" i="50"/>
  <c r="Q126" i="50"/>
  <c r="J134" i="50"/>
  <c r="S136" i="50"/>
  <c r="P140" i="50"/>
  <c r="W147" i="50"/>
  <c r="U147" i="50"/>
  <c r="O150" i="50"/>
  <c r="J151" i="50"/>
  <c r="R156" i="50"/>
  <c r="P158" i="50"/>
  <c r="V160" i="50"/>
  <c r="U160" i="50"/>
  <c r="Q160" i="50"/>
  <c r="R164" i="50"/>
  <c r="R165" i="50"/>
  <c r="R174" i="50"/>
  <c r="R175" i="50"/>
  <c r="O178" i="50"/>
  <c r="V183" i="50"/>
  <c r="O183" i="50"/>
  <c r="P183" i="50"/>
  <c r="P185" i="50"/>
  <c r="P196" i="50"/>
  <c r="X196" i="50"/>
  <c r="Q196" i="50"/>
  <c r="S202" i="50"/>
  <c r="P207" i="50"/>
  <c r="V207" i="50"/>
  <c r="Q207" i="50"/>
  <c r="N217" i="50"/>
  <c r="S218" i="50"/>
  <c r="V222" i="50"/>
  <c r="R222" i="50"/>
  <c r="T94" i="50"/>
  <c r="P95" i="50"/>
  <c r="S99" i="50"/>
  <c r="S104" i="50"/>
  <c r="T116" i="50"/>
  <c r="T123" i="50"/>
  <c r="Q125" i="50"/>
  <c r="R126" i="50"/>
  <c r="U131" i="50"/>
  <c r="J131" i="50"/>
  <c r="V131" i="50"/>
  <c r="W134" i="50"/>
  <c r="O134" i="50"/>
  <c r="S134" i="50"/>
  <c r="T136" i="50"/>
  <c r="Q140" i="50"/>
  <c r="O148" i="50"/>
  <c r="P151" i="50"/>
  <c r="N155" i="50"/>
  <c r="T156" i="50"/>
  <c r="V159" i="50"/>
  <c r="X159" i="50"/>
  <c r="T164" i="50"/>
  <c r="T165" i="50"/>
  <c r="J167" i="50"/>
  <c r="V168" i="50"/>
  <c r="R168" i="50"/>
  <c r="P170" i="50"/>
  <c r="S170" i="50"/>
  <c r="S172" i="50"/>
  <c r="X172" i="50"/>
  <c r="P172" i="50"/>
  <c r="U174" i="50"/>
  <c r="U175" i="50"/>
  <c r="Q178" i="50"/>
  <c r="O179" i="50"/>
  <c r="V179" i="50"/>
  <c r="Q179" i="50"/>
  <c r="O184" i="50"/>
  <c r="Q185" i="50"/>
  <c r="T189" i="50"/>
  <c r="Q189" i="50"/>
  <c r="V189" i="50"/>
  <c r="U191" i="50"/>
  <c r="V191" i="50"/>
  <c r="J191" i="50"/>
  <c r="U202" i="50"/>
  <c r="X211" i="50"/>
  <c r="T211" i="50"/>
  <c r="O217" i="50"/>
  <c r="U218" i="50"/>
  <c r="P221" i="50"/>
  <c r="Q81" i="50"/>
  <c r="N82" i="50"/>
  <c r="T84" i="50"/>
  <c r="P86" i="50"/>
  <c r="P88" i="50"/>
  <c r="Q90" i="50"/>
  <c r="J91" i="50"/>
  <c r="J92" i="50"/>
  <c r="W92" i="50"/>
  <c r="J94" i="50"/>
  <c r="U94" i="50"/>
  <c r="R95" i="50"/>
  <c r="T96" i="50"/>
  <c r="P98" i="50"/>
  <c r="T99" i="50"/>
  <c r="O103" i="50"/>
  <c r="X103" i="50"/>
  <c r="V104" i="50"/>
  <c r="S106" i="50"/>
  <c r="N110" i="50"/>
  <c r="O114" i="50"/>
  <c r="U116" i="50"/>
  <c r="P121" i="50"/>
  <c r="U123" i="50"/>
  <c r="R125" i="50"/>
  <c r="T126" i="50"/>
  <c r="W127" i="50"/>
  <c r="O127" i="50"/>
  <c r="W128" i="50"/>
  <c r="V128" i="50"/>
  <c r="J128" i="50"/>
  <c r="R128" i="50"/>
  <c r="S129" i="50"/>
  <c r="X129" i="50"/>
  <c r="N129" i="50"/>
  <c r="P134" i="50"/>
  <c r="V136" i="50"/>
  <c r="X138" i="50"/>
  <c r="T138" i="50"/>
  <c r="T140" i="50"/>
  <c r="Q143" i="50"/>
  <c r="W143" i="50"/>
  <c r="W144" i="50"/>
  <c r="X144" i="50"/>
  <c r="N144" i="50"/>
  <c r="S144" i="50"/>
  <c r="R151" i="50"/>
  <c r="O155" i="50"/>
  <c r="S162" i="50"/>
  <c r="V162" i="50"/>
  <c r="U164" i="50"/>
  <c r="P167" i="50"/>
  <c r="O171" i="50"/>
  <c r="U181" i="50"/>
  <c r="O181" i="50"/>
  <c r="P184" i="50"/>
  <c r="R185" i="50"/>
  <c r="N189" i="50"/>
  <c r="J212" i="50"/>
  <c r="Q217" i="50"/>
  <c r="Q221" i="50"/>
  <c r="O224" i="50"/>
  <c r="V225" i="50"/>
  <c r="N225" i="50"/>
  <c r="S225" i="50"/>
  <c r="X225" i="50"/>
  <c r="P225" i="50"/>
  <c r="W225" i="50"/>
  <c r="O225" i="50"/>
  <c r="L237" i="50"/>
  <c r="I237" i="50"/>
  <c r="M237" i="50"/>
  <c r="K237" i="50"/>
  <c r="S81" i="50"/>
  <c r="O82" i="50"/>
  <c r="X84" i="50"/>
  <c r="T88" i="50"/>
  <c r="R90" i="50"/>
  <c r="N91" i="50"/>
  <c r="N92" i="50"/>
  <c r="X92" i="50"/>
  <c r="N94" i="50"/>
  <c r="V94" i="50"/>
  <c r="S95" i="50"/>
  <c r="X96" i="50"/>
  <c r="U99" i="50"/>
  <c r="X104" i="50"/>
  <c r="X106" i="50"/>
  <c r="X110" i="50"/>
  <c r="P110" i="50"/>
  <c r="P114" i="50"/>
  <c r="X116" i="50"/>
  <c r="O119" i="50"/>
  <c r="U126" i="50"/>
  <c r="N130" i="50"/>
  <c r="J139" i="50"/>
  <c r="V140" i="50"/>
  <c r="S151" i="50"/>
  <c r="R155" i="50"/>
  <c r="S156" i="50"/>
  <c r="P156" i="50"/>
  <c r="U156" i="50"/>
  <c r="W164" i="50"/>
  <c r="X165" i="50"/>
  <c r="S165" i="50"/>
  <c r="J165" i="50"/>
  <c r="T175" i="50"/>
  <c r="W175" i="50"/>
  <c r="N175" i="50"/>
  <c r="S175" i="50"/>
  <c r="X175" i="50"/>
  <c r="O175" i="50"/>
  <c r="W178" i="50"/>
  <c r="X178" i="50"/>
  <c r="N178" i="50"/>
  <c r="T184" i="50"/>
  <c r="T185" i="50"/>
  <c r="O202" i="50"/>
  <c r="W202" i="50"/>
  <c r="Q202" i="50"/>
  <c r="T212" i="50"/>
  <c r="R217" i="50"/>
  <c r="N218" i="50"/>
  <c r="V218" i="50"/>
  <c r="Q218" i="50"/>
  <c r="O218" i="50"/>
  <c r="S221" i="50"/>
  <c r="T81" i="50"/>
  <c r="P82" i="50"/>
  <c r="O87" i="50"/>
  <c r="O91" i="50"/>
  <c r="O94" i="50"/>
  <c r="W95" i="50"/>
  <c r="J99" i="50"/>
  <c r="P111" i="50"/>
  <c r="V123" i="50"/>
  <c r="R123" i="50"/>
  <c r="T125" i="50"/>
  <c r="J125" i="50"/>
  <c r="W125" i="50"/>
  <c r="W136" i="50"/>
  <c r="Q136" i="50"/>
  <c r="U136" i="50"/>
  <c r="X148" i="50"/>
  <c r="P148" i="50"/>
  <c r="W155" i="50"/>
  <c r="S174" i="50"/>
  <c r="X174" i="50"/>
  <c r="P174" i="50"/>
  <c r="T174" i="50"/>
  <c r="P189" i="50"/>
  <c r="U215" i="50"/>
  <c r="X215" i="50"/>
  <c r="N215" i="50"/>
  <c r="J215" i="50"/>
  <c r="U224" i="50"/>
  <c r="X224" i="50"/>
  <c r="J224" i="50"/>
  <c r="R140" i="50"/>
  <c r="X140" i="50"/>
  <c r="N140" i="50"/>
  <c r="W151" i="50"/>
  <c r="Q151" i="50"/>
  <c r="X151" i="50"/>
  <c r="S157" i="50"/>
  <c r="W157" i="50"/>
  <c r="S164" i="50"/>
  <c r="V164" i="50"/>
  <c r="J164" i="50"/>
  <c r="Q164" i="50"/>
  <c r="U221" i="50"/>
  <c r="V221" i="50"/>
  <c r="R221" i="50"/>
  <c r="X221" i="50"/>
  <c r="O221" i="50"/>
  <c r="W221" i="50"/>
  <c r="N221" i="50"/>
  <c r="L235" i="50"/>
  <c r="M235" i="50"/>
  <c r="K235" i="50"/>
  <c r="I235" i="50"/>
  <c r="T119" i="50"/>
  <c r="S119" i="50"/>
  <c r="W126" i="50"/>
  <c r="O126" i="50"/>
  <c r="S126" i="50"/>
  <c r="V139" i="50"/>
  <c r="N139" i="50"/>
  <c r="O164" i="50"/>
  <c r="Q184" i="50"/>
  <c r="X184" i="50"/>
  <c r="J184" i="50"/>
  <c r="R184" i="50"/>
  <c r="V185" i="50"/>
  <c r="N185" i="50"/>
  <c r="S185" i="50"/>
  <c r="W185" i="50"/>
  <c r="O185" i="50"/>
  <c r="O212" i="50"/>
  <c r="W212" i="50"/>
  <c r="Q212" i="50"/>
  <c r="P212" i="50"/>
  <c r="S217" i="50"/>
  <c r="X217" i="50"/>
  <c r="P217" i="50"/>
  <c r="U217" i="50"/>
  <c r="J217" i="50"/>
  <c r="T217" i="50"/>
  <c r="U219" i="50"/>
  <c r="J219" i="50"/>
  <c r="X219" i="50"/>
  <c r="Q219" i="50"/>
  <c r="N219" i="50"/>
  <c r="G235" i="50"/>
  <c r="N180" i="50"/>
  <c r="P209" i="50"/>
  <c r="X209" i="50"/>
  <c r="O213" i="50"/>
  <c r="X213" i="50"/>
  <c r="O228" i="50"/>
  <c r="N229" i="50"/>
  <c r="W229" i="50"/>
  <c r="I239" i="50"/>
  <c r="O229" i="50"/>
  <c r="X229" i="50"/>
  <c r="K239" i="50"/>
  <c r="M239" i="50"/>
  <c r="J142" i="50"/>
  <c r="N146" i="50"/>
  <c r="Q176" i="50"/>
  <c r="Q177" i="50"/>
  <c r="T180" i="50"/>
  <c r="N186" i="50"/>
  <c r="U188" i="50"/>
  <c r="J190" i="50"/>
  <c r="T197" i="50"/>
  <c r="T205" i="50"/>
  <c r="T209" i="50"/>
  <c r="S213" i="50"/>
  <c r="Q214" i="50"/>
  <c r="R229" i="50"/>
  <c r="O209" i="50"/>
  <c r="N213" i="50"/>
  <c r="W213" i="50"/>
  <c r="V229" i="50"/>
  <c r="W77" i="50"/>
  <c r="X77" i="50" s="1"/>
  <c r="S78" i="50"/>
  <c r="R73" i="50"/>
  <c r="J72" i="50"/>
  <c r="T78" i="50"/>
  <c r="N72" i="50"/>
  <c r="O72" i="50" s="1"/>
  <c r="J78" i="50"/>
  <c r="U78" i="50"/>
  <c r="N78" i="50"/>
  <c r="O78" i="50" s="1"/>
  <c r="V78" i="50"/>
  <c r="P80" i="50"/>
  <c r="H242" i="50"/>
  <c r="G237" i="50"/>
  <c r="P78" i="50"/>
  <c r="P71" i="50"/>
  <c r="O77" i="50"/>
  <c r="U80" i="50"/>
  <c r="U73" i="50"/>
  <c r="U72" i="50"/>
  <c r="T71" i="50"/>
  <c r="R72" i="50"/>
  <c r="Q75" i="50"/>
  <c r="Q71" i="50"/>
  <c r="Q74" i="50"/>
  <c r="V74" i="50"/>
  <c r="N71" i="50"/>
  <c r="O71" i="50" s="1"/>
  <c r="V71" i="50"/>
  <c r="Q72" i="50"/>
  <c r="T73" i="50"/>
  <c r="R75" i="50"/>
  <c r="J76" i="50"/>
  <c r="U76" i="50"/>
  <c r="N79" i="50"/>
  <c r="O79" i="50" s="1"/>
  <c r="S80" i="50"/>
  <c r="T82" i="50"/>
  <c r="Q83" i="50"/>
  <c r="J84" i="50"/>
  <c r="V84" i="50"/>
  <c r="R85" i="50"/>
  <c r="Q87" i="50"/>
  <c r="J88" i="50"/>
  <c r="V88" i="50"/>
  <c r="S89" i="50"/>
  <c r="T91" i="50"/>
  <c r="U93" i="50"/>
  <c r="U95" i="50"/>
  <c r="Q96" i="50"/>
  <c r="J97" i="50"/>
  <c r="V97" i="50"/>
  <c r="R98" i="50"/>
  <c r="T100" i="50"/>
  <c r="V101" i="50"/>
  <c r="N101" i="50"/>
  <c r="T104" i="50"/>
  <c r="V106" i="50"/>
  <c r="R107" i="50"/>
  <c r="N108" i="50"/>
  <c r="W108" i="50"/>
  <c r="S109" i="50"/>
  <c r="R111" i="50"/>
  <c r="T113" i="50"/>
  <c r="U114" i="50"/>
  <c r="J114" i="50"/>
  <c r="U115" i="50"/>
  <c r="Q116" i="50"/>
  <c r="J117" i="50"/>
  <c r="W117" i="50"/>
  <c r="J119" i="50"/>
  <c r="V119" i="50"/>
  <c r="R120" i="50"/>
  <c r="N121" i="50"/>
  <c r="W121" i="50"/>
  <c r="S122" i="50"/>
  <c r="X123" i="50"/>
  <c r="P123" i="50"/>
  <c r="V124" i="50"/>
  <c r="S125" i="50"/>
  <c r="U127" i="50"/>
  <c r="V130" i="50"/>
  <c r="T131" i="50"/>
  <c r="Q132" i="50"/>
  <c r="O133" i="50"/>
  <c r="Q135" i="50"/>
  <c r="U137" i="50"/>
  <c r="R138" i="50"/>
  <c r="O139" i="50"/>
  <c r="U141" i="50"/>
  <c r="Q145" i="50"/>
  <c r="R146" i="50"/>
  <c r="Q147" i="50"/>
  <c r="Q148" i="50"/>
  <c r="P153" i="50"/>
  <c r="S154" i="50"/>
  <c r="R159" i="50"/>
  <c r="T161" i="50"/>
  <c r="O163" i="50"/>
  <c r="N170" i="50"/>
  <c r="X171" i="50"/>
  <c r="P171" i="50"/>
  <c r="V171" i="50"/>
  <c r="J171" i="50"/>
  <c r="T171" i="50"/>
  <c r="R171" i="50"/>
  <c r="Q171" i="50"/>
  <c r="W171" i="50"/>
  <c r="N171" i="50"/>
  <c r="X182" i="50"/>
  <c r="P182" i="50"/>
  <c r="R182" i="50"/>
  <c r="W182" i="50"/>
  <c r="N182" i="50"/>
  <c r="Q182" i="50"/>
  <c r="J182" i="50"/>
  <c r="V182" i="50"/>
  <c r="U182" i="50"/>
  <c r="S182" i="50"/>
  <c r="S195" i="50"/>
  <c r="W195" i="50"/>
  <c r="O195" i="50"/>
  <c r="U195" i="50"/>
  <c r="Q195" i="50"/>
  <c r="V195" i="50"/>
  <c r="R195" i="50"/>
  <c r="P195" i="50"/>
  <c r="N195" i="50"/>
  <c r="J195" i="50"/>
  <c r="X195" i="50"/>
  <c r="J73" i="50"/>
  <c r="P74" i="50"/>
  <c r="S75" i="50"/>
  <c r="N76" i="50"/>
  <c r="V76" i="50"/>
  <c r="R83" i="50"/>
  <c r="N84" i="50"/>
  <c r="W84" i="50"/>
  <c r="S85" i="50"/>
  <c r="R87" i="50"/>
  <c r="N88" i="50"/>
  <c r="T89" i="50"/>
  <c r="U90" i="50"/>
  <c r="J90" i="50"/>
  <c r="Q92" i="50"/>
  <c r="J93" i="50"/>
  <c r="J95" i="50"/>
  <c r="V95" i="50"/>
  <c r="R96" i="50"/>
  <c r="N97" i="50"/>
  <c r="W97" i="50"/>
  <c r="S98" i="50"/>
  <c r="X99" i="50"/>
  <c r="P99" i="50"/>
  <c r="U100" i="50"/>
  <c r="Q101" i="50"/>
  <c r="Q105" i="50"/>
  <c r="N106" i="50"/>
  <c r="S107" i="50"/>
  <c r="O108" i="50"/>
  <c r="X108" i="50"/>
  <c r="T109" i="50"/>
  <c r="S111" i="50"/>
  <c r="W112" i="50"/>
  <c r="O112" i="50"/>
  <c r="U113" i="50"/>
  <c r="Q114" i="50"/>
  <c r="J115" i="50"/>
  <c r="R116" i="50"/>
  <c r="O117" i="50"/>
  <c r="N119" i="50"/>
  <c r="W119" i="50"/>
  <c r="S120" i="50"/>
  <c r="O121" i="50"/>
  <c r="X121" i="50"/>
  <c r="Q123" i="50"/>
  <c r="J124" i="50"/>
  <c r="T129" i="50"/>
  <c r="R129" i="50"/>
  <c r="R132" i="50"/>
  <c r="Q133" i="50"/>
  <c r="R135" i="50"/>
  <c r="S138" i="50"/>
  <c r="Q139" i="50"/>
  <c r="U140" i="50"/>
  <c r="J140" i="50"/>
  <c r="S140" i="50"/>
  <c r="V143" i="50"/>
  <c r="N143" i="50"/>
  <c r="T143" i="50"/>
  <c r="S145" i="50"/>
  <c r="T147" i="50"/>
  <c r="R148" i="50"/>
  <c r="Q153" i="50"/>
  <c r="X155" i="50"/>
  <c r="P155" i="50"/>
  <c r="V155" i="50"/>
  <c r="J155" i="50"/>
  <c r="T155" i="50"/>
  <c r="S155" i="50"/>
  <c r="Q155" i="50"/>
  <c r="T167" i="50"/>
  <c r="S167" i="50"/>
  <c r="Q167" i="50"/>
  <c r="X167" i="50"/>
  <c r="O167" i="50"/>
  <c r="W167" i="50"/>
  <c r="N167" i="50"/>
  <c r="U167" i="50"/>
  <c r="S72" i="50"/>
  <c r="V73" i="50"/>
  <c r="T75" i="50"/>
  <c r="T85" i="50"/>
  <c r="W88" i="50"/>
  <c r="O88" i="50"/>
  <c r="U89" i="50"/>
  <c r="T98" i="50"/>
  <c r="T107" i="50"/>
  <c r="V117" i="50"/>
  <c r="N117" i="50"/>
  <c r="W130" i="50"/>
  <c r="O130" i="50"/>
  <c r="U130" i="50"/>
  <c r="J130" i="50"/>
  <c r="T132" i="50"/>
  <c r="S135" i="50"/>
  <c r="X141" i="50"/>
  <c r="P141" i="50"/>
  <c r="V141" i="50"/>
  <c r="N141" i="50"/>
  <c r="R161" i="50"/>
  <c r="X161" i="50"/>
  <c r="O161" i="50"/>
  <c r="V161" i="50"/>
  <c r="J161" i="50"/>
  <c r="U161" i="50"/>
  <c r="S161" i="50"/>
  <c r="V204" i="50"/>
  <c r="N204" i="50"/>
  <c r="R204" i="50"/>
  <c r="X204" i="50"/>
  <c r="J204" i="50"/>
  <c r="T204" i="50"/>
  <c r="U204" i="50"/>
  <c r="Q204" i="50"/>
  <c r="P204" i="50"/>
  <c r="O204" i="50"/>
  <c r="W204" i="50"/>
  <c r="T72" i="50"/>
  <c r="O73" i="50"/>
  <c r="R74" i="50"/>
  <c r="U75" i="50"/>
  <c r="Q79" i="50"/>
  <c r="U85" i="50"/>
  <c r="Q88" i="50"/>
  <c r="J89" i="50"/>
  <c r="V89" i="50"/>
  <c r="V93" i="50"/>
  <c r="N93" i="50"/>
  <c r="V98" i="50"/>
  <c r="U106" i="50"/>
  <c r="J106" i="50"/>
  <c r="U107" i="50"/>
  <c r="Q108" i="50"/>
  <c r="J111" i="50"/>
  <c r="V111" i="50"/>
  <c r="X115" i="50"/>
  <c r="P115" i="50"/>
  <c r="Q117" i="50"/>
  <c r="U120" i="50"/>
  <c r="Q121" i="50"/>
  <c r="U124" i="50"/>
  <c r="S124" i="50"/>
  <c r="V127" i="50"/>
  <c r="N127" i="50"/>
  <c r="T127" i="50"/>
  <c r="P130" i="50"/>
  <c r="V132" i="50"/>
  <c r="U135" i="50"/>
  <c r="T139" i="50"/>
  <c r="O141" i="50"/>
  <c r="R154" i="50"/>
  <c r="X154" i="50"/>
  <c r="P154" i="50"/>
  <c r="W154" i="50"/>
  <c r="O154" i="50"/>
  <c r="U154" i="50"/>
  <c r="J154" i="50"/>
  <c r="P157" i="50"/>
  <c r="T159" i="50"/>
  <c r="W159" i="50"/>
  <c r="N159" i="50"/>
  <c r="U159" i="50"/>
  <c r="S159" i="50"/>
  <c r="Q159" i="50"/>
  <c r="N162" i="50"/>
  <c r="X163" i="50"/>
  <c r="P163" i="50"/>
  <c r="S163" i="50"/>
  <c r="Q163" i="50"/>
  <c r="W163" i="50"/>
  <c r="N163" i="50"/>
  <c r="V163" i="50"/>
  <c r="J163" i="50"/>
  <c r="T163" i="50"/>
  <c r="R71" i="50"/>
  <c r="S74" i="50"/>
  <c r="N75" i="50"/>
  <c r="O75" i="50" s="1"/>
  <c r="V75" i="50"/>
  <c r="R79" i="50"/>
  <c r="U82" i="50"/>
  <c r="J82" i="50"/>
  <c r="U83" i="50"/>
  <c r="Q84" i="50"/>
  <c r="J85" i="50"/>
  <c r="W85" i="50"/>
  <c r="J87" i="50"/>
  <c r="V87" i="50"/>
  <c r="R88" i="50"/>
  <c r="N89" i="50"/>
  <c r="W89" i="50"/>
  <c r="X91" i="50"/>
  <c r="P91" i="50"/>
  <c r="Q93" i="50"/>
  <c r="U96" i="50"/>
  <c r="Q97" i="50"/>
  <c r="N98" i="50"/>
  <c r="W98" i="50"/>
  <c r="W104" i="50"/>
  <c r="O104" i="50"/>
  <c r="Q106" i="50"/>
  <c r="J107" i="50"/>
  <c r="V107" i="50"/>
  <c r="R108" i="50"/>
  <c r="O109" i="50"/>
  <c r="N111" i="50"/>
  <c r="W111" i="50"/>
  <c r="Q115" i="50"/>
  <c r="J116" i="50"/>
  <c r="V116" i="50"/>
  <c r="R117" i="50"/>
  <c r="Q119" i="50"/>
  <c r="J120" i="50"/>
  <c r="V120" i="50"/>
  <c r="S121" i="50"/>
  <c r="P124" i="50"/>
  <c r="X125" i="50"/>
  <c r="P125" i="50"/>
  <c r="V125" i="50"/>
  <c r="N125" i="50"/>
  <c r="P127" i="50"/>
  <c r="Q130" i="50"/>
  <c r="R131" i="50"/>
  <c r="X131" i="50"/>
  <c r="P131" i="50"/>
  <c r="W132" i="50"/>
  <c r="T133" i="50"/>
  <c r="W135" i="50"/>
  <c r="T137" i="50"/>
  <c r="R137" i="50"/>
  <c r="U139" i="50"/>
  <c r="Q141" i="50"/>
  <c r="X146" i="50"/>
  <c r="P146" i="50"/>
  <c r="W146" i="50"/>
  <c r="O146" i="50"/>
  <c r="U146" i="50"/>
  <c r="J146" i="50"/>
  <c r="Q157" i="50"/>
  <c r="P162" i="50"/>
  <c r="U170" i="50"/>
  <c r="J170" i="50"/>
  <c r="Q170" i="50"/>
  <c r="X170" i="50"/>
  <c r="O170" i="50"/>
  <c r="V170" i="50"/>
  <c r="T170" i="50"/>
  <c r="R170" i="50"/>
  <c r="S71" i="50"/>
  <c r="T74" i="50"/>
  <c r="S79" i="50"/>
  <c r="O80" i="50"/>
  <c r="Q82" i="50"/>
  <c r="J83" i="50"/>
  <c r="R84" i="50"/>
  <c r="O85" i="50"/>
  <c r="N87" i="50"/>
  <c r="W87" i="50"/>
  <c r="S88" i="50"/>
  <c r="O89" i="50"/>
  <c r="X89" i="50"/>
  <c r="Q91" i="50"/>
  <c r="R93" i="50"/>
  <c r="Q95" i="50"/>
  <c r="J96" i="50"/>
  <c r="S97" i="50"/>
  <c r="O98" i="50"/>
  <c r="R106" i="50"/>
  <c r="N107" i="50"/>
  <c r="T108" i="50"/>
  <c r="V109" i="50"/>
  <c r="N109" i="50"/>
  <c r="O111" i="50"/>
  <c r="X111" i="50"/>
  <c r="R115" i="50"/>
  <c r="N116" i="50"/>
  <c r="W116" i="50"/>
  <c r="S117" i="50"/>
  <c r="R119" i="50"/>
  <c r="N120" i="50"/>
  <c r="T121" i="50"/>
  <c r="U122" i="50"/>
  <c r="J122" i="50"/>
  <c r="Q124" i="50"/>
  <c r="O125" i="50"/>
  <c r="Q127" i="50"/>
  <c r="R130" i="50"/>
  <c r="O131" i="50"/>
  <c r="N132" i="50"/>
  <c r="J135" i="50"/>
  <c r="W138" i="50"/>
  <c r="O138" i="50"/>
  <c r="U138" i="50"/>
  <c r="J138" i="50"/>
  <c r="R141" i="50"/>
  <c r="U145" i="50"/>
  <c r="J145" i="50"/>
  <c r="T145" i="50"/>
  <c r="R145" i="50"/>
  <c r="S147" i="50"/>
  <c r="R147" i="50"/>
  <c r="X147" i="50"/>
  <c r="P147" i="50"/>
  <c r="V148" i="50"/>
  <c r="N148" i="50"/>
  <c r="U148" i="50"/>
  <c r="J148" i="50"/>
  <c r="S148" i="50"/>
  <c r="W153" i="50"/>
  <c r="O153" i="50"/>
  <c r="U153" i="50"/>
  <c r="J153" i="50"/>
  <c r="T153" i="50"/>
  <c r="R153" i="50"/>
  <c r="J159" i="50"/>
  <c r="N161" i="50"/>
  <c r="V181" i="50"/>
  <c r="N181" i="50"/>
  <c r="S181" i="50"/>
  <c r="R181" i="50"/>
  <c r="P181" i="50"/>
  <c r="X181" i="50"/>
  <c r="J181" i="50"/>
  <c r="W181" i="50"/>
  <c r="T181" i="50"/>
  <c r="J74" i="50"/>
  <c r="U74" i="50"/>
  <c r="V85" i="50"/>
  <c r="N85" i="50"/>
  <c r="U98" i="50"/>
  <c r="J98" i="50"/>
  <c r="X107" i="50"/>
  <c r="P107" i="50"/>
  <c r="T117" i="50"/>
  <c r="W120" i="50"/>
  <c r="O120" i="50"/>
  <c r="U121" i="50"/>
  <c r="S130" i="50"/>
  <c r="U132" i="50"/>
  <c r="J132" i="50"/>
  <c r="S132" i="50"/>
  <c r="V135" i="50"/>
  <c r="N135" i="50"/>
  <c r="T135" i="50"/>
  <c r="S141" i="50"/>
  <c r="P161" i="50"/>
  <c r="X194" i="50"/>
  <c r="P194" i="50"/>
  <c r="T194" i="50"/>
  <c r="W194" i="50"/>
  <c r="J194" i="50"/>
  <c r="S194" i="50"/>
  <c r="U194" i="50"/>
  <c r="Q194" i="50"/>
  <c r="O194" i="50"/>
  <c r="N194" i="50"/>
  <c r="V194" i="50"/>
  <c r="J71" i="50"/>
  <c r="N74" i="50"/>
  <c r="J79" i="50"/>
  <c r="V79" i="50"/>
  <c r="X83" i="50"/>
  <c r="P83" i="50"/>
  <c r="U84" i="50"/>
  <c r="Q85" i="50"/>
  <c r="U88" i="50"/>
  <c r="Q89" i="50"/>
  <c r="T93" i="50"/>
  <c r="W96" i="50"/>
  <c r="O96" i="50"/>
  <c r="U97" i="50"/>
  <c r="Q98" i="50"/>
  <c r="T106" i="50"/>
  <c r="Q107" i="50"/>
  <c r="J108" i="50"/>
  <c r="V108" i="50"/>
  <c r="Q111" i="50"/>
  <c r="T115" i="50"/>
  <c r="U117" i="50"/>
  <c r="U119" i="50"/>
  <c r="Q120" i="50"/>
  <c r="J121" i="50"/>
  <c r="V121" i="50"/>
  <c r="T124" i="50"/>
  <c r="S127" i="50"/>
  <c r="T130" i="50"/>
  <c r="P132" i="50"/>
  <c r="X133" i="50"/>
  <c r="P133" i="50"/>
  <c r="V133" i="50"/>
  <c r="N133" i="50"/>
  <c r="P135" i="50"/>
  <c r="R139" i="50"/>
  <c r="X139" i="50"/>
  <c r="P139" i="50"/>
  <c r="T141" i="50"/>
  <c r="V157" i="50"/>
  <c r="N157" i="50"/>
  <c r="X157" i="50"/>
  <c r="O157" i="50"/>
  <c r="U157" i="50"/>
  <c r="T157" i="50"/>
  <c r="R157" i="50"/>
  <c r="P159" i="50"/>
  <c r="Q161" i="50"/>
  <c r="U162" i="50"/>
  <c r="J162" i="50"/>
  <c r="W162" i="50"/>
  <c r="T162" i="50"/>
  <c r="R162" i="50"/>
  <c r="Q162" i="50"/>
  <c r="X162" i="50"/>
  <c r="O162" i="50"/>
  <c r="O128" i="50"/>
  <c r="O136" i="50"/>
  <c r="O144" i="50"/>
  <c r="N149" i="50"/>
  <c r="V149" i="50"/>
  <c r="T151" i="50"/>
  <c r="O152" i="50"/>
  <c r="J156" i="50"/>
  <c r="V156" i="50"/>
  <c r="J160" i="50"/>
  <c r="U165" i="50"/>
  <c r="Q168" i="50"/>
  <c r="J169" i="50"/>
  <c r="V169" i="50"/>
  <c r="T172" i="50"/>
  <c r="V173" i="50"/>
  <c r="N173" i="50"/>
  <c r="U176" i="50"/>
  <c r="S177" i="50"/>
  <c r="P178" i="50"/>
  <c r="X179" i="50"/>
  <c r="P179" i="50"/>
  <c r="U179" i="50"/>
  <c r="J179" i="50"/>
  <c r="Q183" i="50"/>
  <c r="Q186" i="50"/>
  <c r="Q187" i="50"/>
  <c r="S190" i="50"/>
  <c r="R191" i="50"/>
  <c r="Q192" i="50"/>
  <c r="O198" i="50"/>
  <c r="Q199" i="50"/>
  <c r="S200" i="50"/>
  <c r="S206" i="50"/>
  <c r="P208" i="50"/>
  <c r="O214" i="50"/>
  <c r="Q215" i="50"/>
  <c r="S216" i="50"/>
  <c r="S222" i="50"/>
  <c r="P224" i="50"/>
  <c r="X210" i="50"/>
  <c r="P210" i="50"/>
  <c r="T210" i="50"/>
  <c r="W210" i="50"/>
  <c r="J210" i="50"/>
  <c r="S210" i="50"/>
  <c r="S211" i="50"/>
  <c r="W211" i="50"/>
  <c r="O211" i="50"/>
  <c r="U211" i="50"/>
  <c r="Q211" i="50"/>
  <c r="V220" i="50"/>
  <c r="N220" i="50"/>
  <c r="R220" i="50"/>
  <c r="X220" i="50"/>
  <c r="J220" i="50"/>
  <c r="T220" i="50"/>
  <c r="X226" i="50"/>
  <c r="P226" i="50"/>
  <c r="T226" i="50"/>
  <c r="W226" i="50"/>
  <c r="J226" i="50"/>
  <c r="S226" i="50"/>
  <c r="S227" i="50"/>
  <c r="W227" i="50"/>
  <c r="O227" i="50"/>
  <c r="U227" i="50"/>
  <c r="Q227" i="50"/>
  <c r="P149" i="50"/>
  <c r="N151" i="50"/>
  <c r="V151" i="50"/>
  <c r="O156" i="50"/>
  <c r="X156" i="50"/>
  <c r="W160" i="50"/>
  <c r="O160" i="50"/>
  <c r="O165" i="50"/>
  <c r="S168" i="50"/>
  <c r="O169" i="50"/>
  <c r="X169" i="50"/>
  <c r="J172" i="50"/>
  <c r="V172" i="50"/>
  <c r="J176" i="50"/>
  <c r="U177" i="50"/>
  <c r="S178" i="50"/>
  <c r="S180" i="50"/>
  <c r="X180" i="50"/>
  <c r="P180" i="50"/>
  <c r="U183" i="50"/>
  <c r="U186" i="50"/>
  <c r="S187" i="50"/>
  <c r="V190" i="50"/>
  <c r="U200" i="50"/>
  <c r="S203" i="50"/>
  <c r="W203" i="50"/>
  <c r="O203" i="50"/>
  <c r="P203" i="50"/>
  <c r="V203" i="50"/>
  <c r="J211" i="50"/>
  <c r="U216" i="50"/>
  <c r="S219" i="50"/>
  <c r="W219" i="50"/>
  <c r="O219" i="50"/>
  <c r="P219" i="50"/>
  <c r="V219" i="50"/>
  <c r="T224" i="50"/>
  <c r="J227" i="50"/>
  <c r="L230" i="50"/>
  <c r="O151" i="50"/>
  <c r="V165" i="50"/>
  <c r="N165" i="50"/>
  <c r="T168" i="50"/>
  <c r="N172" i="50"/>
  <c r="W172" i="50"/>
  <c r="W176" i="50"/>
  <c r="O176" i="50"/>
  <c r="T176" i="50"/>
  <c r="T178" i="50"/>
  <c r="T206" i="50"/>
  <c r="X206" i="50"/>
  <c r="P206" i="50"/>
  <c r="Q206" i="50"/>
  <c r="W206" i="50"/>
  <c r="J206" i="50"/>
  <c r="N210" i="50"/>
  <c r="N211" i="50"/>
  <c r="O220" i="50"/>
  <c r="T222" i="50"/>
  <c r="X222" i="50"/>
  <c r="P222" i="50"/>
  <c r="Q222" i="50"/>
  <c r="W222" i="50"/>
  <c r="J222" i="50"/>
  <c r="N226" i="50"/>
  <c r="N227" i="50"/>
  <c r="X190" i="50"/>
  <c r="P190" i="50"/>
  <c r="U190" i="50"/>
  <c r="R190" i="50"/>
  <c r="R200" i="50"/>
  <c r="V200" i="50"/>
  <c r="N200" i="50"/>
  <c r="Q200" i="50"/>
  <c r="X200" i="50"/>
  <c r="J200" i="50"/>
  <c r="O210" i="50"/>
  <c r="P211" i="50"/>
  <c r="R216" i="50"/>
  <c r="V216" i="50"/>
  <c r="N216" i="50"/>
  <c r="Q216" i="50"/>
  <c r="X216" i="50"/>
  <c r="J216" i="50"/>
  <c r="P220" i="50"/>
  <c r="O226" i="50"/>
  <c r="P227" i="50"/>
  <c r="J168" i="50"/>
  <c r="R177" i="50"/>
  <c r="W177" i="50"/>
  <c r="O177" i="50"/>
  <c r="S183" i="50"/>
  <c r="W183" i="50"/>
  <c r="N183" i="50"/>
  <c r="T183" i="50"/>
  <c r="T186" i="50"/>
  <c r="R186" i="50"/>
  <c r="X186" i="50"/>
  <c r="O186" i="50"/>
  <c r="W187" i="50"/>
  <c r="O187" i="50"/>
  <c r="X187" i="50"/>
  <c r="N187" i="50"/>
  <c r="T187" i="50"/>
  <c r="N190" i="50"/>
  <c r="S191" i="50"/>
  <c r="Q191" i="50"/>
  <c r="W191" i="50"/>
  <c r="N191" i="50"/>
  <c r="V192" i="50"/>
  <c r="N192" i="50"/>
  <c r="W192" i="50"/>
  <c r="J192" i="50"/>
  <c r="S192" i="50"/>
  <c r="T198" i="50"/>
  <c r="X198" i="50"/>
  <c r="P198" i="50"/>
  <c r="V198" i="50"/>
  <c r="R198" i="50"/>
  <c r="W199" i="50"/>
  <c r="O199" i="50"/>
  <c r="S199" i="50"/>
  <c r="T199" i="50"/>
  <c r="P199" i="50"/>
  <c r="N206" i="50"/>
  <c r="R208" i="50"/>
  <c r="V208" i="50"/>
  <c r="N208" i="50"/>
  <c r="W208" i="50"/>
  <c r="S208" i="50"/>
  <c r="Q210" i="50"/>
  <c r="R211" i="50"/>
  <c r="T214" i="50"/>
  <c r="X214" i="50"/>
  <c r="P214" i="50"/>
  <c r="V214" i="50"/>
  <c r="R214" i="50"/>
  <c r="W215" i="50"/>
  <c r="O215" i="50"/>
  <c r="S215" i="50"/>
  <c r="T215" i="50"/>
  <c r="P215" i="50"/>
  <c r="Q220" i="50"/>
  <c r="N222" i="50"/>
  <c r="R224" i="50"/>
  <c r="V224" i="50"/>
  <c r="N224" i="50"/>
  <c r="W224" i="50"/>
  <c r="S224" i="50"/>
  <c r="Q226" i="50"/>
  <c r="R227" i="50"/>
  <c r="M230" i="50"/>
  <c r="I230" i="50"/>
  <c r="K230" i="50"/>
  <c r="W168" i="50"/>
  <c r="O168" i="50"/>
  <c r="U178" i="50"/>
  <c r="J178" i="50"/>
  <c r="R178" i="50"/>
  <c r="Q190" i="50"/>
  <c r="P200" i="50"/>
  <c r="U210" i="50"/>
  <c r="V211" i="50"/>
  <c r="P216" i="50"/>
  <c r="U220" i="50"/>
  <c r="U226" i="50"/>
  <c r="V227" i="50"/>
  <c r="E230" i="50"/>
  <c r="V184" i="50"/>
  <c r="N184" i="50"/>
  <c r="V196" i="50"/>
  <c r="N196" i="50"/>
  <c r="R196" i="50"/>
  <c r="X202" i="50"/>
  <c r="P202" i="50"/>
  <c r="T202" i="50"/>
  <c r="V212" i="50"/>
  <c r="N212" i="50"/>
  <c r="R212" i="50"/>
  <c r="X218" i="50"/>
  <c r="P218" i="50"/>
  <c r="T218" i="50"/>
  <c r="V228" i="50"/>
  <c r="N228" i="50"/>
  <c r="R228" i="50"/>
  <c r="I236" i="50"/>
  <c r="G236" i="50"/>
  <c r="L236" i="50"/>
  <c r="K236" i="50"/>
  <c r="S184" i="50"/>
  <c r="T188" i="50"/>
  <c r="U189" i="50"/>
  <c r="J189" i="50"/>
  <c r="S196" i="50"/>
  <c r="R202" i="50"/>
  <c r="W207" i="50"/>
  <c r="O207" i="50"/>
  <c r="S207" i="50"/>
  <c r="S212" i="50"/>
  <c r="R218" i="50"/>
  <c r="W223" i="50"/>
  <c r="O223" i="50"/>
  <c r="S223" i="50"/>
  <c r="S228" i="50"/>
  <c r="F242" i="50"/>
  <c r="M236" i="50"/>
  <c r="J197" i="50"/>
  <c r="J205" i="50"/>
  <c r="J213" i="50"/>
  <c r="J221" i="50"/>
  <c r="J229" i="50"/>
  <c r="M238" i="50"/>
  <c r="G240" i="50"/>
  <c r="L241" i="50"/>
  <c r="M241" i="50"/>
  <c r="G241" i="50"/>
  <c r="I238" i="50"/>
  <c r="K240" i="50"/>
  <c r="L240" i="50"/>
  <c r="I241" i="50"/>
  <c r="K238" i="50"/>
  <c r="U228" i="49"/>
  <c r="Q225" i="49"/>
  <c r="R225" i="49"/>
  <c r="S225" i="49"/>
  <c r="U225" i="49"/>
  <c r="V225" i="49"/>
  <c r="J225" i="49"/>
  <c r="W225" i="49"/>
  <c r="O225" i="49"/>
  <c r="Q224" i="49"/>
  <c r="T224" i="49"/>
  <c r="X224" i="49"/>
  <c r="J224" i="49"/>
  <c r="O224" i="49"/>
  <c r="R222" i="49"/>
  <c r="O221" i="49"/>
  <c r="X221" i="49"/>
  <c r="R221" i="49"/>
  <c r="N221" i="49"/>
  <c r="W221" i="49"/>
  <c r="V217" i="49"/>
  <c r="J217" i="49"/>
  <c r="W217" i="49"/>
  <c r="O217" i="49"/>
  <c r="Q217" i="49"/>
  <c r="R217" i="49"/>
  <c r="U217" i="49"/>
  <c r="T216" i="49"/>
  <c r="J215" i="49"/>
  <c r="Q212" i="49"/>
  <c r="U207" i="49"/>
  <c r="V207" i="49"/>
  <c r="J207" i="49"/>
  <c r="O207" i="49"/>
  <c r="P207" i="49"/>
  <c r="T207" i="49"/>
  <c r="U206" i="49"/>
  <c r="W206" i="49"/>
  <c r="J206" i="49"/>
  <c r="N206" i="49"/>
  <c r="O206" i="49"/>
  <c r="T206" i="49"/>
  <c r="O205" i="49"/>
  <c r="R205" i="49"/>
  <c r="T204" i="49"/>
  <c r="S201" i="49"/>
  <c r="U201" i="49"/>
  <c r="J201" i="49"/>
  <c r="W201" i="49"/>
  <c r="O201" i="49"/>
  <c r="R201" i="49"/>
  <c r="X200" i="49"/>
  <c r="P200" i="49"/>
  <c r="S200" i="49"/>
  <c r="O199" i="49"/>
  <c r="Q198" i="49"/>
  <c r="R198" i="49"/>
  <c r="S198" i="49"/>
  <c r="T198" i="49"/>
  <c r="U198" i="49"/>
  <c r="J198" i="49"/>
  <c r="V198" i="49"/>
  <c r="N198" i="49"/>
  <c r="Q197" i="49"/>
  <c r="J193" i="49"/>
  <c r="T193" i="49"/>
  <c r="W193" i="49"/>
  <c r="X191" i="49"/>
  <c r="P191" i="49"/>
  <c r="S189" i="49"/>
  <c r="V189" i="49"/>
  <c r="W189" i="49"/>
  <c r="N189" i="49"/>
  <c r="X189" i="49"/>
  <c r="P189" i="49"/>
  <c r="Q189" i="49"/>
  <c r="R189" i="49"/>
  <c r="Q188" i="49"/>
  <c r="W188" i="49"/>
  <c r="J188" i="49"/>
  <c r="S185" i="49"/>
  <c r="U185" i="49"/>
  <c r="V185" i="49"/>
  <c r="J185" i="49"/>
  <c r="W185" i="49"/>
  <c r="O185" i="49"/>
  <c r="Q185" i="49"/>
  <c r="R185" i="49"/>
  <c r="W184" i="49"/>
  <c r="J184" i="49"/>
  <c r="X184" i="49"/>
  <c r="P184" i="49"/>
  <c r="Q184" i="49"/>
  <c r="R184" i="49"/>
  <c r="S179" i="49"/>
  <c r="W179" i="49"/>
  <c r="O178" i="49"/>
  <c r="U177" i="49"/>
  <c r="N175" i="49"/>
  <c r="Q175" i="49"/>
  <c r="S174" i="49"/>
  <c r="W173" i="49"/>
  <c r="X173" i="49"/>
  <c r="J173" i="49"/>
  <c r="O173" i="49"/>
  <c r="Q173" i="49"/>
  <c r="T173" i="49"/>
  <c r="V172" i="49"/>
  <c r="W172" i="49"/>
  <c r="J172" i="49"/>
  <c r="N172" i="49"/>
  <c r="O172" i="49"/>
  <c r="T172" i="49"/>
  <c r="U171" i="49"/>
  <c r="W171" i="49"/>
  <c r="O171" i="49"/>
  <c r="Q171" i="49"/>
  <c r="R171" i="49"/>
  <c r="T171" i="49"/>
  <c r="O169" i="49"/>
  <c r="P169" i="49"/>
  <c r="S169" i="49"/>
  <c r="X169" i="49"/>
  <c r="J168" i="49"/>
  <c r="V168" i="49"/>
  <c r="R168" i="49"/>
  <c r="N167" i="49"/>
  <c r="Q167" i="49"/>
  <c r="U166" i="49"/>
  <c r="N166" i="49"/>
  <c r="Q166" i="49"/>
  <c r="R162" i="49"/>
  <c r="T162" i="49"/>
  <c r="V162" i="49"/>
  <c r="X162" i="49"/>
  <c r="O162" i="49"/>
  <c r="Q162" i="49"/>
  <c r="J161" i="49"/>
  <c r="N161" i="49"/>
  <c r="U161" i="49"/>
  <c r="X161" i="49"/>
  <c r="P160" i="49"/>
  <c r="R159" i="49"/>
  <c r="S159" i="49"/>
  <c r="W159" i="49"/>
  <c r="N159" i="49"/>
  <c r="P159" i="49"/>
  <c r="T158" i="49"/>
  <c r="U158" i="49"/>
  <c r="J158" i="49"/>
  <c r="X158" i="49"/>
  <c r="P158" i="49"/>
  <c r="R155" i="49"/>
  <c r="T155" i="49"/>
  <c r="N155" i="49"/>
  <c r="V155" i="49"/>
  <c r="P155" i="49"/>
  <c r="V151" i="49"/>
  <c r="R149" i="49"/>
  <c r="J147" i="49"/>
  <c r="N147" i="49"/>
  <c r="O147" i="49"/>
  <c r="Q147" i="49"/>
  <c r="U147" i="49"/>
  <c r="W147" i="49"/>
  <c r="O146" i="49"/>
  <c r="P146" i="49"/>
  <c r="W146" i="49"/>
  <c r="O144" i="49"/>
  <c r="N142" i="49"/>
  <c r="Q142" i="49"/>
  <c r="S142" i="49"/>
  <c r="T142" i="49"/>
  <c r="V142" i="49"/>
  <c r="W142" i="49"/>
  <c r="Q139" i="49"/>
  <c r="S139" i="49"/>
  <c r="U139" i="49"/>
  <c r="V137" i="49"/>
  <c r="T136" i="49"/>
  <c r="O134" i="49"/>
  <c r="J133" i="49"/>
  <c r="P133" i="49"/>
  <c r="Q133" i="49"/>
  <c r="R133" i="49"/>
  <c r="V133" i="49"/>
  <c r="S132" i="49"/>
  <c r="X132" i="49"/>
  <c r="J132" i="49"/>
  <c r="O132" i="49"/>
  <c r="Q132" i="49"/>
  <c r="T131" i="49"/>
  <c r="N131" i="49"/>
  <c r="O130" i="49"/>
  <c r="P130" i="49"/>
  <c r="R130" i="49"/>
  <c r="T130" i="49"/>
  <c r="U130" i="49"/>
  <c r="Q129" i="49"/>
  <c r="T128" i="49"/>
  <c r="S128" i="49"/>
  <c r="O126" i="49"/>
  <c r="T126" i="49"/>
  <c r="X126" i="49"/>
  <c r="N124" i="49"/>
  <c r="O124" i="49"/>
  <c r="P124" i="49"/>
  <c r="S124" i="49"/>
  <c r="W124" i="49"/>
  <c r="X124" i="49"/>
  <c r="Q123" i="49"/>
  <c r="R123" i="49"/>
  <c r="W121" i="49"/>
  <c r="P121" i="49"/>
  <c r="T121" i="49"/>
  <c r="R120" i="49"/>
  <c r="Q119" i="49"/>
  <c r="S119" i="49"/>
  <c r="N119" i="49"/>
  <c r="J118" i="49"/>
  <c r="P118" i="49"/>
  <c r="U118" i="49"/>
  <c r="P117" i="49"/>
  <c r="T117" i="49"/>
  <c r="O115" i="49"/>
  <c r="R115" i="49"/>
  <c r="P114" i="49"/>
  <c r="P113" i="49"/>
  <c r="U113" i="49"/>
  <c r="N111" i="49"/>
  <c r="O111" i="49"/>
  <c r="P111" i="49"/>
  <c r="R111" i="49"/>
  <c r="W111" i="49"/>
  <c r="T110" i="49"/>
  <c r="U109" i="49"/>
  <c r="P106" i="49"/>
  <c r="T106" i="49"/>
  <c r="P103" i="49"/>
  <c r="O102" i="49"/>
  <c r="P102" i="49"/>
  <c r="S102" i="49"/>
  <c r="X102" i="49"/>
  <c r="N102" i="49"/>
  <c r="N101" i="49"/>
  <c r="P101" i="49"/>
  <c r="R101" i="49"/>
  <c r="S101" i="49"/>
  <c r="T101" i="49"/>
  <c r="X101" i="49"/>
  <c r="J101" i="49"/>
  <c r="P100" i="49"/>
  <c r="Q100" i="49"/>
  <c r="R100" i="49"/>
  <c r="V100" i="49"/>
  <c r="W100" i="49"/>
  <c r="N100" i="49"/>
  <c r="Q99" i="49"/>
  <c r="O98" i="49"/>
  <c r="R98" i="49"/>
  <c r="S98" i="49"/>
  <c r="J97" i="49"/>
  <c r="P97" i="49"/>
  <c r="R97" i="49"/>
  <c r="U97" i="49"/>
  <c r="V97" i="49"/>
  <c r="J96" i="49"/>
  <c r="N96" i="49"/>
  <c r="P95" i="49"/>
  <c r="R92" i="49"/>
  <c r="S92" i="49"/>
  <c r="O92" i="49"/>
  <c r="P91" i="49"/>
  <c r="Q91" i="49"/>
  <c r="S91" i="49"/>
  <c r="T91" i="49"/>
  <c r="W91" i="49"/>
  <c r="N88" i="49"/>
  <c r="R88" i="49"/>
  <c r="P87" i="49"/>
  <c r="U87" i="49"/>
  <c r="J87" i="49"/>
  <c r="W87" i="49"/>
  <c r="J86" i="49"/>
  <c r="U86" i="49"/>
  <c r="R85" i="49"/>
  <c r="N85" i="49"/>
  <c r="Q84" i="49"/>
  <c r="U84" i="49"/>
  <c r="J84" i="49"/>
  <c r="O83" i="49"/>
  <c r="P83" i="49"/>
  <c r="Q83" i="49"/>
  <c r="T83" i="49"/>
  <c r="X83" i="49"/>
  <c r="S79" i="49"/>
  <c r="V79" i="49"/>
  <c r="J79" i="49"/>
  <c r="N79" i="49"/>
  <c r="O79" i="49" s="1"/>
  <c r="I237" i="49"/>
  <c r="Q78" i="49"/>
  <c r="T76" i="49"/>
  <c r="J76" i="49"/>
  <c r="P76" i="49"/>
  <c r="G235" i="49"/>
  <c r="Q72" i="49"/>
  <c r="I235" i="49"/>
  <c r="K235" i="49"/>
  <c r="M235" i="49"/>
  <c r="V73" i="49"/>
  <c r="T75" i="49"/>
  <c r="J71" i="49"/>
  <c r="N76" i="49"/>
  <c r="O76" i="49" s="1"/>
  <c r="J77" i="49"/>
  <c r="P79" i="49"/>
  <c r="R73" i="49"/>
  <c r="U71" i="49"/>
  <c r="Q76" i="49"/>
  <c r="N73" i="49"/>
  <c r="R76" i="49"/>
  <c r="U76" i="49"/>
  <c r="V76" i="49"/>
  <c r="X153" i="49"/>
  <c r="N153" i="49"/>
  <c r="R153" i="49"/>
  <c r="U214" i="49"/>
  <c r="O214" i="49"/>
  <c r="J214" i="49"/>
  <c r="W214" i="49"/>
  <c r="S214" i="49"/>
  <c r="R83" i="49"/>
  <c r="O84" i="49"/>
  <c r="W84" i="49"/>
  <c r="V85" i="49"/>
  <c r="O87" i="49"/>
  <c r="X87" i="49"/>
  <c r="V88" i="49"/>
  <c r="Q90" i="49"/>
  <c r="X91" i="49"/>
  <c r="U92" i="49"/>
  <c r="P94" i="49"/>
  <c r="O96" i="49"/>
  <c r="N97" i="49"/>
  <c r="W97" i="49"/>
  <c r="W98" i="49"/>
  <c r="R99" i="49"/>
  <c r="J100" i="49"/>
  <c r="X100" i="49"/>
  <c r="U101" i="49"/>
  <c r="T102" i="49"/>
  <c r="U104" i="49"/>
  <c r="J106" i="49"/>
  <c r="W106" i="49"/>
  <c r="R107" i="49"/>
  <c r="J108" i="49"/>
  <c r="Q109" i="49"/>
  <c r="O110" i="49"/>
  <c r="X110" i="49"/>
  <c r="V111" i="49"/>
  <c r="S111" i="49"/>
  <c r="U114" i="49"/>
  <c r="T115" i="49"/>
  <c r="V118" i="49"/>
  <c r="V119" i="49"/>
  <c r="P127" i="49"/>
  <c r="U128" i="49"/>
  <c r="S130" i="49"/>
  <c r="X130" i="49"/>
  <c r="J130" i="49"/>
  <c r="V131" i="49"/>
  <c r="U132" i="49"/>
  <c r="T133" i="49"/>
  <c r="R135" i="49"/>
  <c r="W136" i="49"/>
  <c r="S136" i="49"/>
  <c r="V139" i="49"/>
  <c r="X141" i="49"/>
  <c r="N141" i="49"/>
  <c r="U142" i="49"/>
  <c r="P142" i="49"/>
  <c r="R147" i="49"/>
  <c r="P151" i="49"/>
  <c r="W152" i="49"/>
  <c r="O152" i="49"/>
  <c r="R154" i="49"/>
  <c r="J157" i="49"/>
  <c r="R158" i="49"/>
  <c r="V158" i="49"/>
  <c r="N158" i="49"/>
  <c r="P161" i="49"/>
  <c r="V166" i="49"/>
  <c r="T167" i="49"/>
  <c r="P167" i="49"/>
  <c r="X167" i="49"/>
  <c r="V174" i="49"/>
  <c r="V175" i="49"/>
  <c r="V176" i="49"/>
  <c r="U176" i="49"/>
  <c r="Q176" i="49"/>
  <c r="P176" i="49"/>
  <c r="O188" i="49"/>
  <c r="O193" i="49"/>
  <c r="N202" i="49"/>
  <c r="V203" i="49"/>
  <c r="J203" i="49"/>
  <c r="T203" i="49"/>
  <c r="P203" i="49"/>
  <c r="Q209" i="49"/>
  <c r="P213" i="49"/>
  <c r="O170" i="49"/>
  <c r="V170" i="49"/>
  <c r="S83" i="49"/>
  <c r="P84" i="49"/>
  <c r="X84" i="49"/>
  <c r="W88" i="49"/>
  <c r="V92" i="49"/>
  <c r="Q96" i="49"/>
  <c r="O97" i="49"/>
  <c r="X97" i="49"/>
  <c r="X98" i="49"/>
  <c r="S99" i="49"/>
  <c r="W102" i="49"/>
  <c r="O106" i="49"/>
  <c r="X106" i="49"/>
  <c r="S107" i="49"/>
  <c r="P108" i="49"/>
  <c r="R109" i="49"/>
  <c r="O112" i="49"/>
  <c r="U115" i="49"/>
  <c r="U120" i="49"/>
  <c r="W120" i="49"/>
  <c r="P125" i="49"/>
  <c r="Q127" i="49"/>
  <c r="S129" i="49"/>
  <c r="R129" i="49"/>
  <c r="N129" i="49"/>
  <c r="J131" i="49"/>
  <c r="T135" i="49"/>
  <c r="J137" i="49"/>
  <c r="J139" i="49"/>
  <c r="O145" i="49"/>
  <c r="S147" i="49"/>
  <c r="W149" i="49"/>
  <c r="U149" i="49"/>
  <c r="Q149" i="49"/>
  <c r="O153" i="49"/>
  <c r="O157" i="49"/>
  <c r="T159" i="49"/>
  <c r="V159" i="49"/>
  <c r="J159" i="49"/>
  <c r="Q159" i="49"/>
  <c r="S161" i="49"/>
  <c r="V164" i="49"/>
  <c r="T164" i="49"/>
  <c r="J166" i="49"/>
  <c r="N170" i="49"/>
  <c r="J174" i="49"/>
  <c r="J186" i="49"/>
  <c r="P188" i="49"/>
  <c r="Q193" i="49"/>
  <c r="W194" i="49"/>
  <c r="X194" i="49"/>
  <c r="S194" i="49"/>
  <c r="O194" i="49"/>
  <c r="N194" i="49"/>
  <c r="J199" i="49"/>
  <c r="P202" i="49"/>
  <c r="S209" i="49"/>
  <c r="R213" i="49"/>
  <c r="X219" i="49"/>
  <c r="R219" i="49"/>
  <c r="O222" i="49"/>
  <c r="U222" i="49"/>
  <c r="S222" i="49"/>
  <c r="U150" i="49"/>
  <c r="Q150" i="49"/>
  <c r="J150" i="49"/>
  <c r="J92" i="49"/>
  <c r="W92" i="49"/>
  <c r="R96" i="49"/>
  <c r="T99" i="49"/>
  <c r="J105" i="49"/>
  <c r="T107" i="49"/>
  <c r="Q108" i="49"/>
  <c r="J115" i="49"/>
  <c r="V115" i="49"/>
  <c r="X119" i="49"/>
  <c r="O119" i="49"/>
  <c r="V128" i="49"/>
  <c r="J128" i="49"/>
  <c r="R128" i="49"/>
  <c r="W131" i="49"/>
  <c r="O131" i="49"/>
  <c r="S131" i="49"/>
  <c r="V135" i="49"/>
  <c r="X139" i="49"/>
  <c r="P139" i="49"/>
  <c r="T139" i="49"/>
  <c r="X143" i="49"/>
  <c r="O143" i="49"/>
  <c r="N150" i="49"/>
  <c r="P153" i="49"/>
  <c r="R157" i="49"/>
  <c r="T166" i="49"/>
  <c r="X166" i="49"/>
  <c r="P166" i="49"/>
  <c r="P170" i="49"/>
  <c r="T174" i="49"/>
  <c r="X174" i="49"/>
  <c r="P174" i="49"/>
  <c r="T175" i="49"/>
  <c r="X175" i="49"/>
  <c r="O175" i="49"/>
  <c r="U175" i="49"/>
  <c r="S175" i="49"/>
  <c r="J183" i="49"/>
  <c r="P186" i="49"/>
  <c r="V209" i="49"/>
  <c r="T213" i="49"/>
  <c r="J218" i="49"/>
  <c r="N223" i="49"/>
  <c r="Q82" i="49"/>
  <c r="W83" i="49"/>
  <c r="R84" i="49"/>
  <c r="Q86" i="49"/>
  <c r="O88" i="49"/>
  <c r="N89" i="49"/>
  <c r="N92" i="49"/>
  <c r="X92" i="49"/>
  <c r="Q95" i="49"/>
  <c r="U96" i="49"/>
  <c r="Q97" i="49"/>
  <c r="J98" i="49"/>
  <c r="J99" i="49"/>
  <c r="U99" i="49"/>
  <c r="P105" i="49"/>
  <c r="Q106" i="49"/>
  <c r="J107" i="49"/>
  <c r="U107" i="49"/>
  <c r="V108" i="49"/>
  <c r="V109" i="49"/>
  <c r="N115" i="49"/>
  <c r="P119" i="49"/>
  <c r="N128" i="49"/>
  <c r="P131" i="49"/>
  <c r="T132" i="49"/>
  <c r="R132" i="49"/>
  <c r="W132" i="49"/>
  <c r="N132" i="49"/>
  <c r="X133" i="49"/>
  <c r="N133" i="49"/>
  <c r="S133" i="49"/>
  <c r="O139" i="49"/>
  <c r="O150" i="49"/>
  <c r="T151" i="49"/>
  <c r="X151" i="49"/>
  <c r="N151" i="49"/>
  <c r="Q153" i="49"/>
  <c r="T157" i="49"/>
  <c r="O166" i="49"/>
  <c r="R170" i="49"/>
  <c r="O174" i="49"/>
  <c r="J175" i="49"/>
  <c r="N218" i="49"/>
  <c r="Q223" i="49"/>
  <c r="Q107" i="49"/>
  <c r="X140" i="49"/>
  <c r="Q140" i="49"/>
  <c r="W180" i="49"/>
  <c r="U180" i="49"/>
  <c r="Q180" i="49"/>
  <c r="Q89" i="49"/>
  <c r="V96" i="49"/>
  <c r="N99" i="49"/>
  <c r="V99" i="49"/>
  <c r="Q105" i="49"/>
  <c r="N107" i="49"/>
  <c r="V107" i="49"/>
  <c r="X115" i="49"/>
  <c r="P115" i="49"/>
  <c r="P122" i="49"/>
  <c r="S135" i="49"/>
  <c r="X135" i="49"/>
  <c r="N135" i="49"/>
  <c r="P140" i="49"/>
  <c r="P150" i="49"/>
  <c r="T153" i="49"/>
  <c r="U157" i="49"/>
  <c r="T170" i="49"/>
  <c r="V183" i="49"/>
  <c r="X183" i="49"/>
  <c r="U183" i="49"/>
  <c r="V186" i="49"/>
  <c r="U186" i="49"/>
  <c r="R209" i="49"/>
  <c r="X209" i="49"/>
  <c r="P209" i="49"/>
  <c r="U209" i="49"/>
  <c r="J209" i="49"/>
  <c r="T209" i="49"/>
  <c r="U213" i="49"/>
  <c r="S213" i="49"/>
  <c r="Q213" i="49"/>
  <c r="W213" i="49"/>
  <c r="N213" i="49"/>
  <c r="V213" i="49"/>
  <c r="Q218" i="49"/>
  <c r="U223" i="49"/>
  <c r="Q88" i="49"/>
  <c r="R89" i="49"/>
  <c r="P92" i="49"/>
  <c r="P93" i="49"/>
  <c r="W96" i="49"/>
  <c r="T97" i="49"/>
  <c r="P98" i="49"/>
  <c r="O99" i="49"/>
  <c r="W99" i="49"/>
  <c r="U105" i="49"/>
  <c r="O107" i="49"/>
  <c r="W107" i="49"/>
  <c r="Q115" i="49"/>
  <c r="P116" i="49"/>
  <c r="R119" i="49"/>
  <c r="T122" i="49"/>
  <c r="Q128" i="49"/>
  <c r="R131" i="49"/>
  <c r="X137" i="49"/>
  <c r="W137" i="49"/>
  <c r="O137" i="49"/>
  <c r="R139" i="49"/>
  <c r="U140" i="49"/>
  <c r="T147" i="49"/>
  <c r="X147" i="49"/>
  <c r="P147" i="49"/>
  <c r="W150" i="49"/>
  <c r="V153" i="49"/>
  <c r="V160" i="49"/>
  <c r="J160" i="49"/>
  <c r="R161" i="49"/>
  <c r="V161" i="49"/>
  <c r="O161" i="49"/>
  <c r="R166" i="49"/>
  <c r="W170" i="49"/>
  <c r="R174" i="49"/>
  <c r="P175" i="49"/>
  <c r="V179" i="49"/>
  <c r="Q179" i="49"/>
  <c r="N179" i="49"/>
  <c r="R188" i="49"/>
  <c r="X188" i="49"/>
  <c r="N188" i="49"/>
  <c r="U188" i="49"/>
  <c r="S188" i="49"/>
  <c r="X193" i="49"/>
  <c r="P193" i="49"/>
  <c r="V193" i="49"/>
  <c r="N193" i="49"/>
  <c r="S193" i="49"/>
  <c r="R193" i="49"/>
  <c r="W199" i="49"/>
  <c r="N199" i="49"/>
  <c r="X199" i="49"/>
  <c r="R199" i="49"/>
  <c r="P199" i="49"/>
  <c r="T202" i="49"/>
  <c r="Q202" i="49"/>
  <c r="X202" i="49"/>
  <c r="O202" i="49"/>
  <c r="U202" i="49"/>
  <c r="S202" i="49"/>
  <c r="N214" i="49"/>
  <c r="V89" i="49"/>
  <c r="T93" i="49"/>
  <c r="P99" i="49"/>
  <c r="V105" i="49"/>
  <c r="P107" i="49"/>
  <c r="V140" i="49"/>
  <c r="X150" i="49"/>
  <c r="W153" i="49"/>
  <c r="W157" i="49"/>
  <c r="P157" i="49"/>
  <c r="X170" i="49"/>
  <c r="N180" i="49"/>
  <c r="U187" i="49"/>
  <c r="V187" i="49"/>
  <c r="S187" i="49"/>
  <c r="U192" i="49"/>
  <c r="X192" i="49"/>
  <c r="T192" i="49"/>
  <c r="Q214" i="49"/>
  <c r="S218" i="49"/>
  <c r="O218" i="49"/>
  <c r="W218" i="49"/>
  <c r="V218" i="49"/>
  <c r="P223" i="49"/>
  <c r="X223" i="49"/>
  <c r="J223" i="49"/>
  <c r="T223" i="49"/>
  <c r="R223" i="49"/>
  <c r="P185" i="49"/>
  <c r="X185" i="49"/>
  <c r="J195" i="49"/>
  <c r="N197" i="49"/>
  <c r="X197" i="49"/>
  <c r="P201" i="49"/>
  <c r="X201" i="49"/>
  <c r="Q206" i="49"/>
  <c r="N207" i="49"/>
  <c r="X207" i="49"/>
  <c r="X215" i="49"/>
  <c r="P217" i="49"/>
  <c r="X217" i="49"/>
  <c r="P225" i="49"/>
  <c r="X225" i="49"/>
  <c r="P228" i="49"/>
  <c r="O229" i="49"/>
  <c r="X229" i="49"/>
  <c r="K237" i="49"/>
  <c r="I239" i="49"/>
  <c r="P195" i="49"/>
  <c r="R206" i="49"/>
  <c r="Q228" i="49"/>
  <c r="M237" i="49"/>
  <c r="K239" i="49"/>
  <c r="G238" i="49"/>
  <c r="U121" i="49"/>
  <c r="J123" i="49"/>
  <c r="R124" i="49"/>
  <c r="P126" i="49"/>
  <c r="S162" i="49"/>
  <c r="U191" i="49"/>
  <c r="T195" i="49"/>
  <c r="J204" i="49"/>
  <c r="P208" i="49"/>
  <c r="N215" i="49"/>
  <c r="S229" i="49"/>
  <c r="I240" i="49"/>
  <c r="G239" i="49"/>
  <c r="W76" i="49"/>
  <c r="X76" i="49" s="1"/>
  <c r="L239" i="49"/>
  <c r="N71" i="49"/>
  <c r="O71" i="49" s="1"/>
  <c r="J78" i="49"/>
  <c r="Q79" i="49"/>
  <c r="N80" i="49"/>
  <c r="N81" i="49"/>
  <c r="O81" i="49" s="1"/>
  <c r="N77" i="49"/>
  <c r="O77" i="49" s="1"/>
  <c r="U78" i="49"/>
  <c r="T79" i="49"/>
  <c r="Q80" i="49"/>
  <c r="R81" i="49"/>
  <c r="H242" i="49"/>
  <c r="G237" i="49"/>
  <c r="S72" i="49"/>
  <c r="Q77" i="49"/>
  <c r="U79" i="49"/>
  <c r="R80" i="49"/>
  <c r="V81" i="49"/>
  <c r="N72" i="49"/>
  <c r="O72" i="49" s="1"/>
  <c r="R77" i="49"/>
  <c r="R72" i="49"/>
  <c r="R71" i="49"/>
  <c r="R75" i="49"/>
  <c r="Q74" i="49"/>
  <c r="Q71" i="49"/>
  <c r="T72" i="49"/>
  <c r="O73" i="49"/>
  <c r="R74" i="49"/>
  <c r="J75" i="49"/>
  <c r="U75" i="49"/>
  <c r="S77" i="49"/>
  <c r="N78" i="49"/>
  <c r="O78" i="49" s="1"/>
  <c r="V78" i="49"/>
  <c r="T80" i="49"/>
  <c r="R82" i="49"/>
  <c r="J83" i="49"/>
  <c r="U83" i="49"/>
  <c r="S85" i="49"/>
  <c r="N86" i="49"/>
  <c r="V86" i="49"/>
  <c r="T88" i="49"/>
  <c r="O89" i="49"/>
  <c r="W89" i="49"/>
  <c r="R90" i="49"/>
  <c r="J91" i="49"/>
  <c r="U91" i="49"/>
  <c r="U93" i="49"/>
  <c r="Q94" i="49"/>
  <c r="N95" i="49"/>
  <c r="W95" i="49"/>
  <c r="S96" i="49"/>
  <c r="T98" i="49"/>
  <c r="S100" i="49"/>
  <c r="W101" i="49"/>
  <c r="O101" i="49"/>
  <c r="U102" i="49"/>
  <c r="Q103" i="49"/>
  <c r="J104" i="49"/>
  <c r="V104" i="49"/>
  <c r="R105" i="49"/>
  <c r="N108" i="49"/>
  <c r="W108" i="49"/>
  <c r="S109" i="49"/>
  <c r="T111" i="49"/>
  <c r="Q112" i="49"/>
  <c r="J113" i="49"/>
  <c r="V113" i="49"/>
  <c r="R114" i="49"/>
  <c r="Q116" i="49"/>
  <c r="J117" i="49"/>
  <c r="V117" i="49"/>
  <c r="S118" i="49"/>
  <c r="T120" i="49"/>
  <c r="U122" i="49"/>
  <c r="U124" i="49"/>
  <c r="Q125" i="49"/>
  <c r="J126" i="49"/>
  <c r="V126" i="49"/>
  <c r="R127" i="49"/>
  <c r="T129" i="49"/>
  <c r="V130" i="49"/>
  <c r="N130" i="49"/>
  <c r="P134" i="49"/>
  <c r="U136" i="49"/>
  <c r="T137" i="49"/>
  <c r="Q138" i="49"/>
  <c r="R140" i="49"/>
  <c r="P141" i="49"/>
  <c r="V143" i="49"/>
  <c r="S144" i="49"/>
  <c r="P145" i="49"/>
  <c r="O148" i="49"/>
  <c r="S150" i="49"/>
  <c r="R151" i="49"/>
  <c r="S152" i="49"/>
  <c r="J154" i="49"/>
  <c r="R156" i="49"/>
  <c r="X163" i="49"/>
  <c r="P163" i="49"/>
  <c r="U163" i="49"/>
  <c r="S163" i="49"/>
  <c r="R163" i="49"/>
  <c r="O163" i="49"/>
  <c r="N163" i="49"/>
  <c r="J163" i="49"/>
  <c r="W163" i="49"/>
  <c r="V163" i="49"/>
  <c r="T163" i="49"/>
  <c r="J72" i="49"/>
  <c r="U72" i="49"/>
  <c r="P73" i="49"/>
  <c r="S74" i="49"/>
  <c r="N75" i="49"/>
  <c r="V75" i="49"/>
  <c r="T77" i="49"/>
  <c r="J80" i="49"/>
  <c r="U80" i="49"/>
  <c r="P81" i="49"/>
  <c r="S82" i="49"/>
  <c r="N83" i="49"/>
  <c r="T85" i="49"/>
  <c r="O86" i="49"/>
  <c r="W86" i="49"/>
  <c r="J88" i="49"/>
  <c r="U88" i="49"/>
  <c r="P89" i="49"/>
  <c r="X89" i="49"/>
  <c r="S90" i="49"/>
  <c r="N91" i="49"/>
  <c r="V91" i="49"/>
  <c r="Q92" i="49"/>
  <c r="J93" i="49"/>
  <c r="V93" i="49"/>
  <c r="S94" i="49"/>
  <c r="O95" i="49"/>
  <c r="U100" i="49"/>
  <c r="Q101" i="49"/>
  <c r="J102" i="49"/>
  <c r="V102" i="49"/>
  <c r="R103" i="49"/>
  <c r="N104" i="49"/>
  <c r="T105" i="49"/>
  <c r="V106" i="49"/>
  <c r="N106" i="49"/>
  <c r="O108" i="49"/>
  <c r="X108" i="49"/>
  <c r="R112" i="49"/>
  <c r="N113" i="49"/>
  <c r="W113" i="49"/>
  <c r="S114" i="49"/>
  <c r="R116" i="49"/>
  <c r="N117" i="49"/>
  <c r="T118" i="49"/>
  <c r="U119" i="49"/>
  <c r="J119" i="49"/>
  <c r="Q121" i="49"/>
  <c r="J122" i="49"/>
  <c r="W122" i="49"/>
  <c r="J124" i="49"/>
  <c r="V124" i="49"/>
  <c r="R125" i="49"/>
  <c r="N126" i="49"/>
  <c r="W126" i="49"/>
  <c r="S127" i="49"/>
  <c r="X128" i="49"/>
  <c r="P128" i="49"/>
  <c r="U129" i="49"/>
  <c r="Q130" i="49"/>
  <c r="Q134" i="49"/>
  <c r="U135" i="49"/>
  <c r="J135" i="49"/>
  <c r="Q135" i="49"/>
  <c r="U137" i="49"/>
  <c r="R138" i="49"/>
  <c r="S140" i="49"/>
  <c r="Q141" i="49"/>
  <c r="R142" i="49"/>
  <c r="X142" i="49"/>
  <c r="O142" i="49"/>
  <c r="W143" i="49"/>
  <c r="T144" i="49"/>
  <c r="Q145" i="49"/>
  <c r="V146" i="49"/>
  <c r="N146" i="49"/>
  <c r="R146" i="49"/>
  <c r="P148" i="49"/>
  <c r="T152" i="49"/>
  <c r="O154" i="49"/>
  <c r="V156" i="49"/>
  <c r="S71" i="49"/>
  <c r="V72" i="49"/>
  <c r="Q73" i="49"/>
  <c r="T74" i="49"/>
  <c r="P78" i="49"/>
  <c r="T82" i="49"/>
  <c r="P86" i="49"/>
  <c r="X86" i="49"/>
  <c r="T90" i="49"/>
  <c r="N93" i="49"/>
  <c r="T94" i="49"/>
  <c r="U95" i="49"/>
  <c r="J95" i="49"/>
  <c r="S103" i="49"/>
  <c r="X104" i="49"/>
  <c r="P104" i="49"/>
  <c r="S112" i="49"/>
  <c r="O113" i="49"/>
  <c r="X113" i="49"/>
  <c r="T114" i="49"/>
  <c r="S116" i="49"/>
  <c r="W117" i="49"/>
  <c r="O117" i="49"/>
  <c r="O122" i="49"/>
  <c r="S125" i="49"/>
  <c r="T127" i="49"/>
  <c r="S134" i="49"/>
  <c r="X136" i="49"/>
  <c r="P136" i="49"/>
  <c r="V136" i="49"/>
  <c r="J136" i="49"/>
  <c r="S138" i="49"/>
  <c r="R141" i="49"/>
  <c r="N143" i="49"/>
  <c r="R145" i="49"/>
  <c r="Q148" i="49"/>
  <c r="Q154" i="49"/>
  <c r="T71" i="49"/>
  <c r="J74" i="49"/>
  <c r="U74" i="49"/>
  <c r="J82" i="49"/>
  <c r="U82" i="49"/>
  <c r="J90" i="49"/>
  <c r="U90" i="49"/>
  <c r="W93" i="49"/>
  <c r="O93" i="49"/>
  <c r="U94" i="49"/>
  <c r="T103" i="49"/>
  <c r="T112" i="49"/>
  <c r="U116" i="49"/>
  <c r="V122" i="49"/>
  <c r="N122" i="49"/>
  <c r="T125" i="49"/>
  <c r="V127" i="49"/>
  <c r="T134" i="49"/>
  <c r="T138" i="49"/>
  <c r="T141" i="49"/>
  <c r="U143" i="49"/>
  <c r="J143" i="49"/>
  <c r="T143" i="49"/>
  <c r="T145" i="49"/>
  <c r="S156" i="49"/>
  <c r="W156" i="49"/>
  <c r="N156" i="49"/>
  <c r="U156" i="49"/>
  <c r="T156" i="49"/>
  <c r="O156" i="49"/>
  <c r="P72" i="49"/>
  <c r="S73" i="49"/>
  <c r="N74" i="49"/>
  <c r="O74" i="49" s="1"/>
  <c r="V74" i="49"/>
  <c r="Q75" i="49"/>
  <c r="R78" i="49"/>
  <c r="P80" i="49"/>
  <c r="S81" i="49"/>
  <c r="N82" i="49"/>
  <c r="V82" i="49"/>
  <c r="O85" i="49"/>
  <c r="W85" i="49"/>
  <c r="R86" i="49"/>
  <c r="S89" i="49"/>
  <c r="N90" i="49"/>
  <c r="V90" i="49"/>
  <c r="Q93" i="49"/>
  <c r="J94" i="49"/>
  <c r="V94" i="49"/>
  <c r="R95" i="49"/>
  <c r="V98" i="49"/>
  <c r="N98" i="49"/>
  <c r="V103" i="49"/>
  <c r="R104" i="49"/>
  <c r="N105" i="49"/>
  <c r="W105" i="49"/>
  <c r="R108" i="49"/>
  <c r="U111" i="49"/>
  <c r="J111" i="49"/>
  <c r="U112" i="49"/>
  <c r="Q113" i="49"/>
  <c r="J114" i="49"/>
  <c r="W114" i="49"/>
  <c r="J116" i="49"/>
  <c r="V116" i="49"/>
  <c r="R117" i="49"/>
  <c r="N118" i="49"/>
  <c r="W118" i="49"/>
  <c r="X120" i="49"/>
  <c r="P120" i="49"/>
  <c r="Q122" i="49"/>
  <c r="U125" i="49"/>
  <c r="Q126" i="49"/>
  <c r="N127" i="49"/>
  <c r="W127" i="49"/>
  <c r="X129" i="49"/>
  <c r="V134" i="49"/>
  <c r="Q136" i="49"/>
  <c r="N137" i="49"/>
  <c r="U138" i="49"/>
  <c r="J140" i="49"/>
  <c r="U141" i="49"/>
  <c r="P143" i="49"/>
  <c r="J144" i="49"/>
  <c r="U145" i="49"/>
  <c r="U148" i="49"/>
  <c r="T150" i="49"/>
  <c r="R150" i="49"/>
  <c r="V150" i="49"/>
  <c r="W151" i="49"/>
  <c r="O151" i="49"/>
  <c r="U151" i="49"/>
  <c r="J151" i="49"/>
  <c r="S151" i="49"/>
  <c r="S154" i="49"/>
  <c r="V71" i="49"/>
  <c r="T73" i="49"/>
  <c r="P77" i="49"/>
  <c r="S78" i="49"/>
  <c r="T81" i="49"/>
  <c r="O82" i="49"/>
  <c r="W82" i="49"/>
  <c r="P85" i="49"/>
  <c r="S86" i="49"/>
  <c r="T89" i="49"/>
  <c r="O90" i="49"/>
  <c r="W90" i="49"/>
  <c r="R93" i="49"/>
  <c r="N94" i="49"/>
  <c r="W94" i="49"/>
  <c r="S95" i="49"/>
  <c r="X96" i="49"/>
  <c r="P96" i="49"/>
  <c r="Q98" i="49"/>
  <c r="Q102" i="49"/>
  <c r="N103" i="49"/>
  <c r="W103" i="49"/>
  <c r="S104" i="49"/>
  <c r="O105" i="49"/>
  <c r="X105" i="49"/>
  <c r="S108" i="49"/>
  <c r="W109" i="49"/>
  <c r="O109" i="49"/>
  <c r="Q111" i="49"/>
  <c r="J112" i="49"/>
  <c r="V112" i="49"/>
  <c r="R113" i="49"/>
  <c r="O114" i="49"/>
  <c r="N116" i="49"/>
  <c r="W116" i="49"/>
  <c r="S117" i="49"/>
  <c r="O118" i="49"/>
  <c r="X118" i="49"/>
  <c r="Q120" i="49"/>
  <c r="R122" i="49"/>
  <c r="Q124" i="49"/>
  <c r="J125" i="49"/>
  <c r="V125" i="49"/>
  <c r="S126" i="49"/>
  <c r="O127" i="49"/>
  <c r="J134" i="49"/>
  <c r="W134" i="49"/>
  <c r="R136" i="49"/>
  <c r="S137" i="49"/>
  <c r="R137" i="49"/>
  <c r="T140" i="49"/>
  <c r="W140" i="49"/>
  <c r="N140" i="49"/>
  <c r="V141" i="49"/>
  <c r="Q143" i="49"/>
  <c r="X144" i="49"/>
  <c r="P144" i="49"/>
  <c r="Q144" i="49"/>
  <c r="W145" i="49"/>
  <c r="W148" i="49"/>
  <c r="R152" i="49"/>
  <c r="X152" i="49"/>
  <c r="P152" i="49"/>
  <c r="Q152" i="49"/>
  <c r="T154" i="49"/>
  <c r="J156" i="49"/>
  <c r="J73" i="49"/>
  <c r="P74" i="49"/>
  <c r="S75" i="49"/>
  <c r="J81" i="49"/>
  <c r="P82" i="49"/>
  <c r="J89" i="49"/>
  <c r="P90" i="49"/>
  <c r="S93" i="49"/>
  <c r="O94" i="49"/>
  <c r="X94" i="49"/>
  <c r="T95" i="49"/>
  <c r="O103" i="49"/>
  <c r="T104" i="49"/>
  <c r="U108" i="49"/>
  <c r="N112" i="49"/>
  <c r="T113" i="49"/>
  <c r="V114" i="49"/>
  <c r="N114" i="49"/>
  <c r="O116" i="49"/>
  <c r="X116" i="49"/>
  <c r="S122" i="49"/>
  <c r="N125" i="49"/>
  <c r="U127" i="49"/>
  <c r="J127" i="49"/>
  <c r="N134" i="49"/>
  <c r="V138" i="49"/>
  <c r="N138" i="49"/>
  <c r="X138" i="49"/>
  <c r="O138" i="49"/>
  <c r="J141" i="49"/>
  <c r="R143" i="49"/>
  <c r="N145" i="49"/>
  <c r="P156" i="49"/>
  <c r="U103" i="49"/>
  <c r="J103" i="49"/>
  <c r="X112" i="49"/>
  <c r="P112" i="49"/>
  <c r="W125" i="49"/>
  <c r="O125" i="49"/>
  <c r="R134" i="49"/>
  <c r="U134" i="49"/>
  <c r="W141" i="49"/>
  <c r="O141" i="49"/>
  <c r="S141" i="49"/>
  <c r="S145" i="49"/>
  <c r="V145" i="49"/>
  <c r="J145" i="49"/>
  <c r="V148" i="49"/>
  <c r="N148" i="49"/>
  <c r="T148" i="49"/>
  <c r="R148" i="49"/>
  <c r="X154" i="49"/>
  <c r="P154" i="49"/>
  <c r="V154" i="49"/>
  <c r="N154" i="49"/>
  <c r="W154" i="49"/>
  <c r="Q156" i="49"/>
  <c r="W160" i="49"/>
  <c r="O160" i="49"/>
  <c r="X160" i="49"/>
  <c r="N160" i="49"/>
  <c r="U160" i="49"/>
  <c r="T160" i="49"/>
  <c r="U164" i="49"/>
  <c r="R169" i="49"/>
  <c r="Q169" i="49"/>
  <c r="W169" i="49"/>
  <c r="N169" i="49"/>
  <c r="U169" i="49"/>
  <c r="T169" i="49"/>
  <c r="W133" i="49"/>
  <c r="O133" i="49"/>
  <c r="U153" i="49"/>
  <c r="J153" i="49"/>
  <c r="S153" i="49"/>
  <c r="V165" i="49"/>
  <c r="N165" i="49"/>
  <c r="W165" i="49"/>
  <c r="J165" i="49"/>
  <c r="T165" i="49"/>
  <c r="S165" i="49"/>
  <c r="O181" i="49"/>
  <c r="J190" i="49"/>
  <c r="J196" i="49"/>
  <c r="S164" i="49"/>
  <c r="Q164" i="49"/>
  <c r="X164" i="49"/>
  <c r="O164" i="49"/>
  <c r="W164" i="49"/>
  <c r="N164" i="49"/>
  <c r="J169" i="49"/>
  <c r="V181" i="49"/>
  <c r="N181" i="49"/>
  <c r="S181" i="49"/>
  <c r="Q181" i="49"/>
  <c r="P181" i="49"/>
  <c r="X181" i="49"/>
  <c r="J181" i="49"/>
  <c r="W181" i="49"/>
  <c r="U181" i="49"/>
  <c r="T181" i="49"/>
  <c r="X190" i="49"/>
  <c r="P190" i="49"/>
  <c r="U190" i="49"/>
  <c r="R190" i="49"/>
  <c r="O190" i="49"/>
  <c r="N190" i="49"/>
  <c r="W190" i="49"/>
  <c r="V190" i="49"/>
  <c r="T190" i="49"/>
  <c r="S190" i="49"/>
  <c r="R196" i="49"/>
  <c r="W196" i="49"/>
  <c r="N196" i="49"/>
  <c r="T196" i="49"/>
  <c r="P196" i="49"/>
  <c r="O196" i="49"/>
  <c r="X196" i="49"/>
  <c r="V196" i="49"/>
  <c r="U196" i="49"/>
  <c r="S196" i="49"/>
  <c r="X210" i="49"/>
  <c r="P210" i="49"/>
  <c r="T210" i="49"/>
  <c r="W210" i="49"/>
  <c r="J210" i="49"/>
  <c r="S210" i="49"/>
  <c r="V210" i="49"/>
  <c r="U210" i="49"/>
  <c r="Q210" i="49"/>
  <c r="O210" i="49"/>
  <c r="N210" i="49"/>
  <c r="P164" i="49"/>
  <c r="U178" i="49"/>
  <c r="J178" i="49"/>
  <c r="R178" i="49"/>
  <c r="X178" i="49"/>
  <c r="N178" i="49"/>
  <c r="W178" i="49"/>
  <c r="T178" i="49"/>
  <c r="S178" i="49"/>
  <c r="Q178" i="49"/>
  <c r="P178" i="49"/>
  <c r="X182" i="49"/>
  <c r="P182" i="49"/>
  <c r="R182" i="49"/>
  <c r="W182" i="49"/>
  <c r="N182" i="49"/>
  <c r="O182" i="49"/>
  <c r="J182" i="49"/>
  <c r="V182" i="49"/>
  <c r="U182" i="49"/>
  <c r="T182" i="49"/>
  <c r="S182" i="49"/>
  <c r="S211" i="49"/>
  <c r="W211" i="49"/>
  <c r="O211" i="49"/>
  <c r="U211" i="49"/>
  <c r="Q211" i="49"/>
  <c r="X211" i="49"/>
  <c r="V211" i="49"/>
  <c r="R211" i="49"/>
  <c r="P211" i="49"/>
  <c r="N211" i="49"/>
  <c r="J211" i="49"/>
  <c r="S160" i="49"/>
  <c r="R164" i="49"/>
  <c r="V220" i="49"/>
  <c r="N220" i="49"/>
  <c r="R220" i="49"/>
  <c r="X220" i="49"/>
  <c r="J220" i="49"/>
  <c r="T220" i="49"/>
  <c r="X226" i="49"/>
  <c r="P226" i="49"/>
  <c r="T226" i="49"/>
  <c r="W226" i="49"/>
  <c r="J226" i="49"/>
  <c r="S226" i="49"/>
  <c r="S227" i="49"/>
  <c r="W227" i="49"/>
  <c r="O227" i="49"/>
  <c r="U227" i="49"/>
  <c r="Q227" i="49"/>
  <c r="V157" i="49"/>
  <c r="N157" i="49"/>
  <c r="R167" i="49"/>
  <c r="U170" i="49"/>
  <c r="J170" i="49"/>
  <c r="Q172" i="49"/>
  <c r="V173" i="49"/>
  <c r="N173" i="49"/>
  <c r="S173" i="49"/>
  <c r="S177" i="49"/>
  <c r="X179" i="49"/>
  <c r="P179" i="49"/>
  <c r="U179" i="49"/>
  <c r="J179" i="49"/>
  <c r="V180" i="49"/>
  <c r="Q183" i="49"/>
  <c r="Q186" i="49"/>
  <c r="Q187" i="49"/>
  <c r="R191" i="49"/>
  <c r="Q192" i="49"/>
  <c r="Q203" i="49"/>
  <c r="P204" i="49"/>
  <c r="P205" i="49"/>
  <c r="U216" i="49"/>
  <c r="S219" i="49"/>
  <c r="W219" i="49"/>
  <c r="O219" i="49"/>
  <c r="P219" i="49"/>
  <c r="V219" i="49"/>
  <c r="J227" i="49"/>
  <c r="L230" i="49"/>
  <c r="O149" i="49"/>
  <c r="Q157" i="49"/>
  <c r="Q161" i="49"/>
  <c r="N162" i="49"/>
  <c r="S167" i="49"/>
  <c r="W168" i="49"/>
  <c r="O168" i="49"/>
  <c r="Q170" i="49"/>
  <c r="J171" i="49"/>
  <c r="R172" i="49"/>
  <c r="P173" i="49"/>
  <c r="T177" i="49"/>
  <c r="O179" i="49"/>
  <c r="J180" i="49"/>
  <c r="R183" i="49"/>
  <c r="S186" i="49"/>
  <c r="R187" i="49"/>
  <c r="T191" i="49"/>
  <c r="R192" i="49"/>
  <c r="S203" i="49"/>
  <c r="S204" i="49"/>
  <c r="Q205" i="49"/>
  <c r="J219" i="49"/>
  <c r="O220" i="49"/>
  <c r="T222" i="49"/>
  <c r="X222" i="49"/>
  <c r="P222" i="49"/>
  <c r="Q222" i="49"/>
  <c r="W222" i="49"/>
  <c r="J222" i="49"/>
  <c r="N226" i="49"/>
  <c r="N227" i="49"/>
  <c r="S180" i="49"/>
  <c r="X180" i="49"/>
  <c r="P180" i="49"/>
  <c r="R216" i="49"/>
  <c r="V216" i="49"/>
  <c r="N216" i="49"/>
  <c r="Q216" i="49"/>
  <c r="X216" i="49"/>
  <c r="J216" i="49"/>
  <c r="P220" i="49"/>
  <c r="O226" i="49"/>
  <c r="P227" i="49"/>
  <c r="S157" i="49"/>
  <c r="T161" i="49"/>
  <c r="U162" i="49"/>
  <c r="J162" i="49"/>
  <c r="J167" i="49"/>
  <c r="V167" i="49"/>
  <c r="S170" i="49"/>
  <c r="X171" i="49"/>
  <c r="P171" i="49"/>
  <c r="R173" i="49"/>
  <c r="W176" i="49"/>
  <c r="O176" i="49"/>
  <c r="T176" i="49"/>
  <c r="R179" i="49"/>
  <c r="O180" i="49"/>
  <c r="T194" i="49"/>
  <c r="V194" i="49"/>
  <c r="J194" i="49"/>
  <c r="R194" i="49"/>
  <c r="W195" i="49"/>
  <c r="O195" i="49"/>
  <c r="R195" i="49"/>
  <c r="X195" i="49"/>
  <c r="N195" i="49"/>
  <c r="S199" i="49"/>
  <c r="U199" i="49"/>
  <c r="Q199" i="49"/>
  <c r="V200" i="49"/>
  <c r="N200" i="49"/>
  <c r="Q200" i="49"/>
  <c r="W200" i="49"/>
  <c r="J200" i="49"/>
  <c r="U204" i="49"/>
  <c r="T205" i="49"/>
  <c r="R208" i="49"/>
  <c r="V208" i="49"/>
  <c r="N208" i="49"/>
  <c r="W208" i="49"/>
  <c r="S208" i="49"/>
  <c r="T214" i="49"/>
  <c r="X214" i="49"/>
  <c r="P214" i="49"/>
  <c r="V214" i="49"/>
  <c r="R214" i="49"/>
  <c r="W215" i="49"/>
  <c r="O215" i="49"/>
  <c r="S215" i="49"/>
  <c r="T215" i="49"/>
  <c r="P215" i="49"/>
  <c r="Q219" i="49"/>
  <c r="Q220" i="49"/>
  <c r="R224" i="49"/>
  <c r="V224" i="49"/>
  <c r="N224" i="49"/>
  <c r="W224" i="49"/>
  <c r="S224" i="49"/>
  <c r="Q226" i="49"/>
  <c r="R227" i="49"/>
  <c r="M230" i="49"/>
  <c r="I230" i="49"/>
  <c r="K230" i="49"/>
  <c r="R177" i="49"/>
  <c r="W177" i="49"/>
  <c r="O177" i="49"/>
  <c r="R180" i="49"/>
  <c r="S183" i="49"/>
  <c r="W183" i="49"/>
  <c r="N183" i="49"/>
  <c r="T183" i="49"/>
  <c r="T186" i="49"/>
  <c r="R186" i="49"/>
  <c r="X186" i="49"/>
  <c r="O186" i="49"/>
  <c r="W187" i="49"/>
  <c r="O187" i="49"/>
  <c r="X187" i="49"/>
  <c r="N187" i="49"/>
  <c r="T187" i="49"/>
  <c r="S191" i="49"/>
  <c r="Q191" i="49"/>
  <c r="W191" i="49"/>
  <c r="N191" i="49"/>
  <c r="V192" i="49"/>
  <c r="N192" i="49"/>
  <c r="W192" i="49"/>
  <c r="J192" i="49"/>
  <c r="S192" i="49"/>
  <c r="W203" i="49"/>
  <c r="O203" i="49"/>
  <c r="U203" i="49"/>
  <c r="R203" i="49"/>
  <c r="P216" i="49"/>
  <c r="U220" i="49"/>
  <c r="U226" i="49"/>
  <c r="V227" i="49"/>
  <c r="E230" i="49"/>
  <c r="S172" i="49"/>
  <c r="X172" i="49"/>
  <c r="P177" i="49"/>
  <c r="T180" i="49"/>
  <c r="O183" i="49"/>
  <c r="N186" i="49"/>
  <c r="J187" i="49"/>
  <c r="O191" i="49"/>
  <c r="O192" i="49"/>
  <c r="R204" i="49"/>
  <c r="Q204" i="49"/>
  <c r="W204" i="49"/>
  <c r="N204" i="49"/>
  <c r="U205" i="49"/>
  <c r="J205" i="49"/>
  <c r="W205" i="49"/>
  <c r="N205" i="49"/>
  <c r="S205" i="49"/>
  <c r="S216" i="49"/>
  <c r="U219" i="49"/>
  <c r="W220" i="49"/>
  <c r="V226" i="49"/>
  <c r="X227" i="49"/>
  <c r="L236" i="49"/>
  <c r="V184" i="49"/>
  <c r="N184" i="49"/>
  <c r="U197" i="49"/>
  <c r="J197" i="49"/>
  <c r="X206" i="49"/>
  <c r="P206" i="49"/>
  <c r="V212" i="49"/>
  <c r="N212" i="49"/>
  <c r="R212" i="49"/>
  <c r="X218" i="49"/>
  <c r="P218" i="49"/>
  <c r="T218" i="49"/>
  <c r="V228" i="49"/>
  <c r="N228" i="49"/>
  <c r="R228" i="49"/>
  <c r="I236" i="49"/>
  <c r="G236" i="49"/>
  <c r="K236" i="49"/>
  <c r="S184" i="49"/>
  <c r="T188" i="49"/>
  <c r="U189" i="49"/>
  <c r="J189" i="49"/>
  <c r="S197" i="49"/>
  <c r="X198" i="49"/>
  <c r="P198" i="49"/>
  <c r="S206" i="49"/>
  <c r="W207" i="49"/>
  <c r="S207" i="49"/>
  <c r="S212" i="49"/>
  <c r="R218" i="49"/>
  <c r="W223" i="49"/>
  <c r="O223" i="49"/>
  <c r="S223" i="49"/>
  <c r="S228" i="49"/>
  <c r="F242" i="49"/>
  <c r="J213" i="49"/>
  <c r="J221" i="49"/>
  <c r="J229" i="49"/>
  <c r="M238" i="49"/>
  <c r="G240" i="49"/>
  <c r="L241" i="49"/>
  <c r="M241" i="49"/>
  <c r="G241" i="49"/>
  <c r="I238" i="49"/>
  <c r="K240" i="49"/>
  <c r="L240" i="49"/>
  <c r="I241" i="49"/>
  <c r="K238" i="49"/>
  <c r="J110" i="17"/>
  <c r="J360" i="17"/>
  <c r="M310" i="17"/>
  <c r="M360" i="17"/>
  <c r="D160" i="17"/>
  <c r="L160" i="17" s="1"/>
  <c r="D210" i="17"/>
  <c r="E210" i="17" s="1"/>
  <c r="D310" i="17"/>
  <c r="F310" i="17" s="1"/>
  <c r="M110" i="17"/>
  <c r="I310" i="17"/>
  <c r="G210" i="17"/>
  <c r="G260" i="17"/>
  <c r="J410" i="17"/>
  <c r="G160" i="17"/>
  <c r="M160" i="17"/>
  <c r="M210" i="17"/>
  <c r="M260" i="17"/>
  <c r="G310" i="17"/>
  <c r="G110" i="17"/>
  <c r="G360" i="17"/>
  <c r="D410" i="17"/>
  <c r="F410" i="17" s="1"/>
  <c r="M410" i="17"/>
  <c r="J310" i="17"/>
  <c r="I360" i="17"/>
  <c r="I160" i="17"/>
  <c r="I210" i="17"/>
  <c r="I260" i="17"/>
  <c r="G410" i="17"/>
  <c r="J160" i="17"/>
  <c r="J210" i="17"/>
  <c r="J260" i="17"/>
  <c r="I110" i="17"/>
  <c r="I410" i="17"/>
  <c r="D110" i="17"/>
  <c r="F110" i="17" s="1"/>
  <c r="D360" i="17"/>
  <c r="L360" i="17" s="1"/>
  <c r="D260" i="17"/>
  <c r="W1" i="5"/>
  <c r="B28" i="7"/>
  <c r="B26" i="7"/>
  <c r="H260" i="17" l="1"/>
  <c r="W95" i="52"/>
  <c r="X95" i="52" s="1"/>
  <c r="W90" i="52"/>
  <c r="X90" i="52" s="1"/>
  <c r="W87" i="52"/>
  <c r="X87" i="52" s="1"/>
  <c r="W85" i="52"/>
  <c r="X85" i="52" s="1"/>
  <c r="W78" i="52"/>
  <c r="X78" i="52" s="1"/>
  <c r="K242" i="52"/>
  <c r="W81" i="52"/>
  <c r="X81" i="52" s="1"/>
  <c r="W88" i="52"/>
  <c r="X88" i="52" s="1"/>
  <c r="W82" i="52"/>
  <c r="X82" i="52" s="1"/>
  <c r="W96" i="52"/>
  <c r="X96" i="52" s="1"/>
  <c r="W79" i="52"/>
  <c r="X79" i="52" s="1"/>
  <c r="W94" i="52"/>
  <c r="X94" i="52" s="1"/>
  <c r="W77" i="52"/>
  <c r="X77" i="52" s="1"/>
  <c r="M242" i="52"/>
  <c r="W86" i="52"/>
  <c r="X86" i="52" s="1"/>
  <c r="J235" i="52"/>
  <c r="O93" i="52"/>
  <c r="W93" i="52"/>
  <c r="X93" i="52" s="1"/>
  <c r="W91" i="52"/>
  <c r="X91" i="52" s="1"/>
  <c r="W80" i="52"/>
  <c r="X80" i="52" s="1"/>
  <c r="W89" i="52"/>
  <c r="X89" i="52" s="1"/>
  <c r="W76" i="52"/>
  <c r="X76" i="52" s="1"/>
  <c r="O94" i="52"/>
  <c r="O91" i="52"/>
  <c r="J239" i="52"/>
  <c r="W84" i="52"/>
  <c r="X84" i="52" s="1"/>
  <c r="N236" i="52"/>
  <c r="W75" i="52"/>
  <c r="X75" i="52" s="1"/>
  <c r="J230" i="52"/>
  <c r="O76" i="52"/>
  <c r="O96" i="52"/>
  <c r="O230" i="52" s="1"/>
  <c r="U235" i="52"/>
  <c r="P240" i="52"/>
  <c r="P237" i="52"/>
  <c r="Q235" i="52"/>
  <c r="V71" i="52"/>
  <c r="W71" i="52"/>
  <c r="X71" i="52" s="1"/>
  <c r="V73" i="52"/>
  <c r="W73" i="52" s="1"/>
  <c r="X73" i="52" s="1"/>
  <c r="J237" i="52"/>
  <c r="P235" i="52"/>
  <c r="I242" i="52"/>
  <c r="J236" i="52"/>
  <c r="J240" i="52"/>
  <c r="P238" i="52"/>
  <c r="L242" i="52"/>
  <c r="J238" i="52"/>
  <c r="P241" i="52"/>
  <c r="N240" i="52"/>
  <c r="N237" i="52"/>
  <c r="N230" i="52"/>
  <c r="N239" i="52"/>
  <c r="N241" i="52"/>
  <c r="N238" i="52"/>
  <c r="V240" i="52"/>
  <c r="V237" i="52"/>
  <c r="V230" i="52"/>
  <c r="V239" i="52"/>
  <c r="V236" i="52"/>
  <c r="V241" i="52"/>
  <c r="V238" i="52"/>
  <c r="J241" i="52"/>
  <c r="P236" i="52"/>
  <c r="T238" i="52"/>
  <c r="T235" i="52"/>
  <c r="T240" i="52"/>
  <c r="T237" i="52"/>
  <c r="T239" i="52"/>
  <c r="T236" i="52"/>
  <c r="T241" i="52"/>
  <c r="T230" i="52"/>
  <c r="N235" i="52"/>
  <c r="R241" i="52"/>
  <c r="R238" i="52"/>
  <c r="R235" i="52"/>
  <c r="R240" i="52"/>
  <c r="R237" i="52"/>
  <c r="R230" i="52"/>
  <c r="R236" i="52"/>
  <c r="R239" i="52"/>
  <c r="Q239" i="52"/>
  <c r="Q236" i="52"/>
  <c r="Q241" i="52"/>
  <c r="Q238" i="52"/>
  <c r="Q240" i="52"/>
  <c r="Q237" i="52"/>
  <c r="Q230" i="52"/>
  <c r="S241" i="52"/>
  <c r="S238" i="52"/>
  <c r="S235" i="52"/>
  <c r="S240" i="52"/>
  <c r="S237" i="52"/>
  <c r="S230" i="52"/>
  <c r="S239" i="52"/>
  <c r="S236" i="52"/>
  <c r="P239" i="52"/>
  <c r="P230" i="52"/>
  <c r="W74" i="52"/>
  <c r="X74" i="52" s="1"/>
  <c r="G242" i="52"/>
  <c r="U240" i="52"/>
  <c r="U237" i="52"/>
  <c r="U239" i="52"/>
  <c r="U236" i="52"/>
  <c r="U241" i="52"/>
  <c r="U230" i="52"/>
  <c r="U238" i="52"/>
  <c r="W72" i="52"/>
  <c r="X72" i="52" s="1"/>
  <c r="W78" i="51"/>
  <c r="X78" i="51" s="1"/>
  <c r="I242" i="51"/>
  <c r="W82" i="51"/>
  <c r="X82" i="51" s="1"/>
  <c r="W77" i="51"/>
  <c r="X77" i="51" s="1"/>
  <c r="K242" i="51"/>
  <c r="W81" i="51"/>
  <c r="X81" i="51" s="1"/>
  <c r="M242" i="51"/>
  <c r="W80" i="51"/>
  <c r="X80" i="51" s="1"/>
  <c r="O80" i="51"/>
  <c r="W79" i="51"/>
  <c r="X79" i="51" s="1"/>
  <c r="O76" i="51"/>
  <c r="W76" i="51"/>
  <c r="X76" i="51" s="1"/>
  <c r="L242" i="51"/>
  <c r="G242" i="51"/>
  <c r="W73" i="51"/>
  <c r="X73" i="51" s="1"/>
  <c r="U238" i="51"/>
  <c r="Q241" i="51"/>
  <c r="Q240" i="51"/>
  <c r="W74" i="51"/>
  <c r="X74" i="51" s="1"/>
  <c r="W75" i="51"/>
  <c r="X75" i="51" s="1"/>
  <c r="T238" i="51"/>
  <c r="T240" i="51"/>
  <c r="T237" i="51"/>
  <c r="T239" i="51"/>
  <c r="T236" i="51"/>
  <c r="T241" i="51"/>
  <c r="T230" i="51"/>
  <c r="T235" i="51"/>
  <c r="Q236" i="51"/>
  <c r="U241" i="51"/>
  <c r="Q239" i="51"/>
  <c r="P239" i="51"/>
  <c r="P236" i="51"/>
  <c r="P241" i="51"/>
  <c r="P238" i="51"/>
  <c r="P240" i="51"/>
  <c r="P237" i="51"/>
  <c r="P235" i="51"/>
  <c r="P230" i="51"/>
  <c r="V240" i="51"/>
  <c r="V237" i="51"/>
  <c r="V230" i="51"/>
  <c r="V239" i="51"/>
  <c r="V236" i="51"/>
  <c r="V241" i="51"/>
  <c r="V238" i="51"/>
  <c r="V235" i="51"/>
  <c r="U239" i="51"/>
  <c r="R241" i="51"/>
  <c r="R238" i="51"/>
  <c r="R235" i="51"/>
  <c r="R240" i="51"/>
  <c r="R230" i="51"/>
  <c r="R239" i="51"/>
  <c r="R236" i="51"/>
  <c r="R237" i="51"/>
  <c r="Q230" i="51"/>
  <c r="N240" i="51"/>
  <c r="N237" i="51"/>
  <c r="N230" i="51"/>
  <c r="N239" i="51"/>
  <c r="N236" i="51"/>
  <c r="N241" i="51"/>
  <c r="N238" i="51"/>
  <c r="N235" i="51"/>
  <c r="U237" i="51"/>
  <c r="Q237" i="51"/>
  <c r="U240" i="51"/>
  <c r="W72" i="51"/>
  <c r="X72" i="51" s="1"/>
  <c r="O72" i="51"/>
  <c r="O241" i="51" s="1"/>
  <c r="U230" i="51"/>
  <c r="J241" i="51"/>
  <c r="J238" i="51"/>
  <c r="J240" i="51"/>
  <c r="J239" i="51"/>
  <c r="J237" i="51"/>
  <c r="J235" i="51"/>
  <c r="J236" i="51"/>
  <c r="J230" i="51"/>
  <c r="S241" i="51"/>
  <c r="S238" i="51"/>
  <c r="S235" i="51"/>
  <c r="S240" i="51"/>
  <c r="S237" i="51"/>
  <c r="S239" i="51"/>
  <c r="S236" i="51"/>
  <c r="S230" i="51"/>
  <c r="Q235" i="51"/>
  <c r="W71" i="51"/>
  <c r="U235" i="51"/>
  <c r="Q238" i="51"/>
  <c r="O237" i="51"/>
  <c r="O239" i="51"/>
  <c r="O236" i="51"/>
  <c r="O235" i="51"/>
  <c r="O240" i="51"/>
  <c r="O230" i="51"/>
  <c r="U236" i="51"/>
  <c r="W78" i="50"/>
  <c r="X78" i="50" s="1"/>
  <c r="W79" i="50"/>
  <c r="X79" i="50" s="1"/>
  <c r="W80" i="50"/>
  <c r="X80" i="50" s="1"/>
  <c r="N230" i="50"/>
  <c r="I242" i="50"/>
  <c r="J236" i="50"/>
  <c r="J230" i="50"/>
  <c r="W75" i="50"/>
  <c r="X75" i="50" s="1"/>
  <c r="O76" i="50"/>
  <c r="W76" i="50"/>
  <c r="X76" i="50" s="1"/>
  <c r="T230" i="50"/>
  <c r="U240" i="50"/>
  <c r="T238" i="50"/>
  <c r="S230" i="50"/>
  <c r="P241" i="50"/>
  <c r="Q237" i="50"/>
  <c r="P238" i="50"/>
  <c r="Q240" i="50"/>
  <c r="W73" i="50"/>
  <c r="X73" i="50" s="1"/>
  <c r="P230" i="50"/>
  <c r="Q238" i="50"/>
  <c r="P236" i="50"/>
  <c r="U235" i="50"/>
  <c r="L242" i="50"/>
  <c r="M242" i="50"/>
  <c r="S241" i="50"/>
  <c r="S238" i="50"/>
  <c r="S240" i="50"/>
  <c r="S237" i="50"/>
  <c r="S239" i="50"/>
  <c r="S236" i="50"/>
  <c r="S235" i="50"/>
  <c r="Q241" i="50"/>
  <c r="P239" i="50"/>
  <c r="U238" i="50"/>
  <c r="T241" i="50"/>
  <c r="K242" i="50"/>
  <c r="U236" i="50"/>
  <c r="J241" i="50"/>
  <c r="J238" i="50"/>
  <c r="J235" i="50"/>
  <c r="J240" i="50"/>
  <c r="J239" i="50"/>
  <c r="J237" i="50"/>
  <c r="R236" i="50"/>
  <c r="R241" i="50"/>
  <c r="R238" i="50"/>
  <c r="R235" i="50"/>
  <c r="R240" i="50"/>
  <c r="R239" i="50"/>
  <c r="R237" i="50"/>
  <c r="Q236" i="50"/>
  <c r="W74" i="50"/>
  <c r="X74" i="50" s="1"/>
  <c r="U241" i="50"/>
  <c r="T236" i="50"/>
  <c r="Q239" i="50"/>
  <c r="P235" i="50"/>
  <c r="O74" i="50"/>
  <c r="U239" i="50"/>
  <c r="T239" i="50"/>
  <c r="Q235" i="50"/>
  <c r="P237" i="50"/>
  <c r="W71" i="50"/>
  <c r="U230" i="50"/>
  <c r="T237" i="50"/>
  <c r="Q230" i="50"/>
  <c r="P240" i="50"/>
  <c r="O237" i="50"/>
  <c r="W72" i="50"/>
  <c r="X72" i="50" s="1"/>
  <c r="U237" i="50"/>
  <c r="T240" i="50"/>
  <c r="G242" i="50"/>
  <c r="R230" i="50"/>
  <c r="V240" i="50"/>
  <c r="V237" i="50"/>
  <c r="V239" i="50"/>
  <c r="V236" i="50"/>
  <c r="V241" i="50"/>
  <c r="V238" i="50"/>
  <c r="V235" i="50"/>
  <c r="V230" i="50"/>
  <c r="T235" i="50"/>
  <c r="N240" i="50"/>
  <c r="N237" i="50"/>
  <c r="N239" i="50"/>
  <c r="N236" i="50"/>
  <c r="N241" i="50"/>
  <c r="N238" i="50"/>
  <c r="N235" i="50"/>
  <c r="W81" i="49"/>
  <c r="X81" i="49" s="1"/>
  <c r="J236" i="49"/>
  <c r="W77" i="49"/>
  <c r="X77" i="49" s="1"/>
  <c r="J241" i="49"/>
  <c r="W79" i="49"/>
  <c r="X79" i="49" s="1"/>
  <c r="N236" i="49"/>
  <c r="N230" i="49"/>
  <c r="W78" i="49"/>
  <c r="X78" i="49" s="1"/>
  <c r="L242" i="49"/>
  <c r="J230" i="49"/>
  <c r="N239" i="49"/>
  <c r="M242" i="49"/>
  <c r="K242" i="49"/>
  <c r="J235" i="49"/>
  <c r="O80" i="49"/>
  <c r="W80" i="49"/>
  <c r="X80" i="49" s="1"/>
  <c r="T236" i="49"/>
  <c r="T230" i="49"/>
  <c r="U240" i="49"/>
  <c r="U236" i="49"/>
  <c r="R241" i="49"/>
  <c r="R230" i="49"/>
  <c r="W71" i="49"/>
  <c r="S230" i="49"/>
  <c r="P235" i="49"/>
  <c r="P237" i="49"/>
  <c r="P236" i="49"/>
  <c r="P238" i="49"/>
  <c r="P230" i="49"/>
  <c r="W73" i="49"/>
  <c r="X73" i="49" s="1"/>
  <c r="X71" i="49"/>
  <c r="I242" i="49"/>
  <c r="G242" i="49"/>
  <c r="P241" i="49"/>
  <c r="N235" i="49"/>
  <c r="W72" i="49"/>
  <c r="X72" i="49" s="1"/>
  <c r="P239" i="49"/>
  <c r="N238" i="49"/>
  <c r="J237" i="49"/>
  <c r="R237" i="49"/>
  <c r="U235" i="49"/>
  <c r="N241" i="49"/>
  <c r="J239" i="49"/>
  <c r="S241" i="49"/>
  <c r="S238" i="49"/>
  <c r="S240" i="49"/>
  <c r="S237" i="49"/>
  <c r="S239" i="49"/>
  <c r="S236" i="49"/>
  <c r="S235" i="49"/>
  <c r="W75" i="49"/>
  <c r="X75" i="49" s="1"/>
  <c r="O75" i="49"/>
  <c r="R236" i="49"/>
  <c r="U238" i="49"/>
  <c r="W74" i="49"/>
  <c r="X74" i="49" s="1"/>
  <c r="J240" i="49"/>
  <c r="R239" i="49"/>
  <c r="U241" i="49"/>
  <c r="N237" i="49"/>
  <c r="T238" i="49"/>
  <c r="T235" i="49"/>
  <c r="T240" i="49"/>
  <c r="T237" i="49"/>
  <c r="T239" i="49"/>
  <c r="T241" i="49"/>
  <c r="R240" i="49"/>
  <c r="U239" i="49"/>
  <c r="N240" i="49"/>
  <c r="J238" i="49"/>
  <c r="R235" i="49"/>
  <c r="U230" i="49"/>
  <c r="P240" i="49"/>
  <c r="V240" i="49"/>
  <c r="V237" i="49"/>
  <c r="V239" i="49"/>
  <c r="V241" i="49"/>
  <c r="V238" i="49"/>
  <c r="V235" i="49"/>
  <c r="V236" i="49"/>
  <c r="V230" i="49"/>
  <c r="Q239" i="49"/>
  <c r="Q236" i="49"/>
  <c r="Q241" i="49"/>
  <c r="Q238" i="49"/>
  <c r="Q240" i="49"/>
  <c r="Q237" i="49"/>
  <c r="Q230" i="49"/>
  <c r="Q235" i="49"/>
  <c r="R238" i="49"/>
  <c r="U237" i="49"/>
  <c r="F160" i="17"/>
  <c r="E160" i="17"/>
  <c r="H160" i="17"/>
  <c r="K210" i="17"/>
  <c r="K160" i="17"/>
  <c r="H110" i="17"/>
  <c r="H360" i="17"/>
  <c r="H310" i="17"/>
  <c r="E410" i="17"/>
  <c r="H410" i="17"/>
  <c r="H210" i="17"/>
  <c r="E310" i="17"/>
  <c r="K310" i="17"/>
  <c r="F210" i="17"/>
  <c r="L310" i="17"/>
  <c r="L410" i="17"/>
  <c r="K410" i="17"/>
  <c r="L210" i="17"/>
  <c r="K110" i="17"/>
  <c r="K360" i="17"/>
  <c r="E360" i="17"/>
  <c r="F260" i="17"/>
  <c r="E260" i="17"/>
  <c r="F360" i="17"/>
  <c r="K260" i="17"/>
  <c r="E110" i="17"/>
  <c r="L110" i="17"/>
  <c r="L260" i="17"/>
  <c r="U56" i="1"/>
  <c r="V56" i="1"/>
  <c r="U57" i="1"/>
  <c r="V57" i="1"/>
  <c r="U58" i="1"/>
  <c r="V58" i="1"/>
  <c r="U59" i="1"/>
  <c r="V59" i="1"/>
  <c r="U60" i="1"/>
  <c r="V60" i="1"/>
  <c r="U61" i="1"/>
  <c r="V61" i="1"/>
  <c r="U62" i="1"/>
  <c r="V62" i="1"/>
  <c r="U63" i="1"/>
  <c r="V63" i="1"/>
  <c r="S56" i="1"/>
  <c r="S57" i="1"/>
  <c r="S58" i="1"/>
  <c r="S59" i="1"/>
  <c r="S60" i="1"/>
  <c r="S61" i="1"/>
  <c r="S62" i="1"/>
  <c r="S63" i="1"/>
  <c r="L56" i="1"/>
  <c r="M56" i="1"/>
  <c r="N56" i="1"/>
  <c r="O56" i="1"/>
  <c r="P56" i="1"/>
  <c r="Q56" i="1"/>
  <c r="L57" i="1"/>
  <c r="M57" i="1"/>
  <c r="N57" i="1"/>
  <c r="O57" i="1"/>
  <c r="P57" i="1"/>
  <c r="Q57" i="1"/>
  <c r="L58" i="1"/>
  <c r="M58" i="1"/>
  <c r="N58" i="1"/>
  <c r="O58" i="1"/>
  <c r="P58" i="1"/>
  <c r="Q58" i="1"/>
  <c r="L59" i="1"/>
  <c r="M59" i="1"/>
  <c r="N59" i="1"/>
  <c r="O59" i="1"/>
  <c r="P59" i="1"/>
  <c r="Q59" i="1"/>
  <c r="L60" i="1"/>
  <c r="M60" i="1"/>
  <c r="N60" i="1"/>
  <c r="O60" i="1"/>
  <c r="P60" i="1"/>
  <c r="Q60" i="1"/>
  <c r="L61" i="1"/>
  <c r="M61" i="1"/>
  <c r="N61" i="1"/>
  <c r="O61" i="1"/>
  <c r="P61" i="1"/>
  <c r="Q61" i="1"/>
  <c r="L62" i="1"/>
  <c r="M62" i="1"/>
  <c r="N62" i="1"/>
  <c r="O62" i="1"/>
  <c r="P62" i="1"/>
  <c r="Q62" i="1"/>
  <c r="L63" i="1"/>
  <c r="M63" i="1"/>
  <c r="N63" i="1"/>
  <c r="O63" i="1"/>
  <c r="P63" i="1"/>
  <c r="Q63" i="1"/>
  <c r="V55" i="1"/>
  <c r="U55" i="1"/>
  <c r="S55" i="1"/>
  <c r="Q55" i="1"/>
  <c r="P55" i="1"/>
  <c r="O55" i="1"/>
  <c r="N55" i="1"/>
  <c r="M55" i="1"/>
  <c r="L55" i="1"/>
  <c r="Q9" i="1"/>
  <c r="S9" i="1"/>
  <c r="U9" i="1"/>
  <c r="V9" i="1"/>
  <c r="W9" i="1"/>
  <c r="Q10" i="1"/>
  <c r="S10" i="1"/>
  <c r="U10" i="1"/>
  <c r="V10" i="1"/>
  <c r="W10" i="1"/>
  <c r="Q11" i="1"/>
  <c r="S11" i="1"/>
  <c r="U11" i="1"/>
  <c r="V11" i="1"/>
  <c r="W11" i="1"/>
  <c r="Q12" i="1"/>
  <c r="S12" i="1"/>
  <c r="U12" i="1"/>
  <c r="V12" i="1"/>
  <c r="W12" i="1"/>
  <c r="Q13" i="1"/>
  <c r="S13" i="1"/>
  <c r="U13" i="1"/>
  <c r="V13" i="1"/>
  <c r="W13" i="1"/>
  <c r="Q14" i="1"/>
  <c r="S14" i="1"/>
  <c r="U14" i="1"/>
  <c r="V14" i="1"/>
  <c r="W14" i="1"/>
  <c r="Q15" i="1"/>
  <c r="S15" i="1"/>
  <c r="U15" i="1"/>
  <c r="V15" i="1"/>
  <c r="W15" i="1"/>
  <c r="Q16" i="1"/>
  <c r="S16" i="1"/>
  <c r="U16" i="1"/>
  <c r="V16" i="1"/>
  <c r="W16" i="1"/>
  <c r="Q17" i="1"/>
  <c r="S17" i="1"/>
  <c r="U17" i="1"/>
  <c r="V17" i="1"/>
  <c r="W17" i="1"/>
  <c r="Q18" i="1"/>
  <c r="S18" i="1"/>
  <c r="U18" i="1"/>
  <c r="V18" i="1"/>
  <c r="W18" i="1"/>
  <c r="Q19" i="1"/>
  <c r="S19" i="1"/>
  <c r="U19" i="1"/>
  <c r="V19" i="1"/>
  <c r="W19" i="1"/>
  <c r="Q20" i="1"/>
  <c r="S20" i="1"/>
  <c r="U20" i="1"/>
  <c r="V20" i="1"/>
  <c r="W20" i="1"/>
  <c r="Q21" i="1"/>
  <c r="S21" i="1"/>
  <c r="U21" i="1"/>
  <c r="V21" i="1"/>
  <c r="W21" i="1"/>
  <c r="Q22" i="1"/>
  <c r="S22" i="1"/>
  <c r="U22" i="1"/>
  <c r="V22" i="1"/>
  <c r="W22" i="1"/>
  <c r="Q23" i="1"/>
  <c r="S23" i="1"/>
  <c r="U23" i="1"/>
  <c r="V23" i="1"/>
  <c r="W23" i="1"/>
  <c r="Q24" i="1"/>
  <c r="S24" i="1"/>
  <c r="U24" i="1"/>
  <c r="V24" i="1"/>
  <c r="W24" i="1"/>
  <c r="Q25" i="1"/>
  <c r="S25" i="1"/>
  <c r="U25" i="1"/>
  <c r="V25" i="1"/>
  <c r="W25" i="1"/>
  <c r="Q26" i="1"/>
  <c r="S26" i="1"/>
  <c r="U26" i="1"/>
  <c r="V26" i="1"/>
  <c r="W26" i="1"/>
  <c r="Q27" i="1"/>
  <c r="S27" i="1"/>
  <c r="U27" i="1"/>
  <c r="V27" i="1"/>
  <c r="W27" i="1"/>
  <c r="Q28" i="1"/>
  <c r="S28" i="1"/>
  <c r="U28" i="1"/>
  <c r="V28" i="1"/>
  <c r="W28" i="1"/>
  <c r="Q29" i="1"/>
  <c r="S29" i="1"/>
  <c r="U29" i="1"/>
  <c r="V29" i="1"/>
  <c r="W29" i="1"/>
  <c r="Q30" i="1"/>
  <c r="S30" i="1"/>
  <c r="U30" i="1"/>
  <c r="V30" i="1"/>
  <c r="W30" i="1"/>
  <c r="Q31" i="1"/>
  <c r="S31" i="1"/>
  <c r="U31" i="1"/>
  <c r="V31" i="1"/>
  <c r="W31" i="1"/>
  <c r="Q32" i="1"/>
  <c r="S32" i="1"/>
  <c r="U32" i="1"/>
  <c r="V32" i="1"/>
  <c r="W32" i="1"/>
  <c r="Q33" i="1"/>
  <c r="S33" i="1"/>
  <c r="U33" i="1"/>
  <c r="V33" i="1"/>
  <c r="W33" i="1"/>
  <c r="Q34" i="1"/>
  <c r="S34" i="1"/>
  <c r="U34" i="1"/>
  <c r="V34" i="1"/>
  <c r="W34" i="1"/>
  <c r="Q35" i="1"/>
  <c r="S35" i="1"/>
  <c r="U35" i="1"/>
  <c r="V35" i="1"/>
  <c r="W35" i="1"/>
  <c r="Q36" i="1"/>
  <c r="S36" i="1"/>
  <c r="U36" i="1"/>
  <c r="V36" i="1"/>
  <c r="W36" i="1"/>
  <c r="Q37" i="1"/>
  <c r="S37" i="1"/>
  <c r="U37" i="1"/>
  <c r="V37" i="1"/>
  <c r="W37" i="1"/>
  <c r="Q38" i="1"/>
  <c r="S38" i="1"/>
  <c r="U38" i="1"/>
  <c r="V38" i="1"/>
  <c r="W38" i="1"/>
  <c r="Q39" i="1"/>
  <c r="S39" i="1"/>
  <c r="U39" i="1"/>
  <c r="V39" i="1"/>
  <c r="W39" i="1"/>
  <c r="Q40" i="1"/>
  <c r="S40" i="1"/>
  <c r="U40" i="1"/>
  <c r="V40" i="1"/>
  <c r="W40" i="1"/>
  <c r="Q41" i="1"/>
  <c r="S41" i="1"/>
  <c r="U41" i="1"/>
  <c r="V41" i="1"/>
  <c r="W41" i="1"/>
  <c r="Q42" i="1"/>
  <c r="S42" i="1"/>
  <c r="U42" i="1"/>
  <c r="V42" i="1"/>
  <c r="W42" i="1"/>
  <c r="Q43" i="1"/>
  <c r="S43" i="1"/>
  <c r="U43" i="1"/>
  <c r="V43" i="1"/>
  <c r="W43" i="1"/>
  <c r="Q44" i="1"/>
  <c r="S44" i="1"/>
  <c r="U44" i="1"/>
  <c r="V44" i="1"/>
  <c r="W44" i="1"/>
  <c r="Q45" i="1"/>
  <c r="S45" i="1"/>
  <c r="U45" i="1"/>
  <c r="V45" i="1"/>
  <c r="W45" i="1"/>
  <c r="Q46" i="1"/>
  <c r="S46" i="1"/>
  <c r="U46" i="1"/>
  <c r="V46" i="1"/>
  <c r="W46" i="1"/>
  <c r="Q47" i="1"/>
  <c r="S47" i="1"/>
  <c r="U47" i="1"/>
  <c r="V47" i="1"/>
  <c r="W47" i="1"/>
  <c r="Q48" i="1"/>
  <c r="S48" i="1"/>
  <c r="U48" i="1"/>
  <c r="V48" i="1"/>
  <c r="W48" i="1"/>
  <c r="Q49" i="1"/>
  <c r="S49" i="1"/>
  <c r="U49" i="1"/>
  <c r="V49" i="1"/>
  <c r="W49" i="1"/>
  <c r="Q50" i="1"/>
  <c r="S50" i="1"/>
  <c r="U50" i="1"/>
  <c r="V50" i="1"/>
  <c r="W50" i="1"/>
  <c r="Q51" i="1"/>
  <c r="S51" i="1"/>
  <c r="U51" i="1"/>
  <c r="V51" i="1"/>
  <c r="W51" i="1"/>
  <c r="H56" i="1"/>
  <c r="H57" i="1"/>
  <c r="H58" i="1"/>
  <c r="H59" i="1"/>
  <c r="H60" i="1"/>
  <c r="H61" i="1"/>
  <c r="H62" i="1"/>
  <c r="H63" i="1"/>
  <c r="H55" i="1"/>
  <c r="I56" i="1"/>
  <c r="I57" i="1"/>
  <c r="I58" i="1"/>
  <c r="I59" i="1"/>
  <c r="I60" i="1"/>
  <c r="I61" i="1"/>
  <c r="I62" i="1"/>
  <c r="I63" i="1"/>
  <c r="I55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H51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I43" i="7"/>
  <c r="Q19" i="7"/>
  <c r="Q75" i="7" s="1"/>
  <c r="I6" i="1"/>
  <c r="U6" i="1"/>
  <c r="W6" i="1"/>
  <c r="Q5" i="1"/>
  <c r="Q7" i="1"/>
  <c r="Q6" i="1"/>
  <c r="V7" i="1"/>
  <c r="L5" i="1"/>
  <c r="I8" i="1"/>
  <c r="V8" i="1"/>
  <c r="H8" i="1"/>
  <c r="H5" i="1"/>
  <c r="I7" i="1"/>
  <c r="N5" i="1"/>
  <c r="U7" i="1"/>
  <c r="W5" i="1"/>
  <c r="S5" i="1"/>
  <c r="U8" i="1"/>
  <c r="I5" i="1"/>
  <c r="S7" i="1"/>
  <c r="S6" i="1"/>
  <c r="W7" i="1"/>
  <c r="M5" i="1"/>
  <c r="S8" i="1"/>
  <c r="U5" i="1"/>
  <c r="W8" i="1"/>
  <c r="V6" i="1"/>
  <c r="O5" i="1"/>
  <c r="P5" i="1"/>
  <c r="H7" i="1"/>
  <c r="H6" i="1"/>
  <c r="Q8" i="1"/>
  <c r="V5" i="1"/>
  <c r="O239" i="52" l="1"/>
  <c r="O241" i="52"/>
  <c r="O235" i="52"/>
  <c r="O238" i="52"/>
  <c r="V235" i="52"/>
  <c r="V242" i="52" s="1"/>
  <c r="O240" i="52"/>
  <c r="N242" i="52"/>
  <c r="O236" i="52"/>
  <c r="O237" i="52"/>
  <c r="J242" i="52"/>
  <c r="T242" i="52"/>
  <c r="U242" i="52"/>
  <c r="Q242" i="52"/>
  <c r="S242" i="52"/>
  <c r="W238" i="52"/>
  <c r="P242" i="52"/>
  <c r="W241" i="52"/>
  <c r="W236" i="52"/>
  <c r="W239" i="52"/>
  <c r="W230" i="52"/>
  <c r="X239" i="52"/>
  <c r="X236" i="52"/>
  <c r="X241" i="52"/>
  <c r="X238" i="52"/>
  <c r="X235" i="52"/>
  <c r="X240" i="52"/>
  <c r="X230" i="52"/>
  <c r="X237" i="52"/>
  <c r="W237" i="52"/>
  <c r="W240" i="52"/>
  <c r="R242" i="52"/>
  <c r="W235" i="52"/>
  <c r="Q242" i="51"/>
  <c r="O238" i="51"/>
  <c r="O242" i="51" s="1"/>
  <c r="J242" i="51"/>
  <c r="N242" i="51"/>
  <c r="U242" i="51"/>
  <c r="T242" i="51"/>
  <c r="R242" i="51"/>
  <c r="S242" i="51"/>
  <c r="W237" i="51"/>
  <c r="W239" i="51"/>
  <c r="W236" i="51"/>
  <c r="W241" i="51"/>
  <c r="W238" i="51"/>
  <c r="W235" i="51"/>
  <c r="W240" i="51"/>
  <c r="W230" i="51"/>
  <c r="X71" i="51"/>
  <c r="V242" i="51"/>
  <c r="P242" i="51"/>
  <c r="O236" i="50"/>
  <c r="O239" i="50"/>
  <c r="O235" i="50"/>
  <c r="O230" i="50"/>
  <c r="O240" i="50"/>
  <c r="O238" i="50"/>
  <c r="O241" i="50"/>
  <c r="T242" i="50"/>
  <c r="R242" i="50"/>
  <c r="P242" i="50"/>
  <c r="J242" i="50"/>
  <c r="N242" i="50"/>
  <c r="S242" i="50"/>
  <c r="V242" i="50"/>
  <c r="W237" i="50"/>
  <c r="W239" i="50"/>
  <c r="W236" i="50"/>
  <c r="W241" i="50"/>
  <c r="W238" i="50"/>
  <c r="W240" i="50"/>
  <c r="W235" i="50"/>
  <c r="X71" i="50"/>
  <c r="W230" i="50"/>
  <c r="U242" i="50"/>
  <c r="Q242" i="50"/>
  <c r="O236" i="49"/>
  <c r="J242" i="49"/>
  <c r="V242" i="49"/>
  <c r="P242" i="49"/>
  <c r="N242" i="49"/>
  <c r="W238" i="49"/>
  <c r="S242" i="49"/>
  <c r="W241" i="49"/>
  <c r="U242" i="49"/>
  <c r="W236" i="49"/>
  <c r="Q242" i="49"/>
  <c r="W239" i="49"/>
  <c r="W230" i="49"/>
  <c r="W237" i="49"/>
  <c r="R242" i="49"/>
  <c r="X239" i="49"/>
  <c r="X241" i="49"/>
  <c r="X238" i="49"/>
  <c r="X240" i="49"/>
  <c r="X237" i="49"/>
  <c r="X235" i="49"/>
  <c r="X236" i="49"/>
  <c r="X230" i="49"/>
  <c r="T242" i="49"/>
  <c r="W235" i="49"/>
  <c r="O241" i="49"/>
  <c r="O238" i="49"/>
  <c r="O240" i="49"/>
  <c r="O230" i="49"/>
  <c r="O235" i="49"/>
  <c r="O237" i="49"/>
  <c r="O239" i="49"/>
  <c r="W240" i="49"/>
  <c r="Q74" i="7"/>
  <c r="Q73" i="7"/>
  <c r="Q72" i="7"/>
  <c r="Q71" i="7"/>
  <c r="R49" i="1"/>
  <c r="T44" i="1"/>
  <c r="R41" i="1"/>
  <c r="T36" i="1"/>
  <c r="T28" i="1"/>
  <c r="T48" i="1"/>
  <c r="T32" i="1"/>
  <c r="T16" i="1"/>
  <c r="R43" i="1"/>
  <c r="T38" i="1"/>
  <c r="R19" i="1"/>
  <c r="T14" i="1"/>
  <c r="T50" i="1"/>
  <c r="R47" i="1"/>
  <c r="T18" i="1"/>
  <c r="R15" i="1"/>
  <c r="R8" i="1"/>
  <c r="R46" i="1"/>
  <c r="R38" i="1"/>
  <c r="R30" i="1"/>
  <c r="R22" i="1"/>
  <c r="T12" i="1"/>
  <c r="T29" i="1"/>
  <c r="T45" i="1"/>
  <c r="T42" i="1"/>
  <c r="R39" i="1"/>
  <c r="R33" i="1"/>
  <c r="R27" i="1"/>
  <c r="T22" i="1"/>
  <c r="R21" i="1"/>
  <c r="R13" i="1"/>
  <c r="T8" i="1"/>
  <c r="T40" i="1"/>
  <c r="T37" i="1"/>
  <c r="T34" i="1"/>
  <c r="R31" i="1"/>
  <c r="R25" i="1"/>
  <c r="R14" i="1"/>
  <c r="R11" i="1"/>
  <c r="R51" i="1"/>
  <c r="T46" i="1"/>
  <c r="R40" i="1"/>
  <c r="R34" i="1"/>
  <c r="T20" i="1"/>
  <c r="R17" i="1"/>
  <c r="T26" i="1"/>
  <c r="R23" i="1"/>
  <c r="R9" i="1"/>
  <c r="R35" i="1"/>
  <c r="T30" i="1"/>
  <c r="R29" i="1"/>
  <c r="T24" i="1"/>
  <c r="T21" i="1"/>
  <c r="T13" i="1"/>
  <c r="T10" i="1"/>
  <c r="R7" i="1"/>
  <c r="R48" i="1"/>
  <c r="R42" i="1"/>
  <c r="R16" i="1"/>
  <c r="R10" i="1"/>
  <c r="R32" i="1"/>
  <c r="R26" i="1"/>
  <c r="R6" i="1"/>
  <c r="R50" i="1"/>
  <c r="R24" i="1"/>
  <c r="R18" i="1"/>
  <c r="T51" i="1"/>
  <c r="T47" i="1"/>
  <c r="R36" i="1"/>
  <c r="T33" i="1"/>
  <c r="T19" i="1"/>
  <c r="R44" i="1"/>
  <c r="T41" i="1"/>
  <c r="R37" i="1"/>
  <c r="T27" i="1"/>
  <c r="R12" i="1"/>
  <c r="T9" i="1"/>
  <c r="T6" i="1"/>
  <c r="T49" i="1"/>
  <c r="R45" i="1"/>
  <c r="T35" i="1"/>
  <c r="R20" i="1"/>
  <c r="T17" i="1"/>
  <c r="T43" i="1"/>
  <c r="T39" i="1"/>
  <c r="R28" i="1"/>
  <c r="T25" i="1"/>
  <c r="T11" i="1"/>
  <c r="T31" i="1"/>
  <c r="T23" i="1"/>
  <c r="T15" i="1"/>
  <c r="T7" i="1"/>
  <c r="O242" i="52" l="1"/>
  <c r="W242" i="52"/>
  <c r="X242" i="52"/>
  <c r="W242" i="51"/>
  <c r="X239" i="51"/>
  <c r="X236" i="51"/>
  <c r="X241" i="51"/>
  <c r="X238" i="51"/>
  <c r="X240" i="51"/>
  <c r="X237" i="51"/>
  <c r="X230" i="51"/>
  <c r="X235" i="51"/>
  <c r="O242" i="50"/>
  <c r="X239" i="50"/>
  <c r="X236" i="50"/>
  <c r="X241" i="50"/>
  <c r="X238" i="50"/>
  <c r="X240" i="50"/>
  <c r="X237" i="50"/>
  <c r="X235" i="50"/>
  <c r="X230" i="50"/>
  <c r="W242" i="50"/>
  <c r="O242" i="49"/>
  <c r="W242" i="49"/>
  <c r="X242" i="49"/>
  <c r="J75" i="7"/>
  <c r="J73" i="7"/>
  <c r="J74" i="7"/>
  <c r="J72" i="7"/>
  <c r="J71" i="7"/>
  <c r="Q42" i="7"/>
  <c r="Q40" i="7"/>
  <c r="Q39" i="7"/>
  <c r="Q36" i="7"/>
  <c r="Q35" i="7"/>
  <c r="Q34" i="7"/>
  <c r="N9" i="1"/>
  <c r="O9" i="1"/>
  <c r="P9" i="1"/>
  <c r="N10" i="1"/>
  <c r="O10" i="1"/>
  <c r="P10" i="1"/>
  <c r="N11" i="1"/>
  <c r="O11" i="1"/>
  <c r="P11" i="1"/>
  <c r="N12" i="1"/>
  <c r="O12" i="1"/>
  <c r="P12" i="1"/>
  <c r="N13" i="1"/>
  <c r="O13" i="1"/>
  <c r="P13" i="1"/>
  <c r="N14" i="1"/>
  <c r="O14" i="1"/>
  <c r="P14" i="1"/>
  <c r="N15" i="1"/>
  <c r="O15" i="1"/>
  <c r="P15" i="1"/>
  <c r="N16" i="1"/>
  <c r="O16" i="1"/>
  <c r="P16" i="1"/>
  <c r="N17" i="1"/>
  <c r="O17" i="1"/>
  <c r="P17" i="1"/>
  <c r="N18" i="1"/>
  <c r="O18" i="1"/>
  <c r="P18" i="1"/>
  <c r="N19" i="1"/>
  <c r="O19" i="1"/>
  <c r="P19" i="1"/>
  <c r="N20" i="1"/>
  <c r="O20" i="1"/>
  <c r="P20" i="1"/>
  <c r="N21" i="1"/>
  <c r="O21" i="1"/>
  <c r="P21" i="1"/>
  <c r="N22" i="1"/>
  <c r="O22" i="1"/>
  <c r="P22" i="1"/>
  <c r="N23" i="1"/>
  <c r="O23" i="1"/>
  <c r="P23" i="1"/>
  <c r="N24" i="1"/>
  <c r="O24" i="1"/>
  <c r="P24" i="1"/>
  <c r="N25" i="1"/>
  <c r="O25" i="1"/>
  <c r="P25" i="1"/>
  <c r="N26" i="1"/>
  <c r="O26" i="1"/>
  <c r="P26" i="1"/>
  <c r="N27" i="1"/>
  <c r="O27" i="1"/>
  <c r="P27" i="1"/>
  <c r="N28" i="1"/>
  <c r="O28" i="1"/>
  <c r="P28" i="1"/>
  <c r="N29" i="1"/>
  <c r="O29" i="1"/>
  <c r="P29" i="1"/>
  <c r="N30" i="1"/>
  <c r="O30" i="1"/>
  <c r="P30" i="1"/>
  <c r="N31" i="1"/>
  <c r="O31" i="1"/>
  <c r="P31" i="1"/>
  <c r="N32" i="1"/>
  <c r="O32" i="1"/>
  <c r="P32" i="1"/>
  <c r="N33" i="1"/>
  <c r="O33" i="1"/>
  <c r="P33" i="1"/>
  <c r="N34" i="1"/>
  <c r="O34" i="1"/>
  <c r="P34" i="1"/>
  <c r="N35" i="1"/>
  <c r="O35" i="1"/>
  <c r="P35" i="1"/>
  <c r="N36" i="1"/>
  <c r="O36" i="1"/>
  <c r="P36" i="1"/>
  <c r="N37" i="1"/>
  <c r="O37" i="1"/>
  <c r="P37" i="1"/>
  <c r="N38" i="1"/>
  <c r="O38" i="1"/>
  <c r="P38" i="1"/>
  <c r="N39" i="1"/>
  <c r="O39" i="1"/>
  <c r="P39" i="1"/>
  <c r="N40" i="1"/>
  <c r="O40" i="1"/>
  <c r="P40" i="1"/>
  <c r="N41" i="1"/>
  <c r="O41" i="1"/>
  <c r="P41" i="1"/>
  <c r="N42" i="1"/>
  <c r="O42" i="1"/>
  <c r="P42" i="1"/>
  <c r="N43" i="1"/>
  <c r="O43" i="1"/>
  <c r="P43" i="1"/>
  <c r="N44" i="1"/>
  <c r="O44" i="1"/>
  <c r="P44" i="1"/>
  <c r="N45" i="1"/>
  <c r="O45" i="1"/>
  <c r="P45" i="1"/>
  <c r="N46" i="1"/>
  <c r="O46" i="1"/>
  <c r="P46" i="1"/>
  <c r="N47" i="1"/>
  <c r="O47" i="1"/>
  <c r="P47" i="1"/>
  <c r="N48" i="1"/>
  <c r="O48" i="1"/>
  <c r="P48" i="1"/>
  <c r="N49" i="1"/>
  <c r="O49" i="1"/>
  <c r="P49" i="1"/>
  <c r="N50" i="1"/>
  <c r="O50" i="1"/>
  <c r="P50" i="1"/>
  <c r="N51" i="1"/>
  <c r="O51" i="1"/>
  <c r="P51" i="1"/>
  <c r="D134" i="5"/>
  <c r="L134" i="5" s="1"/>
  <c r="D126" i="5"/>
  <c r="D132" i="5" s="1"/>
  <c r="D118" i="5"/>
  <c r="AA118" i="5" s="1"/>
  <c r="D110" i="5"/>
  <c r="D112" i="5" s="1"/>
  <c r="T112" i="5" s="1"/>
  <c r="D102" i="5"/>
  <c r="D109" i="5" s="1"/>
  <c r="D94" i="5"/>
  <c r="S94" i="5" s="1"/>
  <c r="D86" i="5"/>
  <c r="D88" i="5" s="1"/>
  <c r="D78" i="5"/>
  <c r="Y78" i="5" s="1"/>
  <c r="D70" i="5"/>
  <c r="A70" i="5" s="1"/>
  <c r="D62" i="5"/>
  <c r="AA62" i="5" s="1"/>
  <c r="D54" i="5"/>
  <c r="J54" i="5" s="1"/>
  <c r="D46" i="5"/>
  <c r="D47" i="5" s="1"/>
  <c r="X86" i="5"/>
  <c r="S86" i="5"/>
  <c r="I86" i="5"/>
  <c r="J62" i="5"/>
  <c r="O6" i="1"/>
  <c r="G109" i="5"/>
  <c r="N8" i="1"/>
  <c r="C126" i="5"/>
  <c r="C78" i="5"/>
  <c r="C86" i="5"/>
  <c r="O8" i="1"/>
  <c r="C62" i="5"/>
  <c r="C54" i="5"/>
  <c r="C94" i="5"/>
  <c r="F109" i="5"/>
  <c r="N7" i="1"/>
  <c r="P6" i="1"/>
  <c r="P8" i="1"/>
  <c r="E109" i="5"/>
  <c r="P7" i="1"/>
  <c r="H109" i="5"/>
  <c r="O7" i="1"/>
  <c r="C46" i="5"/>
  <c r="C118" i="5"/>
  <c r="C102" i="5"/>
  <c r="N6" i="1"/>
  <c r="C70" i="5"/>
  <c r="C134" i="5"/>
  <c r="C110" i="5"/>
  <c r="X242" i="51" l="1"/>
  <c r="X242" i="50"/>
  <c r="D68" i="5"/>
  <c r="N68" i="5" s="1"/>
  <c r="D67" i="5"/>
  <c r="X67" i="5" s="1"/>
  <c r="D87" i="5"/>
  <c r="D90" i="5" s="1"/>
  <c r="Q90" i="5" s="1"/>
  <c r="L62" i="5"/>
  <c r="T70" i="5"/>
  <c r="D63" i="5"/>
  <c r="V63" i="5" s="1"/>
  <c r="U62" i="5"/>
  <c r="I62" i="5"/>
  <c r="Z62" i="5"/>
  <c r="X62" i="5"/>
  <c r="Z86" i="5"/>
  <c r="R62" i="5"/>
  <c r="W62" i="5"/>
  <c r="D64" i="5"/>
  <c r="U64" i="5" s="1"/>
  <c r="Z70" i="5"/>
  <c r="J63" i="5"/>
  <c r="S70" i="5"/>
  <c r="D65" i="5"/>
  <c r="S65" i="5" s="1"/>
  <c r="N62" i="5"/>
  <c r="P62" i="5"/>
  <c r="K63" i="5"/>
  <c r="V62" i="5"/>
  <c r="H63" i="5"/>
  <c r="K70" i="5"/>
  <c r="P67" i="5"/>
  <c r="D108" i="5"/>
  <c r="AA108" i="5" s="1"/>
  <c r="R54" i="5"/>
  <c r="P102" i="5"/>
  <c r="L102" i="5"/>
  <c r="V102" i="5"/>
  <c r="T67" i="5"/>
  <c r="K67" i="5"/>
  <c r="J86" i="5"/>
  <c r="L94" i="5"/>
  <c r="N86" i="5"/>
  <c r="Y94" i="5"/>
  <c r="Z78" i="5"/>
  <c r="O86" i="5"/>
  <c r="A86" i="5"/>
  <c r="AA86" i="5"/>
  <c r="Q88" i="5"/>
  <c r="K88" i="5"/>
  <c r="R88" i="5"/>
  <c r="B86" i="5"/>
  <c r="T86" i="5"/>
  <c r="AA94" i="5"/>
  <c r="I67" i="5"/>
  <c r="D49" i="5"/>
  <c r="H86" i="5"/>
  <c r="V86" i="5"/>
  <c r="D91" i="5"/>
  <c r="X91" i="5" s="1"/>
  <c r="D97" i="5"/>
  <c r="N97" i="5" s="1"/>
  <c r="P46" i="5"/>
  <c r="A94" i="5"/>
  <c r="R67" i="5"/>
  <c r="Q94" i="5"/>
  <c r="K94" i="5"/>
  <c r="P86" i="5"/>
  <c r="S54" i="5"/>
  <c r="J110" i="5"/>
  <c r="AA54" i="5"/>
  <c r="H54" i="5"/>
  <c r="D55" i="5"/>
  <c r="D58" i="5" s="1"/>
  <c r="U88" i="5"/>
  <c r="D104" i="5"/>
  <c r="S104" i="5" s="1"/>
  <c r="N110" i="5"/>
  <c r="Y110" i="5"/>
  <c r="D121" i="5"/>
  <c r="B121" i="5" s="1"/>
  <c r="D113" i="5"/>
  <c r="Y113" i="5" s="1"/>
  <c r="N54" i="5"/>
  <c r="D59" i="5"/>
  <c r="L110" i="5"/>
  <c r="W110" i="5"/>
  <c r="T46" i="5"/>
  <c r="A118" i="5"/>
  <c r="H46" i="5"/>
  <c r="U54" i="5"/>
  <c r="Q54" i="5"/>
  <c r="D56" i="5"/>
  <c r="AA56" i="5" s="1"/>
  <c r="O54" i="5"/>
  <c r="Z46" i="5"/>
  <c r="K54" i="5"/>
  <c r="L54" i="5"/>
  <c r="T63" i="5"/>
  <c r="Y54" i="5"/>
  <c r="L67" i="5"/>
  <c r="D57" i="5"/>
  <c r="W57" i="5" s="1"/>
  <c r="D77" i="5"/>
  <c r="V77" i="5" s="1"/>
  <c r="W87" i="5"/>
  <c r="A110" i="5"/>
  <c r="Q110" i="5"/>
  <c r="AA110" i="5"/>
  <c r="J118" i="5"/>
  <c r="V110" i="5"/>
  <c r="Q46" i="5"/>
  <c r="V88" i="5"/>
  <c r="T54" i="5"/>
  <c r="I54" i="5"/>
  <c r="W54" i="5"/>
  <c r="P63" i="5"/>
  <c r="Z54" i="5"/>
  <c r="D60" i="5"/>
  <c r="K60" i="5" s="1"/>
  <c r="X87" i="5"/>
  <c r="A102" i="5"/>
  <c r="B110" i="5"/>
  <c r="R110" i="5"/>
  <c r="U118" i="5"/>
  <c r="AA63" i="5"/>
  <c r="O110" i="5"/>
  <c r="Z110" i="5"/>
  <c r="I118" i="5"/>
  <c r="V54" i="5"/>
  <c r="O64" i="5"/>
  <c r="D52" i="5"/>
  <c r="V52" i="5" s="1"/>
  <c r="D61" i="5"/>
  <c r="B88" i="5"/>
  <c r="I102" i="5"/>
  <c r="H110" i="5"/>
  <c r="S110" i="5"/>
  <c r="D111" i="5"/>
  <c r="S111" i="5" s="1"/>
  <c r="D123" i="5"/>
  <c r="X123" i="5" s="1"/>
  <c r="I110" i="5"/>
  <c r="U110" i="5"/>
  <c r="O64" i="1"/>
  <c r="P64" i="1"/>
  <c r="O52" i="1"/>
  <c r="P52" i="1"/>
  <c r="Q109" i="5"/>
  <c r="T109" i="5"/>
  <c r="L109" i="5"/>
  <c r="Z109" i="5"/>
  <c r="U109" i="5"/>
  <c r="N121" i="5"/>
  <c r="H112" i="5"/>
  <c r="Q102" i="5"/>
  <c r="O112" i="5"/>
  <c r="L118" i="5"/>
  <c r="I88" i="5"/>
  <c r="R102" i="5"/>
  <c r="W112" i="5"/>
  <c r="S118" i="5"/>
  <c r="A134" i="5"/>
  <c r="B102" i="5"/>
  <c r="X102" i="5"/>
  <c r="D135" i="5"/>
  <c r="X135" i="5" s="1"/>
  <c r="H102" i="5"/>
  <c r="Y102" i="5"/>
  <c r="D105" i="5"/>
  <c r="R105" i="5" s="1"/>
  <c r="C47" i="5"/>
  <c r="C49" i="5"/>
  <c r="C50" i="5"/>
  <c r="C51" i="5"/>
  <c r="C52" i="5"/>
  <c r="C53" i="5"/>
  <c r="C48" i="5"/>
  <c r="C58" i="5"/>
  <c r="C56" i="5"/>
  <c r="C60" i="5"/>
  <c r="C57" i="5"/>
  <c r="C59" i="5"/>
  <c r="C61" i="5"/>
  <c r="C55" i="5"/>
  <c r="C75" i="5"/>
  <c r="C77" i="5"/>
  <c r="C71" i="5"/>
  <c r="C72" i="5"/>
  <c r="C74" i="5"/>
  <c r="C73" i="5"/>
  <c r="C76" i="5"/>
  <c r="C65" i="5"/>
  <c r="C68" i="5"/>
  <c r="C64" i="5"/>
  <c r="C69" i="5"/>
  <c r="C63" i="5"/>
  <c r="C67" i="5"/>
  <c r="C66" i="5"/>
  <c r="C88" i="5"/>
  <c r="C92" i="5"/>
  <c r="C90" i="5"/>
  <c r="C89" i="5"/>
  <c r="C93" i="5"/>
  <c r="C87" i="5"/>
  <c r="C91" i="5"/>
  <c r="C82" i="5"/>
  <c r="C80" i="5"/>
  <c r="C79" i="5"/>
  <c r="C83" i="5"/>
  <c r="C85" i="5"/>
  <c r="C84" i="5"/>
  <c r="C81" i="5"/>
  <c r="C114" i="5"/>
  <c r="C115" i="5"/>
  <c r="C116" i="5"/>
  <c r="C113" i="5"/>
  <c r="C112" i="5"/>
  <c r="C117" i="5"/>
  <c r="C111" i="5"/>
  <c r="C99" i="5"/>
  <c r="C95" i="5"/>
  <c r="C98" i="5"/>
  <c r="C100" i="5"/>
  <c r="C96" i="5"/>
  <c r="C101" i="5"/>
  <c r="C97" i="5"/>
  <c r="C105" i="5"/>
  <c r="C106" i="5"/>
  <c r="C109" i="5"/>
  <c r="C104" i="5"/>
  <c r="C107" i="5"/>
  <c r="C108" i="5"/>
  <c r="C103" i="5"/>
  <c r="C120" i="5"/>
  <c r="C121" i="5"/>
  <c r="C123" i="5"/>
  <c r="C124" i="5"/>
  <c r="C125" i="5"/>
  <c r="C119" i="5"/>
  <c r="C122" i="5"/>
  <c r="C131" i="5"/>
  <c r="C132" i="5"/>
  <c r="C133" i="5"/>
  <c r="C127" i="5"/>
  <c r="C128" i="5"/>
  <c r="C129" i="5"/>
  <c r="C130" i="5"/>
  <c r="C135" i="5"/>
  <c r="C136" i="5"/>
  <c r="C137" i="5"/>
  <c r="C138" i="5"/>
  <c r="C139" i="5"/>
  <c r="C140" i="5"/>
  <c r="C141" i="5"/>
  <c r="D50" i="5"/>
  <c r="D53" i="5"/>
  <c r="D79" i="5"/>
  <c r="D83" i="5"/>
  <c r="D81" i="5"/>
  <c r="D80" i="5"/>
  <c r="D85" i="5"/>
  <c r="D84" i="5"/>
  <c r="D76" i="5"/>
  <c r="A76" i="5" s="1"/>
  <c r="D71" i="5"/>
  <c r="A71" i="5" s="1"/>
  <c r="D72" i="5"/>
  <c r="A72" i="5" s="1"/>
  <c r="D73" i="5"/>
  <c r="A73" i="5" s="1"/>
  <c r="D74" i="5"/>
  <c r="A74" i="5" s="1"/>
  <c r="Y90" i="5"/>
  <c r="H90" i="5"/>
  <c r="L90" i="5"/>
  <c r="A90" i="5"/>
  <c r="R90" i="5"/>
  <c r="AA90" i="5"/>
  <c r="P90" i="5"/>
  <c r="W90" i="5"/>
  <c r="V90" i="5"/>
  <c r="J90" i="5"/>
  <c r="X90" i="5"/>
  <c r="S90" i="5"/>
  <c r="O90" i="5"/>
  <c r="T90" i="5"/>
  <c r="I90" i="5"/>
  <c r="D48" i="5"/>
  <c r="D51" i="5"/>
  <c r="Y87" i="5"/>
  <c r="K97" i="5"/>
  <c r="V87" i="5"/>
  <c r="N87" i="5"/>
  <c r="B87" i="5"/>
  <c r="Z87" i="5"/>
  <c r="R87" i="5"/>
  <c r="I87" i="5"/>
  <c r="U87" i="5"/>
  <c r="J87" i="5"/>
  <c r="Q87" i="5"/>
  <c r="AA87" i="5"/>
  <c r="P87" i="5"/>
  <c r="A87" i="5"/>
  <c r="T87" i="5"/>
  <c r="O87" i="5"/>
  <c r="L87" i="5"/>
  <c r="D69" i="5"/>
  <c r="H87" i="5"/>
  <c r="U108" i="5"/>
  <c r="A108" i="5"/>
  <c r="Z108" i="5"/>
  <c r="R108" i="5"/>
  <c r="I108" i="5"/>
  <c r="Y108" i="5"/>
  <c r="H108" i="5"/>
  <c r="B108" i="5"/>
  <c r="P108" i="5"/>
  <c r="O108" i="5"/>
  <c r="X108" i="5"/>
  <c r="K108" i="5"/>
  <c r="J108" i="5"/>
  <c r="T108" i="5"/>
  <c r="N108" i="5"/>
  <c r="D66" i="5"/>
  <c r="K87" i="5"/>
  <c r="S87" i="5"/>
  <c r="W88" i="5"/>
  <c r="O88" i="5"/>
  <c r="AA88" i="5"/>
  <c r="S88" i="5"/>
  <c r="J88" i="5"/>
  <c r="T88" i="5"/>
  <c r="H88" i="5"/>
  <c r="Z88" i="5"/>
  <c r="P88" i="5"/>
  <c r="A88" i="5"/>
  <c r="Y88" i="5"/>
  <c r="N88" i="5"/>
  <c r="X88" i="5"/>
  <c r="L88" i="5"/>
  <c r="D89" i="5"/>
  <c r="U86" i="5"/>
  <c r="L86" i="5"/>
  <c r="D93" i="5"/>
  <c r="Y86" i="5"/>
  <c r="Q86" i="5"/>
  <c r="R86" i="5"/>
  <c r="D92" i="5"/>
  <c r="P94" i="5"/>
  <c r="D101" i="5"/>
  <c r="D103" i="5"/>
  <c r="W102" i="5"/>
  <c r="O102" i="5"/>
  <c r="T102" i="5"/>
  <c r="K102" i="5"/>
  <c r="D107" i="5"/>
  <c r="AA102" i="5"/>
  <c r="S102" i="5"/>
  <c r="J102" i="5"/>
  <c r="U102" i="5"/>
  <c r="I109" i="5"/>
  <c r="V109" i="5"/>
  <c r="D114" i="5"/>
  <c r="A111" i="5"/>
  <c r="Z111" i="5"/>
  <c r="Q111" i="5"/>
  <c r="V111" i="5"/>
  <c r="K112" i="5"/>
  <c r="X112" i="5"/>
  <c r="K109" i="5"/>
  <c r="Y109" i="5"/>
  <c r="L112" i="5"/>
  <c r="Y112" i="5"/>
  <c r="I113" i="5"/>
  <c r="D100" i="5"/>
  <c r="Z94" i="5"/>
  <c r="R94" i="5"/>
  <c r="I94" i="5"/>
  <c r="D95" i="5"/>
  <c r="W94" i="5"/>
  <c r="O94" i="5"/>
  <c r="D96" i="5"/>
  <c r="V94" i="5"/>
  <c r="N94" i="5"/>
  <c r="B94" i="5"/>
  <c r="T94" i="5"/>
  <c r="D99" i="5"/>
  <c r="A109" i="5"/>
  <c r="N109" i="5"/>
  <c r="P112" i="5"/>
  <c r="X132" i="5"/>
  <c r="P132" i="5"/>
  <c r="W132" i="5"/>
  <c r="O132" i="5"/>
  <c r="V132" i="5"/>
  <c r="N132" i="5"/>
  <c r="B132" i="5"/>
  <c r="U132" i="5"/>
  <c r="L132" i="5"/>
  <c r="A132" i="5"/>
  <c r="T132" i="5"/>
  <c r="K132" i="5"/>
  <c r="AA132" i="5"/>
  <c r="S132" i="5"/>
  <c r="J132" i="5"/>
  <c r="Z132" i="5"/>
  <c r="R132" i="5"/>
  <c r="I132" i="5"/>
  <c r="Y132" i="5"/>
  <c r="Q132" i="5"/>
  <c r="H132" i="5"/>
  <c r="K86" i="5"/>
  <c r="W86" i="5"/>
  <c r="H94" i="5"/>
  <c r="U94" i="5"/>
  <c r="N102" i="5"/>
  <c r="Z102" i="5"/>
  <c r="A112" i="5"/>
  <c r="Q112" i="5"/>
  <c r="J94" i="5"/>
  <c r="X94" i="5"/>
  <c r="N104" i="5"/>
  <c r="AA109" i="5"/>
  <c r="S109" i="5"/>
  <c r="J109" i="5"/>
  <c r="B109" i="5"/>
  <c r="X109" i="5"/>
  <c r="P109" i="5"/>
  <c r="W109" i="5"/>
  <c r="O109" i="5"/>
  <c r="R109" i="5"/>
  <c r="P135" i="5"/>
  <c r="W135" i="5"/>
  <c r="N135" i="5"/>
  <c r="B135" i="5"/>
  <c r="D138" i="5"/>
  <c r="L135" i="5"/>
  <c r="A135" i="5"/>
  <c r="AA135" i="5"/>
  <c r="S135" i="5"/>
  <c r="J135" i="5"/>
  <c r="R135" i="5"/>
  <c r="I135" i="5"/>
  <c r="H135" i="5"/>
  <c r="AA112" i="5"/>
  <c r="V112" i="5"/>
  <c r="N112" i="5"/>
  <c r="B112" i="5"/>
  <c r="S112" i="5"/>
  <c r="J112" i="5"/>
  <c r="Z112" i="5"/>
  <c r="R112" i="5"/>
  <c r="I112" i="5"/>
  <c r="U112" i="5"/>
  <c r="I123" i="5"/>
  <c r="B123" i="5"/>
  <c r="J123" i="5"/>
  <c r="D115" i="5"/>
  <c r="D116" i="5"/>
  <c r="D117" i="5"/>
  <c r="P110" i="5"/>
  <c r="X110" i="5"/>
  <c r="L121" i="5"/>
  <c r="R121" i="5"/>
  <c r="K110" i="5"/>
  <c r="T110" i="5"/>
  <c r="B118" i="5"/>
  <c r="N118" i="5"/>
  <c r="V118" i="5"/>
  <c r="D120" i="5"/>
  <c r="J126" i="5"/>
  <c r="S126" i="5"/>
  <c r="AA126" i="5"/>
  <c r="D131" i="5"/>
  <c r="P134" i="5"/>
  <c r="X134" i="5"/>
  <c r="O118" i="5"/>
  <c r="W118" i="5"/>
  <c r="D119" i="5"/>
  <c r="K126" i="5"/>
  <c r="T126" i="5"/>
  <c r="H134" i="5"/>
  <c r="Q134" i="5"/>
  <c r="Y134" i="5"/>
  <c r="D141" i="5"/>
  <c r="P118" i="5"/>
  <c r="X118" i="5"/>
  <c r="A126" i="5"/>
  <c r="L126" i="5"/>
  <c r="U126" i="5"/>
  <c r="D129" i="5"/>
  <c r="I134" i="5"/>
  <c r="R134" i="5"/>
  <c r="Z134" i="5"/>
  <c r="D140" i="5"/>
  <c r="H118" i="5"/>
  <c r="Q118" i="5"/>
  <c r="Y118" i="5"/>
  <c r="D125" i="5"/>
  <c r="B126" i="5"/>
  <c r="N126" i="5"/>
  <c r="V126" i="5"/>
  <c r="D128" i="5"/>
  <c r="J134" i="5"/>
  <c r="S134" i="5"/>
  <c r="AA134" i="5"/>
  <c r="D139" i="5"/>
  <c r="R118" i="5"/>
  <c r="Z118" i="5"/>
  <c r="D124" i="5"/>
  <c r="O126" i="5"/>
  <c r="W126" i="5"/>
  <c r="D127" i="5"/>
  <c r="K134" i="5"/>
  <c r="T134" i="5"/>
  <c r="P126" i="5"/>
  <c r="X126" i="5"/>
  <c r="U134" i="5"/>
  <c r="D137" i="5"/>
  <c r="K118" i="5"/>
  <c r="T118" i="5"/>
  <c r="H126" i="5"/>
  <c r="Q126" i="5"/>
  <c r="Y126" i="5"/>
  <c r="D133" i="5"/>
  <c r="B134" i="5"/>
  <c r="N134" i="5"/>
  <c r="V134" i="5"/>
  <c r="D136" i="5"/>
  <c r="I126" i="5"/>
  <c r="R126" i="5"/>
  <c r="Z126" i="5"/>
  <c r="O134" i="5"/>
  <c r="W134" i="5"/>
  <c r="Q47" i="5"/>
  <c r="J47" i="5"/>
  <c r="W49" i="5"/>
  <c r="AA49" i="5"/>
  <c r="Y52" i="5"/>
  <c r="Z55" i="5"/>
  <c r="U61" i="5"/>
  <c r="X46" i="5"/>
  <c r="W78" i="5"/>
  <c r="L78" i="5"/>
  <c r="R78" i="5"/>
  <c r="Z59" i="5"/>
  <c r="W70" i="5"/>
  <c r="AA70" i="5"/>
  <c r="U68" i="5"/>
  <c r="N46" i="5"/>
  <c r="W64" i="5"/>
  <c r="Q67" i="5"/>
  <c r="T62" i="5"/>
  <c r="P64" i="5"/>
  <c r="I63" i="5"/>
  <c r="J64" i="5"/>
  <c r="U47" i="5"/>
  <c r="O49" i="5"/>
  <c r="L49" i="5"/>
  <c r="R47" i="5"/>
  <c r="Q52" i="5"/>
  <c r="P65" i="5"/>
  <c r="S68" i="5"/>
  <c r="R55" i="5"/>
  <c r="T59" i="5"/>
  <c r="W59" i="5"/>
  <c r="O78" i="5"/>
  <c r="U78" i="5"/>
  <c r="Q78" i="5"/>
  <c r="O46" i="5"/>
  <c r="O70" i="5"/>
  <c r="L70" i="5"/>
  <c r="Z68" i="5"/>
  <c r="J68" i="5"/>
  <c r="O59" i="5"/>
  <c r="P54" i="5"/>
  <c r="H67" i="5"/>
  <c r="K62" i="5"/>
  <c r="Z64" i="5"/>
  <c r="S63" i="5"/>
  <c r="R64" i="5"/>
  <c r="W47" i="5"/>
  <c r="Z47" i="5"/>
  <c r="I47" i="5"/>
  <c r="V49" i="5"/>
  <c r="Z49" i="5"/>
  <c r="T49" i="5"/>
  <c r="H52" i="5"/>
  <c r="O65" i="5"/>
  <c r="I55" i="5"/>
  <c r="R61" i="5"/>
  <c r="Y59" i="5"/>
  <c r="L59" i="5"/>
  <c r="I78" i="5"/>
  <c r="Y46" i="5"/>
  <c r="R68" i="5"/>
  <c r="T68" i="5"/>
  <c r="X54" i="5"/>
  <c r="V67" i="5"/>
  <c r="J67" i="5"/>
  <c r="L46" i="5"/>
  <c r="P78" i="5"/>
  <c r="O47" i="5"/>
  <c r="P47" i="5"/>
  <c r="S47" i="5"/>
  <c r="N49" i="5"/>
  <c r="K49" i="5"/>
  <c r="T52" i="5"/>
  <c r="S52" i="5"/>
  <c r="I46" i="5"/>
  <c r="T65" i="5"/>
  <c r="K46" i="5"/>
  <c r="Y55" i="5"/>
  <c r="Q59" i="5"/>
  <c r="AA78" i="5"/>
  <c r="T78" i="5"/>
  <c r="N78" i="5"/>
  <c r="L55" i="5"/>
  <c r="V70" i="5"/>
  <c r="X70" i="5"/>
  <c r="I68" i="5"/>
  <c r="H68" i="5"/>
  <c r="Z77" i="5"/>
  <c r="AA46" i="5"/>
  <c r="O63" i="5"/>
  <c r="N67" i="5"/>
  <c r="Y62" i="5"/>
  <c r="U67" i="5"/>
  <c r="U63" i="5"/>
  <c r="V64" i="5"/>
  <c r="L68" i="5"/>
  <c r="H47" i="5"/>
  <c r="X49" i="5"/>
  <c r="U46" i="5"/>
  <c r="N65" i="5"/>
  <c r="W46" i="5"/>
  <c r="Q55" i="5"/>
  <c r="J61" i="5"/>
  <c r="AA59" i="5"/>
  <c r="P57" i="5"/>
  <c r="S78" i="5"/>
  <c r="H78" i="5"/>
  <c r="X55" i="5"/>
  <c r="Y70" i="5"/>
  <c r="N70" i="5"/>
  <c r="J70" i="5"/>
  <c r="W68" i="5"/>
  <c r="Q68" i="5"/>
  <c r="S46" i="5"/>
  <c r="O62" i="5"/>
  <c r="Y63" i="5"/>
  <c r="Q62" i="5"/>
  <c r="L63" i="5"/>
  <c r="N64" i="5"/>
  <c r="AA47" i="5"/>
  <c r="I49" i="5"/>
  <c r="K55" i="5"/>
  <c r="N59" i="5"/>
  <c r="I59" i="5"/>
  <c r="K68" i="5"/>
  <c r="K64" i="5"/>
  <c r="T47" i="5"/>
  <c r="X47" i="5"/>
  <c r="Y49" i="5"/>
  <c r="S49" i="5"/>
  <c r="J49" i="5"/>
  <c r="J56" i="5"/>
  <c r="N47" i="5"/>
  <c r="H55" i="5"/>
  <c r="X68" i="5"/>
  <c r="P59" i="5"/>
  <c r="H59" i="5"/>
  <c r="J78" i="5"/>
  <c r="V78" i="5"/>
  <c r="K78" i="5"/>
  <c r="Q70" i="5"/>
  <c r="R70" i="5"/>
  <c r="U70" i="5"/>
  <c r="O68" i="5"/>
  <c r="X77" i="5"/>
  <c r="J46" i="5"/>
  <c r="Z60" i="5"/>
  <c r="N63" i="5"/>
  <c r="L64" i="5"/>
  <c r="S67" i="5"/>
  <c r="H62" i="5"/>
  <c r="H49" i="5"/>
  <c r="Y47" i="5"/>
  <c r="U65" i="5"/>
  <c r="P68" i="5"/>
  <c r="V46" i="5"/>
  <c r="Y67" i="5"/>
  <c r="R63" i="5"/>
  <c r="K47" i="5"/>
  <c r="L47" i="5"/>
  <c r="Q49" i="5"/>
  <c r="U49" i="5"/>
  <c r="Z56" i="5"/>
  <c r="P49" i="5"/>
  <c r="L52" i="5"/>
  <c r="Q65" i="5"/>
  <c r="J65" i="5"/>
  <c r="T55" i="5"/>
  <c r="V55" i="5"/>
  <c r="X61" i="5"/>
  <c r="X59" i="5"/>
  <c r="V59" i="5"/>
  <c r="H70" i="5"/>
  <c r="P70" i="5"/>
  <c r="I70" i="5"/>
  <c r="V68" i="5"/>
  <c r="AA68" i="5"/>
  <c r="S77" i="5"/>
  <c r="R46" i="5"/>
  <c r="X63" i="5"/>
  <c r="X64" i="5"/>
  <c r="S62" i="5"/>
  <c r="Z63" i="5"/>
  <c r="AA64" i="5"/>
  <c r="V47" i="5"/>
  <c r="R49" i="5"/>
  <c r="S59" i="5"/>
  <c r="P61" i="5"/>
  <c r="X78" i="5"/>
  <c r="J57" i="5"/>
  <c r="S64" i="5"/>
  <c r="F61" i="5"/>
  <c r="E77" i="5"/>
  <c r="F117" i="5"/>
  <c r="F125" i="5"/>
  <c r="G61" i="5"/>
  <c r="H141" i="5"/>
  <c r="F85" i="5"/>
  <c r="E133" i="5"/>
  <c r="F93" i="5"/>
  <c r="H133" i="5"/>
  <c r="H77" i="5"/>
  <c r="G117" i="5"/>
  <c r="E53" i="5"/>
  <c r="F133" i="5"/>
  <c r="G141" i="5"/>
  <c r="G133" i="5"/>
  <c r="E125" i="5"/>
  <c r="G101" i="5"/>
  <c r="F77" i="5"/>
  <c r="H125" i="5"/>
  <c r="F53" i="5"/>
  <c r="E117" i="5"/>
  <c r="E93" i="5"/>
  <c r="H93" i="5"/>
  <c r="H101" i="5"/>
  <c r="G77" i="5"/>
  <c r="G53" i="5"/>
  <c r="E85" i="5"/>
  <c r="E101" i="5"/>
  <c r="H117" i="5"/>
  <c r="F141" i="5"/>
  <c r="G93" i="5"/>
  <c r="G69" i="5"/>
  <c r="G85" i="5"/>
  <c r="H61" i="5"/>
  <c r="E69" i="5"/>
  <c r="E61" i="5"/>
  <c r="H69" i="5"/>
  <c r="H85" i="5"/>
  <c r="H53" i="5"/>
  <c r="E141" i="5"/>
  <c r="F101" i="5"/>
  <c r="F69" i="5"/>
  <c r="G125" i="5"/>
  <c r="Q135" i="5" l="1"/>
  <c r="K135" i="5"/>
  <c r="V135" i="5"/>
  <c r="H113" i="5"/>
  <c r="Z113" i="5"/>
  <c r="Y135" i="5"/>
  <c r="T135" i="5"/>
  <c r="O135" i="5"/>
  <c r="J113" i="5"/>
  <c r="Z67" i="5"/>
  <c r="O67" i="5"/>
  <c r="O113" i="5"/>
  <c r="K113" i="5"/>
  <c r="T113" i="5"/>
  <c r="X113" i="5"/>
  <c r="AA67" i="5"/>
  <c r="Q113" i="5"/>
  <c r="Z135" i="5"/>
  <c r="U135" i="5"/>
  <c r="A113" i="5"/>
  <c r="P113" i="5"/>
  <c r="L113" i="5"/>
  <c r="N113" i="5"/>
  <c r="V113" i="5"/>
  <c r="V108" i="5"/>
  <c r="S108" i="5"/>
  <c r="L108" i="5"/>
  <c r="N90" i="5"/>
  <c r="K90" i="5"/>
  <c r="U90" i="5"/>
  <c r="I64" i="5"/>
  <c r="W67" i="5"/>
  <c r="AA113" i="5"/>
  <c r="R113" i="5"/>
  <c r="W108" i="5"/>
  <c r="Q108" i="5"/>
  <c r="Z90" i="5"/>
  <c r="B90" i="5"/>
  <c r="Y68" i="5"/>
  <c r="P123" i="5"/>
  <c r="U123" i="5"/>
  <c r="Y123" i="5"/>
  <c r="S123" i="5"/>
  <c r="N123" i="5"/>
  <c r="R123" i="5"/>
  <c r="AA123" i="5"/>
  <c r="V123" i="5"/>
  <c r="Z123" i="5"/>
  <c r="Q64" i="5"/>
  <c r="K123" i="5"/>
  <c r="O123" i="5"/>
  <c r="T123" i="5"/>
  <c r="W123" i="5"/>
  <c r="A123" i="5"/>
  <c r="H123" i="5"/>
  <c r="L123" i="5"/>
  <c r="Q123" i="5"/>
  <c r="H64" i="5"/>
  <c r="Q63" i="5"/>
  <c r="W63" i="5"/>
  <c r="V65" i="5"/>
  <c r="W65" i="5"/>
  <c r="I65" i="5"/>
  <c r="Y111" i="5"/>
  <c r="T64" i="5"/>
  <c r="L65" i="5"/>
  <c r="N56" i="5"/>
  <c r="AA60" i="5"/>
  <c r="AA65" i="5"/>
  <c r="O60" i="5"/>
  <c r="Z65" i="5"/>
  <c r="I111" i="5"/>
  <c r="R65" i="5"/>
  <c r="I91" i="5"/>
  <c r="X65" i="5"/>
  <c r="H65" i="5"/>
  <c r="T56" i="5"/>
  <c r="K65" i="5"/>
  <c r="Y65" i="5"/>
  <c r="L111" i="5"/>
  <c r="Y97" i="5"/>
  <c r="Y64" i="5"/>
  <c r="I77" i="5"/>
  <c r="Z121" i="5"/>
  <c r="U121" i="5"/>
  <c r="X97" i="5"/>
  <c r="I97" i="5"/>
  <c r="L77" i="5"/>
  <c r="J121" i="5"/>
  <c r="O121" i="5"/>
  <c r="AA97" i="5"/>
  <c r="O97" i="5"/>
  <c r="R97" i="5"/>
  <c r="AA77" i="5"/>
  <c r="S121" i="5"/>
  <c r="W121" i="5"/>
  <c r="P97" i="5"/>
  <c r="Z97" i="5"/>
  <c r="R77" i="5"/>
  <c r="U77" i="5"/>
  <c r="W77" i="5"/>
  <c r="H121" i="5"/>
  <c r="AA121" i="5"/>
  <c r="P121" i="5"/>
  <c r="T97" i="5"/>
  <c r="B97" i="5"/>
  <c r="A97" i="5"/>
  <c r="N77" i="5"/>
  <c r="Q121" i="5"/>
  <c r="K121" i="5"/>
  <c r="X121" i="5"/>
  <c r="V97" i="5"/>
  <c r="S97" i="5"/>
  <c r="L97" i="5"/>
  <c r="O77" i="5"/>
  <c r="Y121" i="5"/>
  <c r="T121" i="5"/>
  <c r="J97" i="5"/>
  <c r="H97" i="5"/>
  <c r="U97" i="5"/>
  <c r="K77" i="5"/>
  <c r="Q77" i="5"/>
  <c r="Y77" i="5"/>
  <c r="J77" i="5"/>
  <c r="I121" i="5"/>
  <c r="A121" i="5"/>
  <c r="B105" i="5"/>
  <c r="W97" i="5"/>
  <c r="Q97" i="5"/>
  <c r="P52" i="5"/>
  <c r="V104" i="5"/>
  <c r="W105" i="5"/>
  <c r="S113" i="5"/>
  <c r="U113" i="5"/>
  <c r="Z104" i="5"/>
  <c r="W52" i="5"/>
  <c r="I52" i="5"/>
  <c r="X52" i="5"/>
  <c r="N52" i="5"/>
  <c r="Q104" i="5"/>
  <c r="Z105" i="5"/>
  <c r="W113" i="5"/>
  <c r="B113" i="5"/>
  <c r="K104" i="5"/>
  <c r="O52" i="5"/>
  <c r="Z52" i="5"/>
  <c r="K52" i="5"/>
  <c r="J52" i="5"/>
  <c r="Y104" i="5"/>
  <c r="R104" i="5"/>
  <c r="O104" i="5"/>
  <c r="J104" i="5"/>
  <c r="R52" i="5"/>
  <c r="T104" i="5"/>
  <c r="O91" i="5"/>
  <c r="A104" i="5"/>
  <c r="AA52" i="5"/>
  <c r="U52" i="5"/>
  <c r="U104" i="5"/>
  <c r="H57" i="5"/>
  <c r="R60" i="5"/>
  <c r="L60" i="5"/>
  <c r="N57" i="5"/>
  <c r="Y57" i="5"/>
  <c r="J60" i="5"/>
  <c r="O56" i="5"/>
  <c r="O57" i="5"/>
  <c r="P60" i="5"/>
  <c r="K56" i="5"/>
  <c r="N60" i="5"/>
  <c r="L104" i="5"/>
  <c r="AA104" i="5"/>
  <c r="U91" i="5"/>
  <c r="V91" i="5"/>
  <c r="S91" i="5"/>
  <c r="R56" i="5"/>
  <c r="K57" i="5"/>
  <c r="L56" i="5"/>
  <c r="U57" i="5"/>
  <c r="B104" i="5"/>
  <c r="L91" i="5"/>
  <c r="Y91" i="5"/>
  <c r="R91" i="5"/>
  <c r="X104" i="5"/>
  <c r="P104" i="5"/>
  <c r="X56" i="5"/>
  <c r="Q91" i="5"/>
  <c r="A91" i="5"/>
  <c r="Z91" i="5"/>
  <c r="L57" i="5"/>
  <c r="P56" i="5"/>
  <c r="I60" i="5"/>
  <c r="W60" i="5"/>
  <c r="W56" i="5"/>
  <c r="Z57" i="5"/>
  <c r="I56" i="5"/>
  <c r="W91" i="5"/>
  <c r="P91" i="5"/>
  <c r="K91" i="5"/>
  <c r="V57" i="5"/>
  <c r="V56" i="5"/>
  <c r="V60" i="5"/>
  <c r="S56" i="5"/>
  <c r="S57" i="5"/>
  <c r="Y56" i="5"/>
  <c r="T57" i="5"/>
  <c r="H56" i="5"/>
  <c r="U60" i="5"/>
  <c r="Q56" i="5"/>
  <c r="Y60" i="5"/>
  <c r="U56" i="5"/>
  <c r="H104" i="5"/>
  <c r="H91" i="5"/>
  <c r="AA91" i="5"/>
  <c r="W104" i="5"/>
  <c r="AA57" i="5"/>
  <c r="T91" i="5"/>
  <c r="B91" i="5"/>
  <c r="J91" i="5"/>
  <c r="N91" i="5"/>
  <c r="I104" i="5"/>
  <c r="Y61" i="5"/>
  <c r="T61" i="5"/>
  <c r="L61" i="5"/>
  <c r="O61" i="5"/>
  <c r="N61" i="5"/>
  <c r="V61" i="5"/>
  <c r="Z61" i="5"/>
  <c r="J105" i="5"/>
  <c r="U105" i="5"/>
  <c r="R111" i="5"/>
  <c r="Q61" i="5"/>
  <c r="I61" i="5"/>
  <c r="H105" i="5"/>
  <c r="T105" i="5"/>
  <c r="S61" i="5"/>
  <c r="K61" i="5"/>
  <c r="W111" i="5"/>
  <c r="J111" i="5"/>
  <c r="AA111" i="5"/>
  <c r="P111" i="5"/>
  <c r="X111" i="5"/>
  <c r="B111" i="5"/>
  <c r="N111" i="5"/>
  <c r="T111" i="5"/>
  <c r="O111" i="5"/>
  <c r="K111" i="5"/>
  <c r="K59" i="5"/>
  <c r="U59" i="5"/>
  <c r="R59" i="5"/>
  <c r="J59" i="5"/>
  <c r="AA55" i="5"/>
  <c r="O55" i="5"/>
  <c r="N55" i="5"/>
  <c r="W55" i="5"/>
  <c r="S55" i="5"/>
  <c r="J55" i="5"/>
  <c r="U55" i="5"/>
  <c r="P55" i="5"/>
  <c r="H111" i="5"/>
  <c r="U111" i="5"/>
  <c r="V121" i="5"/>
  <c r="P77" i="5"/>
  <c r="A77" i="5"/>
  <c r="T77" i="5"/>
  <c r="W61" i="5"/>
  <c r="AA61" i="5"/>
  <c r="S60" i="5"/>
  <c r="Q60" i="5"/>
  <c r="H60" i="5"/>
  <c r="T60" i="5"/>
  <c r="X60" i="5"/>
  <c r="Q57" i="5"/>
  <c r="X57" i="5"/>
  <c r="I57" i="5"/>
  <c r="R57" i="5"/>
  <c r="P66" i="1"/>
  <c r="O66" i="1"/>
  <c r="Q105" i="5"/>
  <c r="A105" i="5"/>
  <c r="AA105" i="5"/>
  <c r="S105" i="5"/>
  <c r="L105" i="5"/>
  <c r="Y105" i="5"/>
  <c r="K105" i="5"/>
  <c r="N105" i="5"/>
  <c r="V105" i="5"/>
  <c r="P105" i="5"/>
  <c r="O105" i="5"/>
  <c r="X105" i="5"/>
  <c r="I105" i="5"/>
  <c r="U116" i="5"/>
  <c r="L116" i="5"/>
  <c r="A116" i="5"/>
  <c r="Z116" i="5"/>
  <c r="R116" i="5"/>
  <c r="I116" i="5"/>
  <c r="Y116" i="5"/>
  <c r="Q116" i="5"/>
  <c r="H116" i="5"/>
  <c r="X116" i="5"/>
  <c r="P116" i="5"/>
  <c r="W116" i="5"/>
  <c r="O116" i="5"/>
  <c r="V116" i="5"/>
  <c r="N116" i="5"/>
  <c r="K116" i="5"/>
  <c r="S116" i="5"/>
  <c r="J116" i="5"/>
  <c r="B116" i="5"/>
  <c r="AA116" i="5"/>
  <c r="T116" i="5"/>
  <c r="D75" i="5"/>
  <c r="A75" i="5" s="1"/>
  <c r="W131" i="5"/>
  <c r="O131" i="5"/>
  <c r="V131" i="5"/>
  <c r="N131" i="5"/>
  <c r="B131" i="5"/>
  <c r="U131" i="5"/>
  <c r="L131" i="5"/>
  <c r="A131" i="5"/>
  <c r="T131" i="5"/>
  <c r="K131" i="5"/>
  <c r="AA131" i="5"/>
  <c r="S131" i="5"/>
  <c r="J131" i="5"/>
  <c r="Z131" i="5"/>
  <c r="R131" i="5"/>
  <c r="I131" i="5"/>
  <c r="Y131" i="5"/>
  <c r="Q131" i="5"/>
  <c r="H131" i="5"/>
  <c r="X131" i="5"/>
  <c r="P131" i="5"/>
  <c r="T115" i="5"/>
  <c r="K115" i="5"/>
  <c r="Y115" i="5"/>
  <c r="Q115" i="5"/>
  <c r="H115" i="5"/>
  <c r="X115" i="5"/>
  <c r="P115" i="5"/>
  <c r="W115" i="5"/>
  <c r="O115" i="5"/>
  <c r="V115" i="5"/>
  <c r="N115" i="5"/>
  <c r="B115" i="5"/>
  <c r="Z115" i="5"/>
  <c r="R115" i="5"/>
  <c r="L115" i="5"/>
  <c r="A115" i="5"/>
  <c r="AA115" i="5"/>
  <c r="U115" i="5"/>
  <c r="S115" i="5"/>
  <c r="J115" i="5"/>
  <c r="I115" i="5"/>
  <c r="X100" i="5"/>
  <c r="P100" i="5"/>
  <c r="U100" i="5"/>
  <c r="L100" i="5"/>
  <c r="A100" i="5"/>
  <c r="T100" i="5"/>
  <c r="K100" i="5"/>
  <c r="Z100" i="5"/>
  <c r="N100" i="5"/>
  <c r="Y100" i="5"/>
  <c r="J100" i="5"/>
  <c r="W100" i="5"/>
  <c r="I100" i="5"/>
  <c r="S100" i="5"/>
  <c r="R100" i="5"/>
  <c r="B100" i="5"/>
  <c r="V100" i="5"/>
  <c r="Q100" i="5"/>
  <c r="AA100" i="5"/>
  <c r="O100" i="5"/>
  <c r="H100" i="5"/>
  <c r="Y93" i="5"/>
  <c r="Q93" i="5"/>
  <c r="V93" i="5"/>
  <c r="U93" i="5"/>
  <c r="L93" i="5"/>
  <c r="T93" i="5"/>
  <c r="I93" i="5"/>
  <c r="S93" i="5"/>
  <c r="R93" i="5"/>
  <c r="AA93" i="5"/>
  <c r="O93" i="5"/>
  <c r="Z93" i="5"/>
  <c r="N93" i="5"/>
  <c r="B93" i="5"/>
  <c r="X93" i="5"/>
  <c r="P93" i="5"/>
  <c r="K93" i="5"/>
  <c r="W93" i="5"/>
  <c r="J93" i="5"/>
  <c r="A93" i="5"/>
  <c r="T139" i="5"/>
  <c r="K139" i="5"/>
  <c r="AA139" i="5"/>
  <c r="S139" i="5"/>
  <c r="J139" i="5"/>
  <c r="Z139" i="5"/>
  <c r="R139" i="5"/>
  <c r="I139" i="5"/>
  <c r="Y139" i="5"/>
  <c r="Q139" i="5"/>
  <c r="H139" i="5"/>
  <c r="X139" i="5"/>
  <c r="P139" i="5"/>
  <c r="W139" i="5"/>
  <c r="O139" i="5"/>
  <c r="V139" i="5"/>
  <c r="N139" i="5"/>
  <c r="B139" i="5"/>
  <c r="U139" i="5"/>
  <c r="L139" i="5"/>
  <c r="A139" i="5"/>
  <c r="Y136" i="5"/>
  <c r="Q136" i="5"/>
  <c r="H136" i="5"/>
  <c r="X136" i="5"/>
  <c r="P136" i="5"/>
  <c r="W136" i="5"/>
  <c r="O136" i="5"/>
  <c r="V136" i="5"/>
  <c r="N136" i="5"/>
  <c r="B136" i="5"/>
  <c r="U136" i="5"/>
  <c r="L136" i="5"/>
  <c r="A136" i="5"/>
  <c r="T136" i="5"/>
  <c r="K136" i="5"/>
  <c r="AA136" i="5"/>
  <c r="S136" i="5"/>
  <c r="J136" i="5"/>
  <c r="Z136" i="5"/>
  <c r="R136" i="5"/>
  <c r="I136" i="5"/>
  <c r="AA127" i="5"/>
  <c r="S127" i="5"/>
  <c r="J127" i="5"/>
  <c r="Z127" i="5"/>
  <c r="R127" i="5"/>
  <c r="I127" i="5"/>
  <c r="Y127" i="5"/>
  <c r="Q127" i="5"/>
  <c r="H127" i="5"/>
  <c r="X127" i="5"/>
  <c r="P127" i="5"/>
  <c r="W127" i="5"/>
  <c r="O127" i="5"/>
  <c r="V127" i="5"/>
  <c r="N127" i="5"/>
  <c r="B127" i="5"/>
  <c r="D130" i="5"/>
  <c r="U127" i="5"/>
  <c r="L127" i="5"/>
  <c r="A127" i="5"/>
  <c r="T127" i="5"/>
  <c r="K127" i="5"/>
  <c r="T96" i="5"/>
  <c r="K96" i="5"/>
  <c r="Y96" i="5"/>
  <c r="Q96" i="5"/>
  <c r="H96" i="5"/>
  <c r="X96" i="5"/>
  <c r="P96" i="5"/>
  <c r="O96" i="5"/>
  <c r="AA96" i="5"/>
  <c r="N96" i="5"/>
  <c r="Z96" i="5"/>
  <c r="L96" i="5"/>
  <c r="V96" i="5"/>
  <c r="I96" i="5"/>
  <c r="U96" i="5"/>
  <c r="S96" i="5"/>
  <c r="J96" i="5"/>
  <c r="B96" i="5"/>
  <c r="R96" i="5"/>
  <c r="A96" i="5"/>
  <c r="W96" i="5"/>
  <c r="X103" i="5"/>
  <c r="P103" i="5"/>
  <c r="D106" i="5"/>
  <c r="U103" i="5"/>
  <c r="L103" i="5"/>
  <c r="A103" i="5"/>
  <c r="T103" i="5"/>
  <c r="K103" i="5"/>
  <c r="R103" i="5"/>
  <c r="B103" i="5"/>
  <c r="Q103" i="5"/>
  <c r="AA103" i="5"/>
  <c r="O103" i="5"/>
  <c r="Y103" i="5"/>
  <c r="J103" i="5"/>
  <c r="W103" i="5"/>
  <c r="I103" i="5"/>
  <c r="Z103" i="5"/>
  <c r="V103" i="5"/>
  <c r="S103" i="5"/>
  <c r="N103" i="5"/>
  <c r="H103" i="5"/>
  <c r="AA114" i="5"/>
  <c r="S114" i="5"/>
  <c r="J114" i="5"/>
  <c r="X114" i="5"/>
  <c r="P114" i="5"/>
  <c r="W114" i="5"/>
  <c r="O114" i="5"/>
  <c r="V114" i="5"/>
  <c r="N114" i="5"/>
  <c r="B114" i="5"/>
  <c r="U114" i="5"/>
  <c r="L114" i="5"/>
  <c r="A114" i="5"/>
  <c r="Z114" i="5"/>
  <c r="R114" i="5"/>
  <c r="Q114" i="5"/>
  <c r="Y114" i="5"/>
  <c r="T114" i="5"/>
  <c r="K114" i="5"/>
  <c r="I114" i="5"/>
  <c r="H114" i="5"/>
  <c r="V101" i="5"/>
  <c r="N101" i="5"/>
  <c r="AA101" i="5"/>
  <c r="S101" i="5"/>
  <c r="J101" i="5"/>
  <c r="B101" i="5"/>
  <c r="Z101" i="5"/>
  <c r="R101" i="5"/>
  <c r="I101" i="5"/>
  <c r="A101" i="5"/>
  <c r="Y101" i="5"/>
  <c r="L101" i="5"/>
  <c r="X101" i="5"/>
  <c r="K101" i="5"/>
  <c r="W101" i="5"/>
  <c r="T101" i="5"/>
  <c r="Q101" i="5"/>
  <c r="U101" i="5"/>
  <c r="P101" i="5"/>
  <c r="O101" i="5"/>
  <c r="Y125" i="5"/>
  <c r="Q125" i="5"/>
  <c r="X125" i="5"/>
  <c r="P125" i="5"/>
  <c r="W125" i="5"/>
  <c r="V125" i="5"/>
  <c r="N125" i="5"/>
  <c r="U125" i="5"/>
  <c r="L125" i="5"/>
  <c r="T125" i="5"/>
  <c r="K125" i="5"/>
  <c r="AA125" i="5"/>
  <c r="S125" i="5"/>
  <c r="J125" i="5"/>
  <c r="B125" i="5"/>
  <c r="Z125" i="5"/>
  <c r="R125" i="5"/>
  <c r="I125" i="5"/>
  <c r="A125" i="5"/>
  <c r="O125" i="5"/>
  <c r="D82" i="5"/>
  <c r="Z137" i="5"/>
  <c r="R137" i="5"/>
  <c r="I137" i="5"/>
  <c r="Y137" i="5"/>
  <c r="Q137" i="5"/>
  <c r="H137" i="5"/>
  <c r="X137" i="5"/>
  <c r="P137" i="5"/>
  <c r="W137" i="5"/>
  <c r="O137" i="5"/>
  <c r="V137" i="5"/>
  <c r="N137" i="5"/>
  <c r="B137" i="5"/>
  <c r="U137" i="5"/>
  <c r="L137" i="5"/>
  <c r="A137" i="5"/>
  <c r="T137" i="5"/>
  <c r="K137" i="5"/>
  <c r="AA137" i="5"/>
  <c r="S137" i="5"/>
  <c r="J137" i="5"/>
  <c r="T128" i="5"/>
  <c r="K128" i="5"/>
  <c r="AA128" i="5"/>
  <c r="S128" i="5"/>
  <c r="J128" i="5"/>
  <c r="Z128" i="5"/>
  <c r="R128" i="5"/>
  <c r="I128" i="5"/>
  <c r="Y128" i="5"/>
  <c r="Q128" i="5"/>
  <c r="H128" i="5"/>
  <c r="X128" i="5"/>
  <c r="P128" i="5"/>
  <c r="W128" i="5"/>
  <c r="O128" i="5"/>
  <c r="V128" i="5"/>
  <c r="N128" i="5"/>
  <c r="B128" i="5"/>
  <c r="U128" i="5"/>
  <c r="L128" i="5"/>
  <c r="A128" i="5"/>
  <c r="U140" i="5"/>
  <c r="L140" i="5"/>
  <c r="A140" i="5"/>
  <c r="T140" i="5"/>
  <c r="K140" i="5"/>
  <c r="AA140" i="5"/>
  <c r="S140" i="5"/>
  <c r="J140" i="5"/>
  <c r="Z140" i="5"/>
  <c r="R140" i="5"/>
  <c r="I140" i="5"/>
  <c r="Y140" i="5"/>
  <c r="Q140" i="5"/>
  <c r="H140" i="5"/>
  <c r="X140" i="5"/>
  <c r="P140" i="5"/>
  <c r="W140" i="5"/>
  <c r="O140" i="5"/>
  <c r="V140" i="5"/>
  <c r="N140" i="5"/>
  <c r="B140" i="5"/>
  <c r="V119" i="5"/>
  <c r="N119" i="5"/>
  <c r="B119" i="5"/>
  <c r="D122" i="5"/>
  <c r="U119" i="5"/>
  <c r="L119" i="5"/>
  <c r="A119" i="5"/>
  <c r="AA119" i="5"/>
  <c r="S119" i="5"/>
  <c r="J119" i="5"/>
  <c r="Z119" i="5"/>
  <c r="R119" i="5"/>
  <c r="I119" i="5"/>
  <c r="Y119" i="5"/>
  <c r="Q119" i="5"/>
  <c r="H119" i="5"/>
  <c r="X119" i="5"/>
  <c r="P119" i="5"/>
  <c r="W119" i="5"/>
  <c r="O119" i="5"/>
  <c r="T119" i="5"/>
  <c r="K119" i="5"/>
  <c r="X89" i="5"/>
  <c r="P89" i="5"/>
  <c r="T89" i="5"/>
  <c r="K89" i="5"/>
  <c r="R89" i="5"/>
  <c r="Y89" i="5"/>
  <c r="N89" i="5"/>
  <c r="W89" i="5"/>
  <c r="L89" i="5"/>
  <c r="Z89" i="5"/>
  <c r="H89" i="5"/>
  <c r="U89" i="5"/>
  <c r="A89" i="5"/>
  <c r="S89" i="5"/>
  <c r="V89" i="5"/>
  <c r="Q89" i="5"/>
  <c r="O89" i="5"/>
  <c r="J89" i="5"/>
  <c r="I89" i="5"/>
  <c r="B89" i="5"/>
  <c r="AA89" i="5"/>
  <c r="U129" i="5"/>
  <c r="L129" i="5"/>
  <c r="A129" i="5"/>
  <c r="T129" i="5"/>
  <c r="K129" i="5"/>
  <c r="AA129" i="5"/>
  <c r="S129" i="5"/>
  <c r="J129" i="5"/>
  <c r="Z129" i="5"/>
  <c r="R129" i="5"/>
  <c r="I129" i="5"/>
  <c r="Y129" i="5"/>
  <c r="Q129" i="5"/>
  <c r="H129" i="5"/>
  <c r="X129" i="5"/>
  <c r="P129" i="5"/>
  <c r="W129" i="5"/>
  <c r="O129" i="5"/>
  <c r="V129" i="5"/>
  <c r="N129" i="5"/>
  <c r="B129" i="5"/>
  <c r="AA124" i="5"/>
  <c r="S124" i="5"/>
  <c r="J124" i="5"/>
  <c r="Z124" i="5"/>
  <c r="R124" i="5"/>
  <c r="I124" i="5"/>
  <c r="X124" i="5"/>
  <c r="P124" i="5"/>
  <c r="W124" i="5"/>
  <c r="O124" i="5"/>
  <c r="V124" i="5"/>
  <c r="N124" i="5"/>
  <c r="B124" i="5"/>
  <c r="U124" i="5"/>
  <c r="L124" i="5"/>
  <c r="A124" i="5"/>
  <c r="T124" i="5"/>
  <c r="K124" i="5"/>
  <c r="Y124" i="5"/>
  <c r="Q124" i="5"/>
  <c r="H124" i="5"/>
  <c r="W120" i="5"/>
  <c r="O120" i="5"/>
  <c r="V120" i="5"/>
  <c r="N120" i="5"/>
  <c r="B120" i="5"/>
  <c r="T120" i="5"/>
  <c r="K120" i="5"/>
  <c r="AA120" i="5"/>
  <c r="S120" i="5"/>
  <c r="J120" i="5"/>
  <c r="Z120" i="5"/>
  <c r="R120" i="5"/>
  <c r="I120" i="5"/>
  <c r="Y120" i="5"/>
  <c r="Q120" i="5"/>
  <c r="H120" i="5"/>
  <c r="X120" i="5"/>
  <c r="P120" i="5"/>
  <c r="U120" i="5"/>
  <c r="L120" i="5"/>
  <c r="A120" i="5"/>
  <c r="W99" i="5"/>
  <c r="O99" i="5"/>
  <c r="T99" i="5"/>
  <c r="K99" i="5"/>
  <c r="AA99" i="5"/>
  <c r="S99" i="5"/>
  <c r="J99" i="5"/>
  <c r="X99" i="5"/>
  <c r="I99" i="5"/>
  <c r="V99" i="5"/>
  <c r="H99" i="5"/>
  <c r="U99" i="5"/>
  <c r="Q99" i="5"/>
  <c r="A99" i="5"/>
  <c r="P99" i="5"/>
  <c r="R99" i="5"/>
  <c r="L99" i="5"/>
  <c r="B99" i="5"/>
  <c r="Z99" i="5"/>
  <c r="Y99" i="5"/>
  <c r="N99" i="5"/>
  <c r="AA95" i="5"/>
  <c r="S95" i="5"/>
  <c r="J95" i="5"/>
  <c r="X95" i="5"/>
  <c r="P95" i="5"/>
  <c r="W95" i="5"/>
  <c r="O95" i="5"/>
  <c r="D98" i="5"/>
  <c r="Z95" i="5"/>
  <c r="L95" i="5"/>
  <c r="Y95" i="5"/>
  <c r="K95" i="5"/>
  <c r="V95" i="5"/>
  <c r="I95" i="5"/>
  <c r="T95" i="5"/>
  <c r="B95" i="5"/>
  <c r="R95" i="5"/>
  <c r="A95" i="5"/>
  <c r="H95" i="5"/>
  <c r="U95" i="5"/>
  <c r="Q95" i="5"/>
  <c r="N95" i="5"/>
  <c r="T107" i="5"/>
  <c r="K107" i="5"/>
  <c r="Y107" i="5"/>
  <c r="Q107" i="5"/>
  <c r="H107" i="5"/>
  <c r="X107" i="5"/>
  <c r="P107" i="5"/>
  <c r="O107" i="5"/>
  <c r="AA107" i="5"/>
  <c r="N107" i="5"/>
  <c r="Z107" i="5"/>
  <c r="L107" i="5"/>
  <c r="V107" i="5"/>
  <c r="I107" i="5"/>
  <c r="U107" i="5"/>
  <c r="J107" i="5"/>
  <c r="B107" i="5"/>
  <c r="A107" i="5"/>
  <c r="W107" i="5"/>
  <c r="S107" i="5"/>
  <c r="R107" i="5"/>
  <c r="AA92" i="5"/>
  <c r="S92" i="5"/>
  <c r="J92" i="5"/>
  <c r="W92" i="5"/>
  <c r="O92" i="5"/>
  <c r="Y92" i="5"/>
  <c r="N92" i="5"/>
  <c r="X92" i="5"/>
  <c r="L92" i="5"/>
  <c r="V92" i="5"/>
  <c r="T92" i="5"/>
  <c r="H92" i="5"/>
  <c r="R92" i="5"/>
  <c r="U92" i="5"/>
  <c r="P92" i="5"/>
  <c r="K92" i="5"/>
  <c r="Z92" i="5"/>
  <c r="Q92" i="5"/>
  <c r="I92" i="5"/>
  <c r="B92" i="5"/>
  <c r="A92" i="5"/>
  <c r="V133" i="5"/>
  <c r="N133" i="5"/>
  <c r="U133" i="5"/>
  <c r="L133" i="5"/>
  <c r="T133" i="5"/>
  <c r="K133" i="5"/>
  <c r="AA133" i="5"/>
  <c r="S133" i="5"/>
  <c r="J133" i="5"/>
  <c r="B133" i="5"/>
  <c r="Z133" i="5"/>
  <c r="R133" i="5"/>
  <c r="I133" i="5"/>
  <c r="A133" i="5"/>
  <c r="Y133" i="5"/>
  <c r="Q133" i="5"/>
  <c r="X133" i="5"/>
  <c r="P133" i="5"/>
  <c r="W133" i="5"/>
  <c r="O133" i="5"/>
  <c r="AA141" i="5"/>
  <c r="S141" i="5"/>
  <c r="J141" i="5"/>
  <c r="B141" i="5"/>
  <c r="Z141" i="5"/>
  <c r="R141" i="5"/>
  <c r="I141" i="5"/>
  <c r="A141" i="5"/>
  <c r="Y141" i="5"/>
  <c r="Q141" i="5"/>
  <c r="X141" i="5"/>
  <c r="P141" i="5"/>
  <c r="W141" i="5"/>
  <c r="O141" i="5"/>
  <c r="V141" i="5"/>
  <c r="N141" i="5"/>
  <c r="U141" i="5"/>
  <c r="L141" i="5"/>
  <c r="T141" i="5"/>
  <c r="K141" i="5"/>
  <c r="AA117" i="5"/>
  <c r="S117" i="5"/>
  <c r="J117" i="5"/>
  <c r="B117" i="5"/>
  <c r="X117" i="5"/>
  <c r="P117" i="5"/>
  <c r="W117" i="5"/>
  <c r="O117" i="5"/>
  <c r="V117" i="5"/>
  <c r="N117" i="5"/>
  <c r="U117" i="5"/>
  <c r="L117" i="5"/>
  <c r="R117" i="5"/>
  <c r="I117" i="5"/>
  <c r="Y117" i="5"/>
  <c r="T117" i="5"/>
  <c r="Q117" i="5"/>
  <c r="K117" i="5"/>
  <c r="A117" i="5"/>
  <c r="Z117" i="5"/>
  <c r="AA138" i="5"/>
  <c r="S138" i="5"/>
  <c r="J138" i="5"/>
  <c r="Z138" i="5"/>
  <c r="R138" i="5"/>
  <c r="I138" i="5"/>
  <c r="Y138" i="5"/>
  <c r="Q138" i="5"/>
  <c r="H138" i="5"/>
  <c r="X138" i="5"/>
  <c r="P138" i="5"/>
  <c r="W138" i="5"/>
  <c r="O138" i="5"/>
  <c r="V138" i="5"/>
  <c r="N138" i="5"/>
  <c r="B138" i="5"/>
  <c r="U138" i="5"/>
  <c r="L138" i="5"/>
  <c r="A138" i="5"/>
  <c r="T138" i="5"/>
  <c r="K138" i="5"/>
  <c r="Z71" i="5"/>
  <c r="T71" i="5"/>
  <c r="U71" i="5"/>
  <c r="P48" i="5"/>
  <c r="O48" i="5"/>
  <c r="Z48" i="5"/>
  <c r="H58" i="5"/>
  <c r="N58" i="5"/>
  <c r="AA81" i="5"/>
  <c r="L81" i="5"/>
  <c r="K73" i="5"/>
  <c r="L73" i="5"/>
  <c r="N73" i="5"/>
  <c r="T80" i="5"/>
  <c r="X80" i="5"/>
  <c r="W53" i="5"/>
  <c r="U53" i="5"/>
  <c r="Z84" i="5"/>
  <c r="T84" i="5"/>
  <c r="K84" i="5"/>
  <c r="O50" i="5"/>
  <c r="N50" i="5"/>
  <c r="J79" i="5"/>
  <c r="Z79" i="5"/>
  <c r="Q79" i="5"/>
  <c r="H76" i="5"/>
  <c r="J76" i="5"/>
  <c r="U66" i="5"/>
  <c r="K66" i="5"/>
  <c r="R66" i="5"/>
  <c r="AA69" i="5"/>
  <c r="J69" i="5"/>
  <c r="S51" i="5"/>
  <c r="K51" i="5"/>
  <c r="O51" i="5"/>
  <c r="L74" i="5"/>
  <c r="K74" i="5"/>
  <c r="S72" i="5"/>
  <c r="I72" i="5"/>
  <c r="R72" i="5"/>
  <c r="W85" i="5"/>
  <c r="L85" i="5"/>
  <c r="X83" i="5"/>
  <c r="J83" i="5"/>
  <c r="Q83" i="5"/>
  <c r="R71" i="5"/>
  <c r="S71" i="5"/>
  <c r="N71" i="5"/>
  <c r="V48" i="5"/>
  <c r="Y48" i="5"/>
  <c r="R48" i="5"/>
  <c r="T58" i="5"/>
  <c r="S58" i="5"/>
  <c r="Z81" i="5"/>
  <c r="P81" i="5"/>
  <c r="K81" i="5"/>
  <c r="Z73" i="5"/>
  <c r="W73" i="5"/>
  <c r="AA73" i="5"/>
  <c r="I80" i="5"/>
  <c r="W80" i="5"/>
  <c r="O53" i="5"/>
  <c r="T53" i="5"/>
  <c r="Y84" i="5"/>
  <c r="I84" i="5"/>
  <c r="AA84" i="5"/>
  <c r="U50" i="5"/>
  <c r="AA50" i="5"/>
  <c r="S79" i="5"/>
  <c r="AA76" i="5"/>
  <c r="Y76" i="5"/>
  <c r="L66" i="5"/>
  <c r="T66" i="5"/>
  <c r="Q66" i="5"/>
  <c r="Q69" i="5"/>
  <c r="N69" i="5"/>
  <c r="J51" i="5"/>
  <c r="V51" i="5"/>
  <c r="N51" i="5"/>
  <c r="T74" i="5"/>
  <c r="X74" i="5"/>
  <c r="J72" i="5"/>
  <c r="U72" i="5"/>
  <c r="L72" i="5"/>
  <c r="O85" i="5"/>
  <c r="I85" i="5"/>
  <c r="P83" i="5"/>
  <c r="AA83" i="5"/>
  <c r="N83" i="5"/>
  <c r="K71" i="5"/>
  <c r="Q48" i="5"/>
  <c r="I58" i="5"/>
  <c r="T81" i="5"/>
  <c r="K80" i="5"/>
  <c r="V84" i="5"/>
  <c r="I71" i="5"/>
  <c r="Q71" i="5"/>
  <c r="J71" i="5"/>
  <c r="N48" i="5"/>
  <c r="J48" i="5"/>
  <c r="K48" i="5"/>
  <c r="K58" i="5"/>
  <c r="R58" i="5"/>
  <c r="R81" i="5"/>
  <c r="J81" i="5"/>
  <c r="R73" i="5"/>
  <c r="J73" i="5"/>
  <c r="Y80" i="5"/>
  <c r="R80" i="5"/>
  <c r="V80" i="5"/>
  <c r="Z53" i="5"/>
  <c r="AA53" i="5"/>
  <c r="S53" i="5"/>
  <c r="Q84" i="5"/>
  <c r="W84" i="5"/>
  <c r="Z50" i="5"/>
  <c r="H50" i="5"/>
  <c r="L50" i="5"/>
  <c r="H79" i="5"/>
  <c r="Y79" i="5"/>
  <c r="Q76" i="5"/>
  <c r="I76" i="5"/>
  <c r="I66" i="5"/>
  <c r="J66" i="5"/>
  <c r="Z69" i="5"/>
  <c r="I69" i="5"/>
  <c r="Y51" i="5"/>
  <c r="I51" i="5"/>
  <c r="Z51" i="5"/>
  <c r="J74" i="5"/>
  <c r="U74" i="5"/>
  <c r="Y72" i="5"/>
  <c r="T72" i="5"/>
  <c r="AA85" i="5"/>
  <c r="Y85" i="5"/>
  <c r="Z85" i="5"/>
  <c r="Z83" i="5"/>
  <c r="H83" i="5"/>
  <c r="I83" i="5"/>
  <c r="AA71" i="5"/>
  <c r="H71" i="5"/>
  <c r="U48" i="5"/>
  <c r="W48" i="5"/>
  <c r="Y58" i="5"/>
  <c r="I81" i="5"/>
  <c r="Y81" i="5"/>
  <c r="X81" i="5"/>
  <c r="I73" i="5"/>
  <c r="V73" i="5"/>
  <c r="Q80" i="5"/>
  <c r="AA80" i="5"/>
  <c r="S80" i="5"/>
  <c r="R53" i="5"/>
  <c r="L53" i="5"/>
  <c r="Q53" i="5"/>
  <c r="H84" i="5"/>
  <c r="R50" i="5"/>
  <c r="T50" i="5"/>
  <c r="Y50" i="5"/>
  <c r="X79" i="5"/>
  <c r="R79" i="5"/>
  <c r="X76" i="5"/>
  <c r="Z76" i="5"/>
  <c r="W76" i="5"/>
  <c r="Z66" i="5"/>
  <c r="S66" i="5"/>
  <c r="X69" i="5"/>
  <c r="O69" i="5"/>
  <c r="Q51" i="5"/>
  <c r="U51" i="5"/>
  <c r="L51" i="5"/>
  <c r="S74" i="5"/>
  <c r="Y74" i="5"/>
  <c r="Q72" i="5"/>
  <c r="O72" i="5"/>
  <c r="S85" i="5"/>
  <c r="K85" i="5"/>
  <c r="V85" i="5"/>
  <c r="O83" i="5"/>
  <c r="Y83" i="5"/>
  <c r="H48" i="5"/>
  <c r="P58" i="5"/>
  <c r="U73" i="5"/>
  <c r="X53" i="5"/>
  <c r="X71" i="5"/>
  <c r="L71" i="5"/>
  <c r="L48" i="5"/>
  <c r="I48" i="5"/>
  <c r="W58" i="5"/>
  <c r="J58" i="5"/>
  <c r="Q58" i="5"/>
  <c r="V81" i="5"/>
  <c r="O81" i="5"/>
  <c r="W81" i="5"/>
  <c r="Y73" i="5"/>
  <c r="S73" i="5"/>
  <c r="H80" i="5"/>
  <c r="P80" i="5"/>
  <c r="O80" i="5"/>
  <c r="I53" i="5"/>
  <c r="Y53" i="5"/>
  <c r="N53" i="5"/>
  <c r="X84" i="5"/>
  <c r="S84" i="5"/>
  <c r="I50" i="5"/>
  <c r="K50" i="5"/>
  <c r="P79" i="5"/>
  <c r="O79" i="5"/>
  <c r="W79" i="5"/>
  <c r="P76" i="5"/>
  <c r="O76" i="5"/>
  <c r="V76" i="5"/>
  <c r="O66" i="5"/>
  <c r="H66" i="5"/>
  <c r="P69" i="5"/>
  <c r="W69" i="5"/>
  <c r="Y69" i="5"/>
  <c r="H51" i="5"/>
  <c r="T51" i="5"/>
  <c r="V74" i="5"/>
  <c r="I74" i="5"/>
  <c r="Q74" i="5"/>
  <c r="H72" i="5"/>
  <c r="N72" i="5"/>
  <c r="J85" i="5"/>
  <c r="U85" i="5"/>
  <c r="U83" i="5"/>
  <c r="P71" i="5"/>
  <c r="Y71" i="5"/>
  <c r="T48" i="5"/>
  <c r="O58" i="5"/>
  <c r="X58" i="5"/>
  <c r="AA58" i="5"/>
  <c r="N81" i="5"/>
  <c r="U81" i="5"/>
  <c r="H81" i="5"/>
  <c r="Q73" i="5"/>
  <c r="P73" i="5"/>
  <c r="U80" i="5"/>
  <c r="N80" i="5"/>
  <c r="K53" i="5"/>
  <c r="U84" i="5"/>
  <c r="N84" i="5"/>
  <c r="R84" i="5"/>
  <c r="X50" i="5"/>
  <c r="S50" i="5"/>
  <c r="V50" i="5"/>
  <c r="T79" i="5"/>
  <c r="N79" i="5"/>
  <c r="T76" i="5"/>
  <c r="U76" i="5"/>
  <c r="L76" i="5"/>
  <c r="Y66" i="5"/>
  <c r="U69" i="5"/>
  <c r="K69" i="5"/>
  <c r="T69" i="5"/>
  <c r="X51" i="5"/>
  <c r="Z74" i="5"/>
  <c r="O74" i="5"/>
  <c r="P74" i="5"/>
  <c r="X72" i="5"/>
  <c r="K72" i="5"/>
  <c r="T85" i="5"/>
  <c r="R85" i="5"/>
  <c r="W83" i="5"/>
  <c r="Z80" i="5"/>
  <c r="P84" i="5"/>
  <c r="U58" i="5"/>
  <c r="H73" i="5"/>
  <c r="O71" i="5"/>
  <c r="V71" i="5"/>
  <c r="X48" i="5"/>
  <c r="AA48" i="5"/>
  <c r="S48" i="5"/>
  <c r="L58" i="5"/>
  <c r="V58" i="5"/>
  <c r="Z58" i="5"/>
  <c r="S81" i="5"/>
  <c r="Q81" i="5"/>
  <c r="T73" i="5"/>
  <c r="X73" i="5"/>
  <c r="O73" i="5"/>
  <c r="J80" i="5"/>
  <c r="P53" i="5"/>
  <c r="J53" i="5"/>
  <c r="J84" i="5"/>
  <c r="O84" i="5"/>
  <c r="W50" i="5"/>
  <c r="Q50" i="5"/>
  <c r="V79" i="5"/>
  <c r="L79" i="5"/>
  <c r="U79" i="5"/>
  <c r="S76" i="5"/>
  <c r="N76" i="5"/>
  <c r="P66" i="5"/>
  <c r="W66" i="5"/>
  <c r="V66" i="5"/>
  <c r="R69" i="5"/>
  <c r="V69" i="5"/>
  <c r="AA51" i="5"/>
  <c r="W51" i="5"/>
  <c r="W74" i="5"/>
  <c r="AA74" i="5"/>
  <c r="AA72" i="5"/>
  <c r="V72" i="5"/>
  <c r="W72" i="5"/>
  <c r="P85" i="5"/>
  <c r="N85" i="5"/>
  <c r="K83" i="5"/>
  <c r="V83" i="5"/>
  <c r="R83" i="5"/>
  <c r="W71" i="5"/>
  <c r="L80" i="5"/>
  <c r="V53" i="5"/>
  <c r="L84" i="5"/>
  <c r="X85" i="5"/>
  <c r="P51" i="5"/>
  <c r="X66" i="5"/>
  <c r="J50" i="5"/>
  <c r="I79" i="5"/>
  <c r="R51" i="5"/>
  <c r="N66" i="5"/>
  <c r="N74" i="5"/>
  <c r="S83" i="5"/>
  <c r="K76" i="5"/>
  <c r="AA66" i="5"/>
  <c r="H74" i="5"/>
  <c r="R76" i="5"/>
  <c r="L69" i="5"/>
  <c r="P72" i="5"/>
  <c r="Q85" i="5"/>
  <c r="T83" i="5"/>
  <c r="L83" i="5"/>
  <c r="K79" i="5"/>
  <c r="Z72" i="5"/>
  <c r="P50" i="5"/>
  <c r="AA79" i="5"/>
  <c r="S69" i="5"/>
  <c r="R74" i="5"/>
  <c r="V98" i="5" l="1"/>
  <c r="N98" i="5"/>
  <c r="B98" i="5"/>
  <c r="AA98" i="5"/>
  <c r="S98" i="5"/>
  <c r="J98" i="5"/>
  <c r="Z98" i="5"/>
  <c r="R98" i="5"/>
  <c r="I98" i="5"/>
  <c r="U98" i="5"/>
  <c r="T98" i="5"/>
  <c r="Q98" i="5"/>
  <c r="A98" i="5"/>
  <c r="O98" i="5"/>
  <c r="Y98" i="5"/>
  <c r="L98" i="5"/>
  <c r="H98" i="5"/>
  <c r="W98" i="5"/>
  <c r="P98" i="5"/>
  <c r="K98" i="5"/>
  <c r="X98" i="5"/>
  <c r="V130" i="5"/>
  <c r="N130" i="5"/>
  <c r="B130" i="5"/>
  <c r="U130" i="5"/>
  <c r="L130" i="5"/>
  <c r="A130" i="5"/>
  <c r="T130" i="5"/>
  <c r="K130" i="5"/>
  <c r="AA130" i="5"/>
  <c r="S130" i="5"/>
  <c r="J130" i="5"/>
  <c r="Z130" i="5"/>
  <c r="R130" i="5"/>
  <c r="I130" i="5"/>
  <c r="Y130" i="5"/>
  <c r="Q130" i="5"/>
  <c r="H130" i="5"/>
  <c r="X130" i="5"/>
  <c r="P130" i="5"/>
  <c r="W130" i="5"/>
  <c r="O130" i="5"/>
  <c r="Y122" i="5"/>
  <c r="Q122" i="5"/>
  <c r="H122" i="5"/>
  <c r="X122" i="5"/>
  <c r="P122" i="5"/>
  <c r="V122" i="5"/>
  <c r="N122" i="5"/>
  <c r="B122" i="5"/>
  <c r="U122" i="5"/>
  <c r="L122" i="5"/>
  <c r="A122" i="5"/>
  <c r="T122" i="5"/>
  <c r="K122" i="5"/>
  <c r="AA122" i="5"/>
  <c r="S122" i="5"/>
  <c r="J122" i="5"/>
  <c r="Z122" i="5"/>
  <c r="R122" i="5"/>
  <c r="I122" i="5"/>
  <c r="O122" i="5"/>
  <c r="W122" i="5"/>
  <c r="AA106" i="5"/>
  <c r="S106" i="5"/>
  <c r="J106" i="5"/>
  <c r="X106" i="5"/>
  <c r="P106" i="5"/>
  <c r="W106" i="5"/>
  <c r="O106" i="5"/>
  <c r="Z106" i="5"/>
  <c r="L106" i="5"/>
  <c r="Y106" i="5"/>
  <c r="K106" i="5"/>
  <c r="V106" i="5"/>
  <c r="I106" i="5"/>
  <c r="T106" i="5"/>
  <c r="B106" i="5"/>
  <c r="R106" i="5"/>
  <c r="A106" i="5"/>
  <c r="Q106" i="5"/>
  <c r="N106" i="5"/>
  <c r="U106" i="5"/>
  <c r="H106" i="5"/>
  <c r="P82" i="5"/>
  <c r="T75" i="5"/>
  <c r="J82" i="5"/>
  <c r="J75" i="5"/>
  <c r="V75" i="5"/>
  <c r="O82" i="5"/>
  <c r="K82" i="5"/>
  <c r="R82" i="5"/>
  <c r="U75" i="5"/>
  <c r="P75" i="5"/>
  <c r="Q82" i="5"/>
  <c r="I82" i="5"/>
  <c r="S75" i="5"/>
  <c r="T82" i="5"/>
  <c r="I75" i="5"/>
  <c r="N75" i="5"/>
  <c r="Z82" i="5"/>
  <c r="W75" i="5"/>
  <c r="K75" i="5"/>
  <c r="N82" i="5"/>
  <c r="O75" i="5"/>
  <c r="Z75" i="5"/>
  <c r="X82" i="5"/>
  <c r="R75" i="5"/>
  <c r="L75" i="5"/>
  <c r="Y82" i="5"/>
  <c r="H82" i="5"/>
  <c r="Q75" i="5"/>
  <c r="AA82" i="5"/>
  <c r="V82" i="5"/>
  <c r="Y75" i="5"/>
  <c r="S82" i="5"/>
  <c r="U82" i="5"/>
  <c r="H75" i="5"/>
  <c r="L82" i="5"/>
  <c r="X75" i="5"/>
  <c r="W82" i="5"/>
  <c r="AA75" i="5"/>
  <c r="B307" i="16" l="1"/>
  <c r="B308" i="16"/>
  <c r="B309" i="16"/>
  <c r="B313" i="16"/>
  <c r="B314" i="16"/>
  <c r="B315" i="16"/>
  <c r="B316" i="16"/>
  <c r="B317" i="16"/>
  <c r="B318" i="16"/>
  <c r="B319" i="16"/>
  <c r="B320" i="16"/>
  <c r="B321" i="16"/>
  <c r="B322" i="16"/>
  <c r="B323" i="16"/>
  <c r="B324" i="16"/>
  <c r="B325" i="16"/>
  <c r="B326" i="16"/>
  <c r="B327" i="16"/>
  <c r="B328" i="16"/>
  <c r="B329" i="16"/>
  <c r="B330" i="16"/>
  <c r="B331" i="16"/>
  <c r="B332" i="16"/>
  <c r="B333" i="16"/>
  <c r="B334" i="16"/>
  <c r="B335" i="16"/>
  <c r="B336" i="16"/>
  <c r="B337" i="16"/>
  <c r="B338" i="16"/>
  <c r="B339" i="16"/>
  <c r="B340" i="16"/>
  <c r="B341" i="16"/>
  <c r="B342" i="16"/>
  <c r="B343" i="16"/>
  <c r="B344" i="16"/>
  <c r="B345" i="16"/>
  <c r="B346" i="16"/>
  <c r="B347" i="16"/>
  <c r="B348" i="16"/>
  <c r="B349" i="16"/>
  <c r="B350" i="16"/>
  <c r="B351" i="16"/>
  <c r="B352" i="16"/>
  <c r="B353" i="16"/>
  <c r="B354" i="16"/>
  <c r="B355" i="16"/>
  <c r="B356" i="16"/>
  <c r="B357" i="16"/>
  <c r="B358" i="16"/>
  <c r="B359" i="16"/>
  <c r="B209" i="16"/>
  <c r="B213" i="16"/>
  <c r="B214" i="16"/>
  <c r="B215" i="16"/>
  <c r="B216" i="16"/>
  <c r="B217" i="16"/>
  <c r="B218" i="16"/>
  <c r="B219" i="16"/>
  <c r="B220" i="16"/>
  <c r="B221" i="16"/>
  <c r="B222" i="16"/>
  <c r="B223" i="16"/>
  <c r="B224" i="16"/>
  <c r="B225" i="16"/>
  <c r="B226" i="16"/>
  <c r="B227" i="16"/>
  <c r="B228" i="16"/>
  <c r="B229" i="16"/>
  <c r="B230" i="16"/>
  <c r="B231" i="16"/>
  <c r="B232" i="16"/>
  <c r="B233" i="16"/>
  <c r="B234" i="16"/>
  <c r="B235" i="16"/>
  <c r="B236" i="16"/>
  <c r="B237" i="16"/>
  <c r="B238" i="16"/>
  <c r="B239" i="16"/>
  <c r="B240" i="16"/>
  <c r="B241" i="16"/>
  <c r="B242" i="16"/>
  <c r="B243" i="16"/>
  <c r="B244" i="16"/>
  <c r="B245" i="16"/>
  <c r="B246" i="16"/>
  <c r="B247" i="16"/>
  <c r="B248" i="16"/>
  <c r="B249" i="16"/>
  <c r="B250" i="16"/>
  <c r="B251" i="16"/>
  <c r="B252" i="16"/>
  <c r="B253" i="16"/>
  <c r="B254" i="16"/>
  <c r="B255" i="16"/>
  <c r="B256" i="16"/>
  <c r="B257" i="16"/>
  <c r="B258" i="16"/>
  <c r="B259" i="16"/>
  <c r="B263" i="16"/>
  <c r="B264" i="16"/>
  <c r="B265" i="16"/>
  <c r="B266" i="16"/>
  <c r="B267" i="16"/>
  <c r="B268" i="16"/>
  <c r="B269" i="16"/>
  <c r="B270" i="16"/>
  <c r="B271" i="16"/>
  <c r="B272" i="16"/>
  <c r="B273" i="16"/>
  <c r="B274" i="16"/>
  <c r="B275" i="16"/>
  <c r="B276" i="16"/>
  <c r="B277" i="16"/>
  <c r="B278" i="16"/>
  <c r="B279" i="16"/>
  <c r="B280" i="16"/>
  <c r="B281" i="16"/>
  <c r="B282" i="16"/>
  <c r="B283" i="16"/>
  <c r="B284" i="16"/>
  <c r="B285" i="16"/>
  <c r="B286" i="16"/>
  <c r="B287" i="16"/>
  <c r="B288" i="16"/>
  <c r="B289" i="16"/>
  <c r="B290" i="16"/>
  <c r="B291" i="16"/>
  <c r="B292" i="16"/>
  <c r="B293" i="16"/>
  <c r="B294" i="16"/>
  <c r="B295" i="16"/>
  <c r="B296" i="16"/>
  <c r="B297" i="16"/>
  <c r="B298" i="16"/>
  <c r="B299" i="16"/>
  <c r="B300" i="16"/>
  <c r="B301" i="16"/>
  <c r="B163" i="16"/>
  <c r="B164" i="16"/>
  <c r="B165" i="16"/>
  <c r="B166" i="16"/>
  <c r="B167" i="16"/>
  <c r="B168" i="16"/>
  <c r="B169" i="16"/>
  <c r="B170" i="16"/>
  <c r="B171" i="16"/>
  <c r="B172" i="16"/>
  <c r="B173" i="16"/>
  <c r="B174" i="16"/>
  <c r="B175" i="16"/>
  <c r="B176" i="16"/>
  <c r="B177" i="16"/>
  <c r="B178" i="16"/>
  <c r="B179" i="16"/>
  <c r="B180" i="16"/>
  <c r="B181" i="16"/>
  <c r="B182" i="16"/>
  <c r="B183" i="16"/>
  <c r="B184" i="16"/>
  <c r="B185" i="16"/>
  <c r="B186" i="16"/>
  <c r="B187" i="16"/>
  <c r="B188" i="16"/>
  <c r="B189" i="16"/>
  <c r="B190" i="16"/>
  <c r="B191" i="16"/>
  <c r="B192" i="16"/>
  <c r="B193" i="16"/>
  <c r="B194" i="16"/>
  <c r="B195" i="16"/>
  <c r="B196" i="16"/>
  <c r="B197" i="16"/>
  <c r="B198" i="16"/>
  <c r="B199" i="16"/>
  <c r="B200" i="16"/>
  <c r="B201" i="16"/>
  <c r="B202" i="16"/>
  <c r="B203" i="16"/>
  <c r="B204" i="16"/>
  <c r="B15" i="16"/>
  <c r="B12" i="16"/>
  <c r="B13" i="16"/>
  <c r="B16" i="16"/>
  <c r="B17" i="16"/>
  <c r="B18" i="16"/>
  <c r="B19" i="16"/>
  <c r="B20" i="16"/>
  <c r="B21" i="16"/>
  <c r="B22" i="16"/>
  <c r="B23" i="16"/>
  <c r="B24" i="16"/>
  <c r="B25" i="16"/>
  <c r="B26" i="16"/>
  <c r="B27" i="16"/>
  <c r="B28" i="16"/>
  <c r="B29" i="16"/>
  <c r="B30" i="16"/>
  <c r="B31" i="16"/>
  <c r="B32" i="16"/>
  <c r="B33" i="16"/>
  <c r="B34" i="16"/>
  <c r="B35" i="16"/>
  <c r="B36" i="16"/>
  <c r="B37" i="16"/>
  <c r="B38" i="16"/>
  <c r="B39" i="16"/>
  <c r="B40" i="16"/>
  <c r="B41" i="16"/>
  <c r="B42" i="16"/>
  <c r="B43" i="16"/>
  <c r="B44" i="16"/>
  <c r="B45" i="16"/>
  <c r="B46" i="16"/>
  <c r="B47" i="16"/>
  <c r="B48" i="16"/>
  <c r="B49" i="16"/>
  <c r="B50" i="16"/>
  <c r="B51" i="16"/>
  <c r="B52" i="16"/>
  <c r="B53" i="16"/>
  <c r="B54" i="16"/>
  <c r="B55" i="16"/>
  <c r="B56" i="16"/>
  <c r="B57" i="16"/>
  <c r="B58" i="16"/>
  <c r="I360" i="16" l="1"/>
  <c r="M360" i="16"/>
  <c r="J360" i="16"/>
  <c r="G360" i="16"/>
  <c r="D360" i="16"/>
  <c r="I260" i="16"/>
  <c r="M260" i="16"/>
  <c r="J260" i="16"/>
  <c r="G260" i="16"/>
  <c r="D260" i="16"/>
  <c r="I160" i="16"/>
  <c r="M160" i="16"/>
  <c r="J160" i="16"/>
  <c r="G160" i="16"/>
  <c r="D160" i="16"/>
  <c r="D110" i="16"/>
  <c r="H110" i="16" s="1"/>
  <c r="M110" i="16"/>
  <c r="J110" i="16"/>
  <c r="G110" i="16"/>
  <c r="I110" i="16"/>
  <c r="F160" i="16" l="1"/>
  <c r="H160" i="16"/>
  <c r="E360" i="16"/>
  <c r="H360" i="16"/>
  <c r="E260" i="16"/>
  <c r="H260" i="16"/>
  <c r="F260" i="16"/>
  <c r="K260" i="16"/>
  <c r="L260" i="16"/>
  <c r="K160" i="16"/>
  <c r="F360" i="16"/>
  <c r="K360" i="16"/>
  <c r="L360" i="16"/>
  <c r="L160" i="16"/>
  <c r="E160" i="16"/>
  <c r="E110" i="16"/>
  <c r="L110" i="16"/>
  <c r="K110" i="16"/>
  <c r="F110" i="16"/>
  <c r="F240" i="7" l="1"/>
  <c r="H240" i="7"/>
  <c r="F241" i="7"/>
  <c r="H241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M62" i="20"/>
  <c r="M63" i="20"/>
  <c r="M64" i="20"/>
  <c r="M65" i="20"/>
  <c r="M66" i="20"/>
  <c r="M67" i="20"/>
  <c r="M68" i="20"/>
  <c r="M69" i="20"/>
  <c r="M70" i="20"/>
  <c r="G62" i="20"/>
  <c r="G63" i="20"/>
  <c r="G64" i="20"/>
  <c r="G65" i="20"/>
  <c r="G66" i="20"/>
  <c r="G67" i="20"/>
  <c r="G68" i="20"/>
  <c r="G69" i="20"/>
  <c r="G70" i="20"/>
  <c r="C79" i="20"/>
  <c r="C80" i="20"/>
  <c r="C81" i="20"/>
  <c r="C82" i="20"/>
  <c r="C83" i="20"/>
  <c r="C84" i="20"/>
  <c r="C85" i="20"/>
  <c r="C86" i="20"/>
  <c r="C87" i="20"/>
  <c r="C88" i="20"/>
  <c r="C89" i="20"/>
  <c r="C90" i="20"/>
  <c r="C91" i="20"/>
  <c r="C92" i="20"/>
  <c r="C93" i="20"/>
  <c r="C94" i="20"/>
  <c r="C95" i="20"/>
  <c r="C96" i="20"/>
  <c r="C97" i="20"/>
  <c r="C98" i="20"/>
  <c r="C99" i="20"/>
  <c r="C100" i="20"/>
  <c r="Q79" i="7" l="1"/>
  <c r="V79" i="7"/>
  <c r="J79" i="7"/>
  <c r="P135" i="7"/>
  <c r="Q135" i="7"/>
  <c r="V135" i="7"/>
  <c r="J135" i="7"/>
  <c r="P215" i="7"/>
  <c r="V215" i="7"/>
  <c r="Q215" i="7"/>
  <c r="J215" i="7"/>
  <c r="V95" i="7"/>
  <c r="Q95" i="7"/>
  <c r="J95" i="7"/>
  <c r="O206" i="7"/>
  <c r="V206" i="7"/>
  <c r="Q206" i="7"/>
  <c r="J206" i="7"/>
  <c r="V182" i="7"/>
  <c r="Q182" i="7"/>
  <c r="J182" i="7"/>
  <c r="V150" i="7"/>
  <c r="Q150" i="7"/>
  <c r="J150" i="7"/>
  <c r="O86" i="7"/>
  <c r="V86" i="7"/>
  <c r="Q86" i="7"/>
  <c r="J86" i="7"/>
  <c r="V229" i="7"/>
  <c r="Q229" i="7"/>
  <c r="J229" i="7"/>
  <c r="V221" i="7"/>
  <c r="Q221" i="7"/>
  <c r="J221" i="7"/>
  <c r="N213" i="7"/>
  <c r="V213" i="7"/>
  <c r="Q213" i="7"/>
  <c r="J213" i="7"/>
  <c r="V205" i="7"/>
  <c r="Q205" i="7"/>
  <c r="J205" i="7"/>
  <c r="V197" i="7"/>
  <c r="Q197" i="7"/>
  <c r="J197" i="7"/>
  <c r="V189" i="7"/>
  <c r="Q189" i="7"/>
  <c r="J189" i="7"/>
  <c r="V181" i="7"/>
  <c r="Q181" i="7"/>
  <c r="J181" i="7"/>
  <c r="V173" i="7"/>
  <c r="Q173" i="7"/>
  <c r="J173" i="7"/>
  <c r="T165" i="7"/>
  <c r="V165" i="7"/>
  <c r="Q165" i="7"/>
  <c r="J165" i="7"/>
  <c r="T157" i="7"/>
  <c r="V157" i="7"/>
  <c r="Q157" i="7"/>
  <c r="J157" i="7"/>
  <c r="T149" i="7"/>
  <c r="V149" i="7"/>
  <c r="Q149" i="7"/>
  <c r="J149" i="7"/>
  <c r="P141" i="7"/>
  <c r="V141" i="7"/>
  <c r="Q141" i="7"/>
  <c r="J141" i="7"/>
  <c r="P133" i="7"/>
  <c r="V133" i="7"/>
  <c r="Q133" i="7"/>
  <c r="J133" i="7"/>
  <c r="R125" i="7"/>
  <c r="V125" i="7"/>
  <c r="Q125" i="7"/>
  <c r="J125" i="7"/>
  <c r="R117" i="7"/>
  <c r="V117" i="7"/>
  <c r="Q117" i="7"/>
  <c r="J117" i="7"/>
  <c r="R109" i="7"/>
  <c r="V109" i="7"/>
  <c r="Q109" i="7"/>
  <c r="J109" i="7"/>
  <c r="V101" i="7"/>
  <c r="Q101" i="7"/>
  <c r="J101" i="7"/>
  <c r="V93" i="7"/>
  <c r="Q93" i="7"/>
  <c r="J93" i="7"/>
  <c r="V85" i="7"/>
  <c r="Q85" i="7"/>
  <c r="J85" i="7"/>
  <c r="V77" i="7"/>
  <c r="Q77" i="7"/>
  <c r="J77" i="7"/>
  <c r="Q223" i="7"/>
  <c r="V223" i="7"/>
  <c r="J223" i="7"/>
  <c r="S199" i="7"/>
  <c r="Q199" i="7"/>
  <c r="V199" i="7"/>
  <c r="J199" i="7"/>
  <c r="O183" i="7"/>
  <c r="Q183" i="7"/>
  <c r="V183" i="7"/>
  <c r="J183" i="7"/>
  <c r="Q151" i="7"/>
  <c r="V151" i="7"/>
  <c r="J151" i="7"/>
  <c r="O214" i="7"/>
  <c r="V214" i="7"/>
  <c r="Q214" i="7"/>
  <c r="J214" i="7"/>
  <c r="O190" i="7"/>
  <c r="V190" i="7"/>
  <c r="Q190" i="7"/>
  <c r="J190" i="7"/>
  <c r="V166" i="7"/>
  <c r="Q166" i="7"/>
  <c r="J166" i="7"/>
  <c r="S158" i="7"/>
  <c r="V158" i="7"/>
  <c r="Q158" i="7"/>
  <c r="J158" i="7"/>
  <c r="S142" i="7"/>
  <c r="V142" i="7"/>
  <c r="Q142" i="7"/>
  <c r="J142" i="7"/>
  <c r="V126" i="7"/>
  <c r="Q126" i="7"/>
  <c r="J126" i="7"/>
  <c r="V118" i="7"/>
  <c r="Q118" i="7"/>
  <c r="J118" i="7"/>
  <c r="V110" i="7"/>
  <c r="Q110" i="7"/>
  <c r="J110" i="7"/>
  <c r="V102" i="7"/>
  <c r="Q102" i="7"/>
  <c r="J102" i="7"/>
  <c r="O94" i="7"/>
  <c r="V94" i="7"/>
  <c r="Q94" i="7"/>
  <c r="J94" i="7"/>
  <c r="O78" i="7"/>
  <c r="V78" i="7"/>
  <c r="Q78" i="7"/>
  <c r="J78" i="7"/>
  <c r="V228" i="7"/>
  <c r="Q228" i="7"/>
  <c r="J228" i="7"/>
  <c r="U220" i="7"/>
  <c r="V220" i="7"/>
  <c r="Q220" i="7"/>
  <c r="J220" i="7"/>
  <c r="N212" i="7"/>
  <c r="V212" i="7"/>
  <c r="Q212" i="7"/>
  <c r="J212" i="7"/>
  <c r="O204" i="7"/>
  <c r="V204" i="7"/>
  <c r="Q204" i="7"/>
  <c r="J204" i="7"/>
  <c r="O196" i="7"/>
  <c r="V196" i="7"/>
  <c r="Q196" i="7"/>
  <c r="J196" i="7"/>
  <c r="W188" i="7"/>
  <c r="V188" i="7"/>
  <c r="Q188" i="7"/>
  <c r="J188" i="7"/>
  <c r="O180" i="7"/>
  <c r="V180" i="7"/>
  <c r="Q180" i="7"/>
  <c r="J180" i="7"/>
  <c r="O172" i="7"/>
  <c r="V172" i="7"/>
  <c r="Q172" i="7"/>
  <c r="J172" i="7"/>
  <c r="V164" i="7"/>
  <c r="Q164" i="7"/>
  <c r="J164" i="7"/>
  <c r="O156" i="7"/>
  <c r="V156" i="7"/>
  <c r="Q156" i="7"/>
  <c r="J156" i="7"/>
  <c r="V148" i="7"/>
  <c r="Q148" i="7"/>
  <c r="J148" i="7"/>
  <c r="O140" i="7"/>
  <c r="V140" i="7"/>
  <c r="Q140" i="7"/>
  <c r="J140" i="7"/>
  <c r="V132" i="7"/>
  <c r="Q132" i="7"/>
  <c r="J132" i="7"/>
  <c r="V124" i="7"/>
  <c r="Q124" i="7"/>
  <c r="J124" i="7"/>
  <c r="V116" i="7"/>
  <c r="Q116" i="7"/>
  <c r="J116" i="7"/>
  <c r="V108" i="7"/>
  <c r="Q108" i="7"/>
  <c r="J108" i="7"/>
  <c r="O100" i="7"/>
  <c r="V100" i="7"/>
  <c r="Q100" i="7"/>
  <c r="J100" i="7"/>
  <c r="O92" i="7"/>
  <c r="V92" i="7"/>
  <c r="Q92" i="7"/>
  <c r="J92" i="7"/>
  <c r="O84" i="7"/>
  <c r="V84" i="7"/>
  <c r="Q84" i="7"/>
  <c r="J84" i="7"/>
  <c r="O76" i="7"/>
  <c r="V76" i="7"/>
  <c r="Q76" i="7"/>
  <c r="J76" i="7"/>
  <c r="J241" i="7" s="1"/>
  <c r="O207" i="7"/>
  <c r="Q207" i="7"/>
  <c r="V207" i="7"/>
  <c r="J207" i="7"/>
  <c r="O191" i="7"/>
  <c r="V191" i="7"/>
  <c r="Q191" i="7"/>
  <c r="J191" i="7"/>
  <c r="V175" i="7"/>
  <c r="Q175" i="7"/>
  <c r="J175" i="7"/>
  <c r="O167" i="7"/>
  <c r="Q167" i="7"/>
  <c r="V167" i="7"/>
  <c r="J167" i="7"/>
  <c r="O159" i="7"/>
  <c r="V159" i="7"/>
  <c r="Q159" i="7"/>
  <c r="J159" i="7"/>
  <c r="T143" i="7"/>
  <c r="V143" i="7"/>
  <c r="Q143" i="7"/>
  <c r="J143" i="7"/>
  <c r="U127" i="7"/>
  <c r="V127" i="7"/>
  <c r="Q127" i="7"/>
  <c r="J127" i="7"/>
  <c r="U119" i="7"/>
  <c r="Q119" i="7"/>
  <c r="V119" i="7"/>
  <c r="J119" i="7"/>
  <c r="U111" i="7"/>
  <c r="V111" i="7"/>
  <c r="Q111" i="7"/>
  <c r="J111" i="7"/>
  <c r="V103" i="7"/>
  <c r="Q103" i="7"/>
  <c r="J103" i="7"/>
  <c r="V87" i="7"/>
  <c r="Q87" i="7"/>
  <c r="J87" i="7"/>
  <c r="V222" i="7"/>
  <c r="Q222" i="7"/>
  <c r="J222" i="7"/>
  <c r="V198" i="7"/>
  <c r="Q198" i="7"/>
  <c r="J198" i="7"/>
  <c r="T174" i="7"/>
  <c r="V174" i="7"/>
  <c r="Q174" i="7"/>
  <c r="J174" i="7"/>
  <c r="V134" i="7"/>
  <c r="Q134" i="7"/>
  <c r="J134" i="7"/>
  <c r="V227" i="7"/>
  <c r="Q227" i="7"/>
  <c r="J227" i="7"/>
  <c r="Q219" i="7"/>
  <c r="V219" i="7"/>
  <c r="J219" i="7"/>
  <c r="O211" i="7"/>
  <c r="V211" i="7"/>
  <c r="Q211" i="7"/>
  <c r="J211" i="7"/>
  <c r="W203" i="7"/>
  <c r="Q203" i="7"/>
  <c r="V203" i="7"/>
  <c r="J203" i="7"/>
  <c r="O195" i="7"/>
  <c r="V195" i="7"/>
  <c r="Q195" i="7"/>
  <c r="J195" i="7"/>
  <c r="W187" i="7"/>
  <c r="Q187" i="7"/>
  <c r="V187" i="7"/>
  <c r="J187" i="7"/>
  <c r="O179" i="7"/>
  <c r="V179" i="7"/>
  <c r="Q179" i="7"/>
  <c r="J179" i="7"/>
  <c r="X171" i="7"/>
  <c r="Q171" i="7"/>
  <c r="V171" i="7"/>
  <c r="J171" i="7"/>
  <c r="V163" i="7"/>
  <c r="Q163" i="7"/>
  <c r="J163" i="7"/>
  <c r="Q155" i="7"/>
  <c r="V155" i="7"/>
  <c r="J155" i="7"/>
  <c r="V147" i="7"/>
  <c r="Q147" i="7"/>
  <c r="J147" i="7"/>
  <c r="P139" i="7"/>
  <c r="Q139" i="7"/>
  <c r="V139" i="7"/>
  <c r="J139" i="7"/>
  <c r="V131" i="7"/>
  <c r="Q131" i="7"/>
  <c r="J131" i="7"/>
  <c r="Q123" i="7"/>
  <c r="V123" i="7"/>
  <c r="J123" i="7"/>
  <c r="V115" i="7"/>
  <c r="Q115" i="7"/>
  <c r="J115" i="7"/>
  <c r="U107" i="7"/>
  <c r="Q107" i="7"/>
  <c r="V107" i="7"/>
  <c r="J107" i="7"/>
  <c r="N99" i="7"/>
  <c r="V99" i="7"/>
  <c r="Q99" i="7"/>
  <c r="J99" i="7"/>
  <c r="V91" i="7"/>
  <c r="Q91" i="7"/>
  <c r="J91" i="7"/>
  <c r="Q83" i="7"/>
  <c r="V83" i="7"/>
  <c r="J83" i="7"/>
  <c r="Q226" i="7"/>
  <c r="V226" i="7"/>
  <c r="J226" i="7"/>
  <c r="K241" i="7"/>
  <c r="U218" i="7"/>
  <c r="Q218" i="7"/>
  <c r="V218" i="7"/>
  <c r="J218" i="7"/>
  <c r="T210" i="7"/>
  <c r="Q210" i="7"/>
  <c r="V210" i="7"/>
  <c r="J210" i="7"/>
  <c r="O202" i="7"/>
  <c r="Q202" i="7"/>
  <c r="V202" i="7"/>
  <c r="J202" i="7"/>
  <c r="O194" i="7"/>
  <c r="Q194" i="7"/>
  <c r="V194" i="7"/>
  <c r="J194" i="7"/>
  <c r="O186" i="7"/>
  <c r="Q186" i="7"/>
  <c r="V186" i="7"/>
  <c r="J186" i="7"/>
  <c r="O178" i="7"/>
  <c r="Q178" i="7"/>
  <c r="V178" i="7"/>
  <c r="J178" i="7"/>
  <c r="O170" i="7"/>
  <c r="Q170" i="7"/>
  <c r="V170" i="7"/>
  <c r="J170" i="7"/>
  <c r="O162" i="7"/>
  <c r="Q162" i="7"/>
  <c r="V162" i="7"/>
  <c r="J162" i="7"/>
  <c r="P154" i="7"/>
  <c r="Q154" i="7"/>
  <c r="V154" i="7"/>
  <c r="J154" i="7"/>
  <c r="O146" i="7"/>
  <c r="Q146" i="7"/>
  <c r="V146" i="7"/>
  <c r="J146" i="7"/>
  <c r="Q138" i="7"/>
  <c r="V138" i="7"/>
  <c r="J138" i="7"/>
  <c r="Q130" i="7"/>
  <c r="V130" i="7"/>
  <c r="J130" i="7"/>
  <c r="Q122" i="7"/>
  <c r="V122" i="7"/>
  <c r="J122" i="7"/>
  <c r="Q114" i="7"/>
  <c r="V114" i="7"/>
  <c r="J114" i="7"/>
  <c r="Q106" i="7"/>
  <c r="V106" i="7"/>
  <c r="J106" i="7"/>
  <c r="O98" i="7"/>
  <c r="Q98" i="7"/>
  <c r="V98" i="7"/>
  <c r="J98" i="7"/>
  <c r="O82" i="7"/>
  <c r="V82" i="7"/>
  <c r="Q82" i="7"/>
  <c r="J82" i="7"/>
  <c r="Q225" i="7"/>
  <c r="V225" i="7"/>
  <c r="J225" i="7"/>
  <c r="R217" i="7"/>
  <c r="Q217" i="7"/>
  <c r="V217" i="7"/>
  <c r="J217" i="7"/>
  <c r="Q209" i="7"/>
  <c r="V209" i="7"/>
  <c r="J209" i="7"/>
  <c r="Q201" i="7"/>
  <c r="V201" i="7"/>
  <c r="J201" i="7"/>
  <c r="Q193" i="7"/>
  <c r="V193" i="7"/>
  <c r="J193" i="7"/>
  <c r="Q185" i="7"/>
  <c r="V185" i="7"/>
  <c r="J185" i="7"/>
  <c r="Q177" i="7"/>
  <c r="V177" i="7"/>
  <c r="J177" i="7"/>
  <c r="Q169" i="7"/>
  <c r="V169" i="7"/>
  <c r="J169" i="7"/>
  <c r="O161" i="7"/>
  <c r="Q161" i="7"/>
  <c r="V161" i="7"/>
  <c r="J161" i="7"/>
  <c r="O153" i="7"/>
  <c r="Q153" i="7"/>
  <c r="V153" i="7"/>
  <c r="J153" i="7"/>
  <c r="O145" i="7"/>
  <c r="Q145" i="7"/>
  <c r="V145" i="7"/>
  <c r="J145" i="7"/>
  <c r="P137" i="7"/>
  <c r="Q137" i="7"/>
  <c r="V137" i="7"/>
  <c r="J137" i="7"/>
  <c r="R129" i="7"/>
  <c r="Q129" i="7"/>
  <c r="V129" i="7"/>
  <c r="J129" i="7"/>
  <c r="R121" i="7"/>
  <c r="Q121" i="7"/>
  <c r="V121" i="7"/>
  <c r="J121" i="7"/>
  <c r="Q113" i="7"/>
  <c r="V113" i="7"/>
  <c r="J113" i="7"/>
  <c r="R105" i="7"/>
  <c r="Q105" i="7"/>
  <c r="V105" i="7"/>
  <c r="J105" i="7"/>
  <c r="Q97" i="7"/>
  <c r="V97" i="7"/>
  <c r="J97" i="7"/>
  <c r="Q89" i="7"/>
  <c r="V89" i="7"/>
  <c r="J89" i="7"/>
  <c r="Q81" i="7"/>
  <c r="V81" i="7"/>
  <c r="J81" i="7"/>
  <c r="O90" i="7"/>
  <c r="Q90" i="7"/>
  <c r="V90" i="7"/>
  <c r="J90" i="7"/>
  <c r="Q224" i="7"/>
  <c r="V224" i="7"/>
  <c r="J224" i="7"/>
  <c r="P216" i="7"/>
  <c r="Q216" i="7"/>
  <c r="V216" i="7"/>
  <c r="J216" i="7"/>
  <c r="N208" i="7"/>
  <c r="Q208" i="7"/>
  <c r="V208" i="7"/>
  <c r="J208" i="7"/>
  <c r="N200" i="7"/>
  <c r="Q200" i="7"/>
  <c r="V200" i="7"/>
  <c r="J200" i="7"/>
  <c r="N192" i="7"/>
  <c r="Q192" i="7"/>
  <c r="V192" i="7"/>
  <c r="J192" i="7"/>
  <c r="N184" i="7"/>
  <c r="Q184" i="7"/>
  <c r="V184" i="7"/>
  <c r="J184" i="7"/>
  <c r="X176" i="7"/>
  <c r="Q176" i="7"/>
  <c r="V176" i="7"/>
  <c r="J176" i="7"/>
  <c r="Q168" i="7"/>
  <c r="V168" i="7"/>
  <c r="J168" i="7"/>
  <c r="S160" i="7"/>
  <c r="Q160" i="7"/>
  <c r="V160" i="7"/>
  <c r="J160" i="7"/>
  <c r="O152" i="7"/>
  <c r="Q152" i="7"/>
  <c r="V152" i="7"/>
  <c r="J152" i="7"/>
  <c r="Q144" i="7"/>
  <c r="V144" i="7"/>
  <c r="J144" i="7"/>
  <c r="W136" i="7"/>
  <c r="Q136" i="7"/>
  <c r="V136" i="7"/>
  <c r="J136" i="7"/>
  <c r="Q128" i="7"/>
  <c r="V128" i="7"/>
  <c r="J128" i="7"/>
  <c r="Q120" i="7"/>
  <c r="V120" i="7"/>
  <c r="J120" i="7"/>
  <c r="Q112" i="7"/>
  <c r="V112" i="7"/>
  <c r="J112" i="7"/>
  <c r="O104" i="7"/>
  <c r="Q104" i="7"/>
  <c r="V104" i="7"/>
  <c r="J104" i="7"/>
  <c r="Q96" i="7"/>
  <c r="V96" i="7"/>
  <c r="J96" i="7"/>
  <c r="O88" i="7"/>
  <c r="Q88" i="7"/>
  <c r="V88" i="7"/>
  <c r="J88" i="7"/>
  <c r="O80" i="7"/>
  <c r="Q80" i="7"/>
  <c r="V80" i="7"/>
  <c r="J80" i="7"/>
  <c r="I240" i="7"/>
  <c r="J240" i="7"/>
  <c r="G240" i="7"/>
  <c r="X220" i="7"/>
  <c r="P220" i="7"/>
  <c r="S215" i="7"/>
  <c r="T197" i="7"/>
  <c r="N216" i="7"/>
  <c r="P188" i="7"/>
  <c r="W149" i="7"/>
  <c r="W185" i="7"/>
  <c r="W143" i="7"/>
  <c r="L240" i="7"/>
  <c r="U80" i="7"/>
  <c r="O192" i="7"/>
  <c r="U109" i="7"/>
  <c r="O184" i="7"/>
  <c r="O149" i="7"/>
  <c r="O135" i="7"/>
  <c r="T177" i="7"/>
  <c r="R226" i="7"/>
  <c r="T216" i="7"/>
  <c r="S207" i="7"/>
  <c r="T202" i="7"/>
  <c r="X192" i="7"/>
  <c r="S219" i="7"/>
  <c r="S210" i="7"/>
  <c r="P195" i="7"/>
  <c r="O174" i="7"/>
  <c r="W133" i="7"/>
  <c r="R84" i="7"/>
  <c r="P219" i="7"/>
  <c r="W228" i="7"/>
  <c r="W209" i="7"/>
  <c r="X204" i="7"/>
  <c r="R199" i="7"/>
  <c r="R194" i="7"/>
  <c r="T228" i="7"/>
  <c r="T209" i="7"/>
  <c r="N204" i="7"/>
  <c r="M241" i="7"/>
  <c r="X193" i="7"/>
  <c r="X188" i="7"/>
  <c r="T135" i="7"/>
  <c r="L241" i="7"/>
  <c r="G241" i="7"/>
  <c r="R228" i="7"/>
  <c r="N226" i="7"/>
  <c r="O216" i="7"/>
  <c r="X212" i="7"/>
  <c r="W199" i="7"/>
  <c r="R197" i="7"/>
  <c r="X185" i="7"/>
  <c r="W159" i="7"/>
  <c r="O141" i="7"/>
  <c r="U129" i="7"/>
  <c r="N95" i="7"/>
  <c r="X229" i="7"/>
  <c r="S227" i="7"/>
  <c r="R225" i="7"/>
  <c r="T220" i="7"/>
  <c r="P199" i="7"/>
  <c r="W196" i="7"/>
  <c r="T188" i="7"/>
  <c r="N185" i="7"/>
  <c r="X180" i="7"/>
  <c r="U94" i="7"/>
  <c r="U88" i="7"/>
  <c r="P227" i="7"/>
  <c r="S220" i="7"/>
  <c r="X226" i="7"/>
  <c r="S223" i="7"/>
  <c r="X216" i="7"/>
  <c r="S214" i="7"/>
  <c r="R210" i="7"/>
  <c r="X197" i="7"/>
  <c r="R80" i="7"/>
  <c r="I241" i="7"/>
  <c r="U228" i="7"/>
  <c r="W226" i="7"/>
  <c r="T219" i="7"/>
  <c r="W216" i="7"/>
  <c r="W197" i="7"/>
  <c r="S194" i="7"/>
  <c r="T186" i="7"/>
  <c r="R183" i="7"/>
  <c r="X177" i="7"/>
  <c r="W166" i="7"/>
  <c r="U222" i="7"/>
  <c r="P212" i="7"/>
  <c r="R206" i="7"/>
  <c r="X196" i="7"/>
  <c r="R190" i="7"/>
  <c r="P179" i="7"/>
  <c r="S153" i="7"/>
  <c r="U149" i="7"/>
  <c r="S135" i="7"/>
  <c r="U117" i="7"/>
  <c r="S229" i="7"/>
  <c r="X221" i="7"/>
  <c r="N220" i="7"/>
  <c r="O215" i="7"/>
  <c r="R209" i="7"/>
  <c r="T201" i="7"/>
  <c r="T196" i="7"/>
  <c r="N193" i="7"/>
  <c r="P183" i="7"/>
  <c r="R175" i="7"/>
  <c r="W152" i="7"/>
  <c r="U143" i="7"/>
  <c r="U139" i="7"/>
  <c r="U98" i="7"/>
  <c r="R88" i="7"/>
  <c r="R229" i="7"/>
  <c r="N209" i="7"/>
  <c r="N201" i="7"/>
  <c r="T178" i="7"/>
  <c r="P152" i="7"/>
  <c r="O143" i="7"/>
  <c r="N98" i="7"/>
  <c r="R221" i="7"/>
  <c r="M240" i="7"/>
  <c r="K240" i="7"/>
  <c r="P229" i="7"/>
  <c r="P228" i="7"/>
  <c r="X224" i="7"/>
  <c r="N223" i="7"/>
  <c r="P221" i="7"/>
  <c r="X218" i="7"/>
  <c r="O217" i="7"/>
  <c r="X213" i="7"/>
  <c r="W211" i="7"/>
  <c r="O210" i="7"/>
  <c r="X205" i="7"/>
  <c r="W204" i="7"/>
  <c r="X200" i="7"/>
  <c r="O199" i="7"/>
  <c r="N197" i="7"/>
  <c r="W193" i="7"/>
  <c r="T189" i="7"/>
  <c r="O188" i="7"/>
  <c r="X181" i="7"/>
  <c r="W180" i="7"/>
  <c r="S178" i="7"/>
  <c r="R177" i="7"/>
  <c r="P175" i="7"/>
  <c r="T173" i="7"/>
  <c r="P166" i="7"/>
  <c r="W158" i="7"/>
  <c r="X154" i="7"/>
  <c r="P142" i="7"/>
  <c r="T139" i="7"/>
  <c r="U133" i="7"/>
  <c r="U125" i="7"/>
  <c r="N121" i="7"/>
  <c r="U105" i="7"/>
  <c r="R78" i="7"/>
  <c r="N229" i="7"/>
  <c r="U226" i="7"/>
  <c r="N221" i="7"/>
  <c r="W219" i="7"/>
  <c r="N217" i="7"/>
  <c r="W215" i="7"/>
  <c r="S211" i="7"/>
  <c r="X208" i="7"/>
  <c r="W205" i="7"/>
  <c r="T204" i="7"/>
  <c r="X201" i="7"/>
  <c r="T200" i="7"/>
  <c r="S191" i="7"/>
  <c r="R189" i="7"/>
  <c r="N188" i="7"/>
  <c r="T185" i="7"/>
  <c r="W183" i="7"/>
  <c r="W181" i="7"/>
  <c r="T180" i="7"/>
  <c r="R178" i="7"/>
  <c r="P177" i="7"/>
  <c r="R173" i="7"/>
  <c r="O166" i="7"/>
  <c r="T161" i="7"/>
  <c r="U158" i="7"/>
  <c r="S139" i="7"/>
  <c r="T133" i="7"/>
  <c r="R97" i="7"/>
  <c r="N86" i="7"/>
  <c r="N78" i="7"/>
  <c r="X227" i="7"/>
  <c r="T226" i="7"/>
  <c r="T224" i="7"/>
  <c r="S218" i="7"/>
  <c r="T215" i="7"/>
  <c r="R213" i="7"/>
  <c r="P211" i="7"/>
  <c r="X209" i="7"/>
  <c r="O208" i="7"/>
  <c r="P204" i="7"/>
  <c r="W201" i="7"/>
  <c r="O200" i="7"/>
  <c r="T194" i="7"/>
  <c r="T193" i="7"/>
  <c r="N189" i="7"/>
  <c r="R185" i="7"/>
  <c r="S183" i="7"/>
  <c r="N180" i="7"/>
  <c r="N177" i="7"/>
  <c r="P173" i="7"/>
  <c r="O154" i="7"/>
  <c r="X146" i="7"/>
  <c r="S141" i="7"/>
  <c r="O139" i="7"/>
  <c r="S133" i="7"/>
  <c r="N125" i="7"/>
  <c r="N97" i="7"/>
  <c r="N224" i="7"/>
  <c r="N218" i="7"/>
  <c r="T205" i="7"/>
  <c r="R193" i="7"/>
  <c r="T181" i="7"/>
  <c r="N173" i="7"/>
  <c r="P158" i="7"/>
  <c r="R205" i="7"/>
  <c r="R181" i="7"/>
  <c r="X223" i="7"/>
  <c r="W221" i="7"/>
  <c r="R219" i="7"/>
  <c r="X217" i="7"/>
  <c r="T212" i="7"/>
  <c r="N205" i="7"/>
  <c r="R201" i="7"/>
  <c r="N196" i="7"/>
  <c r="X189" i="7"/>
  <c r="X184" i="7"/>
  <c r="N181" i="7"/>
  <c r="W177" i="7"/>
  <c r="W175" i="7"/>
  <c r="X173" i="7"/>
  <c r="T172" i="7"/>
  <c r="W145" i="7"/>
  <c r="W142" i="7"/>
  <c r="P140" i="7"/>
  <c r="S137" i="7"/>
  <c r="S134" i="7"/>
  <c r="U126" i="7"/>
  <c r="R98" i="7"/>
  <c r="R95" i="7"/>
  <c r="R92" i="7"/>
  <c r="N88" i="7"/>
  <c r="N80" i="7"/>
  <c r="W217" i="7"/>
  <c r="W189" i="7"/>
  <c r="T184" i="7"/>
  <c r="S175" i="7"/>
  <c r="W173" i="7"/>
  <c r="U142" i="7"/>
  <c r="O137" i="7"/>
  <c r="N76" i="7"/>
  <c r="U198" i="7"/>
  <c r="W198" i="7"/>
  <c r="N198" i="7"/>
  <c r="X198" i="7"/>
  <c r="P198" i="7"/>
  <c r="U182" i="7"/>
  <c r="W182" i="7"/>
  <c r="N182" i="7"/>
  <c r="X182" i="7"/>
  <c r="P182" i="7"/>
  <c r="U150" i="7"/>
  <c r="W150" i="7"/>
  <c r="X150" i="7"/>
  <c r="O150" i="7"/>
  <c r="O228" i="7"/>
  <c r="N227" i="7"/>
  <c r="P226" i="7"/>
  <c r="P225" i="7"/>
  <c r="R224" i="7"/>
  <c r="R223" i="7"/>
  <c r="T222" i="7"/>
  <c r="T221" i="7"/>
  <c r="W220" i="7"/>
  <c r="O219" i="7"/>
  <c r="R218" i="7"/>
  <c r="T217" i="7"/>
  <c r="R216" i="7"/>
  <c r="R215" i="7"/>
  <c r="R214" i="7"/>
  <c r="O213" i="7"/>
  <c r="O212" i="7"/>
  <c r="W208" i="7"/>
  <c r="R207" i="7"/>
  <c r="U204" i="7"/>
  <c r="R204" i="7"/>
  <c r="S204" i="7"/>
  <c r="S202" i="7"/>
  <c r="P196" i="7"/>
  <c r="W192" i="7"/>
  <c r="R191" i="7"/>
  <c r="U188" i="7"/>
  <c r="R188" i="7"/>
  <c r="S188" i="7"/>
  <c r="S186" i="7"/>
  <c r="P180" i="7"/>
  <c r="S172" i="7"/>
  <c r="W172" i="7"/>
  <c r="O169" i="7"/>
  <c r="S169" i="7"/>
  <c r="U159" i="7"/>
  <c r="U110" i="7"/>
  <c r="T203" i="7"/>
  <c r="N203" i="7"/>
  <c r="X203" i="7"/>
  <c r="T187" i="7"/>
  <c r="N187" i="7"/>
  <c r="X187" i="7"/>
  <c r="U176" i="7"/>
  <c r="R176" i="7"/>
  <c r="S176" i="7"/>
  <c r="S157" i="7"/>
  <c r="U157" i="7"/>
  <c r="W157" i="7"/>
  <c r="O144" i="7"/>
  <c r="P144" i="7"/>
  <c r="S144" i="7"/>
  <c r="W144" i="7"/>
  <c r="X144" i="7"/>
  <c r="X228" i="7"/>
  <c r="N228" i="7"/>
  <c r="O226" i="7"/>
  <c r="N225" i="7"/>
  <c r="P224" i="7"/>
  <c r="P223" i="7"/>
  <c r="R222" i="7"/>
  <c r="S221" i="7"/>
  <c r="X219" i="7"/>
  <c r="N219" i="7"/>
  <c r="P218" i="7"/>
  <c r="U210" i="7"/>
  <c r="W210" i="7"/>
  <c r="N210" i="7"/>
  <c r="X210" i="7"/>
  <c r="P210" i="7"/>
  <c r="T208" i="7"/>
  <c r="P207" i="7"/>
  <c r="S203" i="7"/>
  <c r="R202" i="7"/>
  <c r="T199" i="7"/>
  <c r="N199" i="7"/>
  <c r="X199" i="7"/>
  <c r="T198" i="7"/>
  <c r="U194" i="7"/>
  <c r="W194" i="7"/>
  <c r="N194" i="7"/>
  <c r="X194" i="7"/>
  <c r="P194" i="7"/>
  <c r="T192" i="7"/>
  <c r="P191" i="7"/>
  <c r="S187" i="7"/>
  <c r="R186" i="7"/>
  <c r="T183" i="7"/>
  <c r="N183" i="7"/>
  <c r="X183" i="7"/>
  <c r="T182" i="7"/>
  <c r="U178" i="7"/>
  <c r="W178" i="7"/>
  <c r="N178" i="7"/>
  <c r="X178" i="7"/>
  <c r="P178" i="7"/>
  <c r="W176" i="7"/>
  <c r="X172" i="7"/>
  <c r="W169" i="7"/>
  <c r="P150" i="7"/>
  <c r="O224" i="7"/>
  <c r="O222" i="7"/>
  <c r="O218" i="7"/>
  <c r="P213" i="7"/>
  <c r="S213" i="7"/>
  <c r="U212" i="7"/>
  <c r="S212" i="7"/>
  <c r="N211" i="7"/>
  <c r="X211" i="7"/>
  <c r="P208" i="7"/>
  <c r="R203" i="7"/>
  <c r="U200" i="7"/>
  <c r="R200" i="7"/>
  <c r="S200" i="7"/>
  <c r="S198" i="7"/>
  <c r="P192" i="7"/>
  <c r="R187" i="7"/>
  <c r="U184" i="7"/>
  <c r="R184" i="7"/>
  <c r="S184" i="7"/>
  <c r="S182" i="7"/>
  <c r="T176" i="7"/>
  <c r="O168" i="7"/>
  <c r="P168" i="7"/>
  <c r="W168" i="7"/>
  <c r="S165" i="7"/>
  <c r="U165" i="7"/>
  <c r="W165" i="7"/>
  <c r="O157" i="7"/>
  <c r="N222" i="7"/>
  <c r="U214" i="7"/>
  <c r="N214" i="7"/>
  <c r="X214" i="7"/>
  <c r="P214" i="7"/>
  <c r="U206" i="7"/>
  <c r="W206" i="7"/>
  <c r="N206" i="7"/>
  <c r="X206" i="7"/>
  <c r="P206" i="7"/>
  <c r="P203" i="7"/>
  <c r="R198" i="7"/>
  <c r="T195" i="7"/>
  <c r="N195" i="7"/>
  <c r="X195" i="7"/>
  <c r="U190" i="7"/>
  <c r="W190" i="7"/>
  <c r="N190" i="7"/>
  <c r="X190" i="7"/>
  <c r="P190" i="7"/>
  <c r="P187" i="7"/>
  <c r="R182" i="7"/>
  <c r="T179" i="7"/>
  <c r="N179" i="7"/>
  <c r="X179" i="7"/>
  <c r="P176" i="7"/>
  <c r="U174" i="7"/>
  <c r="W174" i="7"/>
  <c r="N174" i="7"/>
  <c r="X174" i="7"/>
  <c r="P174" i="7"/>
  <c r="R174" i="7"/>
  <c r="O96" i="7"/>
  <c r="N96" i="7"/>
  <c r="R96" i="7"/>
  <c r="U96" i="7"/>
  <c r="X225" i="7"/>
  <c r="W224" i="7"/>
  <c r="X222" i="7"/>
  <c r="O221" i="7"/>
  <c r="R220" i="7"/>
  <c r="W218" i="7"/>
  <c r="P217" i="7"/>
  <c r="S217" i="7"/>
  <c r="U216" i="7"/>
  <c r="S216" i="7"/>
  <c r="N215" i="7"/>
  <c r="X215" i="7"/>
  <c r="W214" i="7"/>
  <c r="W213" i="7"/>
  <c r="W212" i="7"/>
  <c r="T211" i="7"/>
  <c r="O203" i="7"/>
  <c r="W200" i="7"/>
  <c r="O198" i="7"/>
  <c r="U196" i="7"/>
  <c r="R196" i="7"/>
  <c r="S196" i="7"/>
  <c r="W195" i="7"/>
  <c r="O187" i="7"/>
  <c r="W184" i="7"/>
  <c r="O182" i="7"/>
  <c r="U180" i="7"/>
  <c r="R180" i="7"/>
  <c r="S180" i="7"/>
  <c r="W179" i="7"/>
  <c r="O176" i="7"/>
  <c r="O171" i="7"/>
  <c r="S171" i="7"/>
  <c r="U167" i="7"/>
  <c r="O165" i="7"/>
  <c r="O160" i="7"/>
  <c r="P160" i="7"/>
  <c r="W160" i="7"/>
  <c r="X160" i="7"/>
  <c r="O155" i="7"/>
  <c r="S155" i="7"/>
  <c r="R113" i="7"/>
  <c r="N113" i="7"/>
  <c r="U113" i="7"/>
  <c r="W222" i="7"/>
  <c r="T207" i="7"/>
  <c r="N207" i="7"/>
  <c r="X207" i="7"/>
  <c r="T206" i="7"/>
  <c r="U202" i="7"/>
  <c r="W202" i="7"/>
  <c r="N202" i="7"/>
  <c r="X202" i="7"/>
  <c r="P202" i="7"/>
  <c r="S195" i="7"/>
  <c r="T191" i="7"/>
  <c r="N191" i="7"/>
  <c r="X191" i="7"/>
  <c r="T190" i="7"/>
  <c r="U186" i="7"/>
  <c r="W186" i="7"/>
  <c r="N186" i="7"/>
  <c r="X186" i="7"/>
  <c r="P186" i="7"/>
  <c r="S179" i="7"/>
  <c r="N176" i="7"/>
  <c r="U130" i="7"/>
  <c r="O102" i="7"/>
  <c r="N102" i="7"/>
  <c r="R102" i="7"/>
  <c r="U102" i="7"/>
  <c r="R227" i="7"/>
  <c r="S225" i="7"/>
  <c r="U224" i="7"/>
  <c r="O220" i="7"/>
  <c r="T218" i="7"/>
  <c r="T214" i="7"/>
  <c r="T213" i="7"/>
  <c r="R212" i="7"/>
  <c r="R211" i="7"/>
  <c r="U208" i="7"/>
  <c r="R208" i="7"/>
  <c r="S208" i="7"/>
  <c r="W207" i="7"/>
  <c r="S206" i="7"/>
  <c r="P200" i="7"/>
  <c r="R195" i="7"/>
  <c r="U192" i="7"/>
  <c r="R192" i="7"/>
  <c r="S192" i="7"/>
  <c r="W191" i="7"/>
  <c r="S190" i="7"/>
  <c r="P184" i="7"/>
  <c r="R179" i="7"/>
  <c r="S174" i="7"/>
  <c r="P170" i="7"/>
  <c r="X170" i="7"/>
  <c r="T159" i="7"/>
  <c r="S159" i="7"/>
  <c r="O151" i="7"/>
  <c r="U151" i="7"/>
  <c r="U104" i="7"/>
  <c r="U100" i="7"/>
  <c r="U90" i="7"/>
  <c r="U82" i="7"/>
  <c r="O175" i="7"/>
  <c r="S143" i="7"/>
  <c r="N117" i="7"/>
  <c r="R104" i="7"/>
  <c r="R100" i="7"/>
  <c r="R90" i="7"/>
  <c r="R82" i="7"/>
  <c r="S209" i="7"/>
  <c r="S205" i="7"/>
  <c r="S201" i="7"/>
  <c r="S197" i="7"/>
  <c r="S193" i="7"/>
  <c r="S189" i="7"/>
  <c r="S185" i="7"/>
  <c r="S181" i="7"/>
  <c r="S177" i="7"/>
  <c r="X175" i="7"/>
  <c r="N175" i="7"/>
  <c r="S173" i="7"/>
  <c r="X166" i="7"/>
  <c r="X162" i="7"/>
  <c r="O158" i="7"/>
  <c r="S156" i="7"/>
  <c r="W153" i="7"/>
  <c r="O142" i="7"/>
  <c r="X140" i="7"/>
  <c r="W134" i="7"/>
  <c r="O133" i="7"/>
  <c r="N104" i="7"/>
  <c r="N100" i="7"/>
  <c r="U92" i="7"/>
  <c r="N90" i="7"/>
  <c r="U84" i="7"/>
  <c r="N82" i="7"/>
  <c r="P209" i="7"/>
  <c r="P205" i="7"/>
  <c r="P201" i="7"/>
  <c r="P197" i="7"/>
  <c r="P193" i="7"/>
  <c r="P189" i="7"/>
  <c r="P185" i="7"/>
  <c r="P181" i="7"/>
  <c r="U166" i="7"/>
  <c r="W141" i="7"/>
  <c r="W137" i="7"/>
  <c r="W135" i="7"/>
  <c r="O134" i="7"/>
  <c r="W132" i="7"/>
  <c r="R94" i="7"/>
  <c r="N92" i="7"/>
  <c r="U86" i="7"/>
  <c r="N84" i="7"/>
  <c r="U76" i="7"/>
  <c r="O209" i="7"/>
  <c r="O205" i="7"/>
  <c r="O201" i="7"/>
  <c r="O197" i="7"/>
  <c r="O193" i="7"/>
  <c r="O189" i="7"/>
  <c r="O185" i="7"/>
  <c r="O181" i="7"/>
  <c r="O177" i="7"/>
  <c r="T175" i="7"/>
  <c r="O173" i="7"/>
  <c r="W161" i="7"/>
  <c r="X158" i="7"/>
  <c r="X142" i="7"/>
  <c r="U141" i="7"/>
  <c r="W139" i="7"/>
  <c r="U137" i="7"/>
  <c r="U135" i="7"/>
  <c r="N129" i="7"/>
  <c r="U121" i="7"/>
  <c r="U118" i="7"/>
  <c r="N109" i="7"/>
  <c r="N105" i="7"/>
  <c r="R103" i="7"/>
  <c r="N94" i="7"/>
  <c r="R86" i="7"/>
  <c r="U78" i="7"/>
  <c r="R76" i="7"/>
  <c r="T141" i="7"/>
  <c r="T137" i="7"/>
  <c r="T164" i="7"/>
  <c r="N164" i="7"/>
  <c r="R164" i="7"/>
  <c r="O164" i="7"/>
  <c r="P164" i="7"/>
  <c r="S164" i="7"/>
  <c r="U164" i="7"/>
  <c r="W164" i="7"/>
  <c r="X164" i="7"/>
  <c r="W229" i="7"/>
  <c r="O229" i="7"/>
  <c r="S228" i="7"/>
  <c r="W227" i="7"/>
  <c r="O227" i="7"/>
  <c r="S226" i="7"/>
  <c r="W225" i="7"/>
  <c r="O225" i="7"/>
  <c r="S224" i="7"/>
  <c r="W223" i="7"/>
  <c r="O223" i="7"/>
  <c r="S222" i="7"/>
  <c r="P163" i="7"/>
  <c r="X163" i="7"/>
  <c r="R163" i="7"/>
  <c r="N163" i="7"/>
  <c r="O163" i="7"/>
  <c r="S163" i="7"/>
  <c r="T163" i="7"/>
  <c r="U163" i="7"/>
  <c r="W163" i="7"/>
  <c r="T148" i="7"/>
  <c r="N148" i="7"/>
  <c r="R148" i="7"/>
  <c r="O148" i="7"/>
  <c r="P148" i="7"/>
  <c r="S148" i="7"/>
  <c r="U148" i="7"/>
  <c r="W148" i="7"/>
  <c r="X148" i="7"/>
  <c r="P147" i="7"/>
  <c r="X147" i="7"/>
  <c r="R147" i="7"/>
  <c r="N147" i="7"/>
  <c r="O147" i="7"/>
  <c r="S147" i="7"/>
  <c r="T147" i="7"/>
  <c r="U147" i="7"/>
  <c r="W147" i="7"/>
  <c r="O124" i="7"/>
  <c r="W124" i="7"/>
  <c r="P124" i="7"/>
  <c r="X124" i="7"/>
  <c r="S124" i="7"/>
  <c r="T124" i="7"/>
  <c r="R124" i="7"/>
  <c r="U124" i="7"/>
  <c r="N124" i="7"/>
  <c r="O106" i="7"/>
  <c r="W106" i="7"/>
  <c r="P106" i="7"/>
  <c r="X106" i="7"/>
  <c r="S106" i="7"/>
  <c r="T106" i="7"/>
  <c r="N106" i="7"/>
  <c r="R106" i="7"/>
  <c r="U106" i="7"/>
  <c r="U229" i="7"/>
  <c r="U227" i="7"/>
  <c r="U225" i="7"/>
  <c r="U223" i="7"/>
  <c r="P222" i="7"/>
  <c r="T138" i="7"/>
  <c r="U138" i="7"/>
  <c r="N138" i="7"/>
  <c r="P138" i="7"/>
  <c r="X138" i="7"/>
  <c r="R138" i="7"/>
  <c r="O138" i="7"/>
  <c r="S138" i="7"/>
  <c r="W138" i="7"/>
  <c r="T229" i="7"/>
  <c r="T227" i="7"/>
  <c r="T225" i="7"/>
  <c r="T223" i="7"/>
  <c r="S115" i="7"/>
  <c r="T115" i="7"/>
  <c r="O115" i="7"/>
  <c r="W115" i="7"/>
  <c r="P115" i="7"/>
  <c r="X115" i="7"/>
  <c r="N115" i="7"/>
  <c r="R115" i="7"/>
  <c r="U115" i="7"/>
  <c r="U221" i="7"/>
  <c r="U219" i="7"/>
  <c r="U217" i="7"/>
  <c r="U215" i="7"/>
  <c r="U213" i="7"/>
  <c r="U211" i="7"/>
  <c r="U209" i="7"/>
  <c r="U207" i="7"/>
  <c r="U205" i="7"/>
  <c r="U203" i="7"/>
  <c r="U201" i="7"/>
  <c r="U199" i="7"/>
  <c r="U197" i="7"/>
  <c r="U195" i="7"/>
  <c r="U193" i="7"/>
  <c r="U191" i="7"/>
  <c r="U189" i="7"/>
  <c r="U187" i="7"/>
  <c r="U185" i="7"/>
  <c r="U183" i="7"/>
  <c r="U181" i="7"/>
  <c r="U179" i="7"/>
  <c r="U177" i="7"/>
  <c r="U175" i="7"/>
  <c r="U173" i="7"/>
  <c r="N172" i="7"/>
  <c r="R172" i="7"/>
  <c r="P172" i="7"/>
  <c r="T166" i="7"/>
  <c r="N166" i="7"/>
  <c r="R166" i="7"/>
  <c r="P165" i="7"/>
  <c r="X165" i="7"/>
  <c r="R165" i="7"/>
  <c r="N165" i="7"/>
  <c r="W162" i="7"/>
  <c r="U161" i="7"/>
  <c r="U160" i="7"/>
  <c r="T150" i="7"/>
  <c r="N150" i="7"/>
  <c r="R150" i="7"/>
  <c r="P149" i="7"/>
  <c r="X149" i="7"/>
  <c r="R149" i="7"/>
  <c r="N149" i="7"/>
  <c r="W146" i="7"/>
  <c r="U145" i="7"/>
  <c r="U144" i="7"/>
  <c r="O132" i="7"/>
  <c r="P132" i="7"/>
  <c r="S132" i="7"/>
  <c r="T132" i="7"/>
  <c r="R132" i="7"/>
  <c r="U132" i="7"/>
  <c r="X132" i="7"/>
  <c r="N132" i="7"/>
  <c r="O126" i="7"/>
  <c r="W126" i="7"/>
  <c r="P126" i="7"/>
  <c r="X126" i="7"/>
  <c r="S126" i="7"/>
  <c r="T126" i="7"/>
  <c r="N126" i="7"/>
  <c r="R126" i="7"/>
  <c r="O112" i="7"/>
  <c r="W112" i="7"/>
  <c r="P112" i="7"/>
  <c r="X112" i="7"/>
  <c r="S112" i="7"/>
  <c r="T112" i="7"/>
  <c r="R112" i="7"/>
  <c r="U112" i="7"/>
  <c r="N112" i="7"/>
  <c r="T168" i="7"/>
  <c r="N168" i="7"/>
  <c r="R168" i="7"/>
  <c r="P167" i="7"/>
  <c r="X167" i="7"/>
  <c r="R167" i="7"/>
  <c r="N167" i="7"/>
  <c r="U162" i="7"/>
  <c r="P156" i="7"/>
  <c r="T152" i="7"/>
  <c r="N152" i="7"/>
  <c r="R152" i="7"/>
  <c r="P151" i="7"/>
  <c r="X151" i="7"/>
  <c r="R151" i="7"/>
  <c r="N151" i="7"/>
  <c r="U146" i="7"/>
  <c r="T145" i="7"/>
  <c r="S123" i="7"/>
  <c r="T123" i="7"/>
  <c r="O123" i="7"/>
  <c r="W123" i="7"/>
  <c r="P123" i="7"/>
  <c r="X123" i="7"/>
  <c r="N123" i="7"/>
  <c r="R123" i="7"/>
  <c r="O114" i="7"/>
  <c r="W114" i="7"/>
  <c r="P114" i="7"/>
  <c r="X114" i="7"/>
  <c r="S114" i="7"/>
  <c r="T114" i="7"/>
  <c r="N114" i="7"/>
  <c r="R114" i="7"/>
  <c r="P171" i="7"/>
  <c r="R171" i="7"/>
  <c r="N171" i="7"/>
  <c r="T170" i="7"/>
  <c r="N170" i="7"/>
  <c r="R170" i="7"/>
  <c r="P169" i="7"/>
  <c r="X169" i="7"/>
  <c r="R169" i="7"/>
  <c r="N169" i="7"/>
  <c r="X168" i="7"/>
  <c r="W167" i="7"/>
  <c r="S162" i="7"/>
  <c r="S161" i="7"/>
  <c r="T154" i="7"/>
  <c r="N154" i="7"/>
  <c r="R154" i="7"/>
  <c r="P153" i="7"/>
  <c r="X153" i="7"/>
  <c r="R153" i="7"/>
  <c r="N153" i="7"/>
  <c r="X152" i="7"/>
  <c r="W151" i="7"/>
  <c r="S146" i="7"/>
  <c r="S145" i="7"/>
  <c r="T140" i="7"/>
  <c r="U140" i="7"/>
  <c r="N140" i="7"/>
  <c r="R140" i="7"/>
  <c r="T136" i="7"/>
  <c r="U136" i="7"/>
  <c r="N136" i="7"/>
  <c r="P136" i="7"/>
  <c r="X136" i="7"/>
  <c r="R136" i="7"/>
  <c r="U123" i="7"/>
  <c r="O120" i="7"/>
  <c r="W120" i="7"/>
  <c r="P120" i="7"/>
  <c r="X120" i="7"/>
  <c r="S120" i="7"/>
  <c r="T120" i="7"/>
  <c r="R120" i="7"/>
  <c r="U120" i="7"/>
  <c r="N120" i="7"/>
  <c r="U114" i="7"/>
  <c r="S111" i="7"/>
  <c r="T111" i="7"/>
  <c r="O111" i="7"/>
  <c r="W111" i="7"/>
  <c r="P111" i="7"/>
  <c r="X111" i="7"/>
  <c r="N111" i="7"/>
  <c r="R111" i="7"/>
  <c r="R79" i="7"/>
  <c r="S79" i="7"/>
  <c r="T79" i="7"/>
  <c r="U79" i="7"/>
  <c r="N79" i="7"/>
  <c r="O79" i="7"/>
  <c r="W79" i="7"/>
  <c r="P79" i="7"/>
  <c r="X79" i="7"/>
  <c r="T156" i="7"/>
  <c r="N156" i="7"/>
  <c r="R156" i="7"/>
  <c r="P155" i="7"/>
  <c r="X155" i="7"/>
  <c r="R155" i="7"/>
  <c r="N155" i="7"/>
  <c r="S131" i="7"/>
  <c r="T131" i="7"/>
  <c r="O131" i="7"/>
  <c r="W131" i="7"/>
  <c r="P131" i="7"/>
  <c r="X131" i="7"/>
  <c r="N131" i="7"/>
  <c r="R131" i="7"/>
  <c r="O122" i="7"/>
  <c r="W122" i="7"/>
  <c r="P122" i="7"/>
  <c r="X122" i="7"/>
  <c r="S122" i="7"/>
  <c r="T122" i="7"/>
  <c r="N122" i="7"/>
  <c r="R122" i="7"/>
  <c r="O108" i="7"/>
  <c r="W108" i="7"/>
  <c r="P108" i="7"/>
  <c r="X108" i="7"/>
  <c r="S108" i="7"/>
  <c r="T108" i="7"/>
  <c r="R108" i="7"/>
  <c r="U108" i="7"/>
  <c r="N108" i="7"/>
  <c r="U172" i="7"/>
  <c r="W171" i="7"/>
  <c r="W170" i="7"/>
  <c r="U169" i="7"/>
  <c r="U168" i="7"/>
  <c r="T167" i="7"/>
  <c r="S166" i="7"/>
  <c r="P162" i="7"/>
  <c r="T158" i="7"/>
  <c r="N158" i="7"/>
  <c r="R158" i="7"/>
  <c r="P157" i="7"/>
  <c r="X157" i="7"/>
  <c r="R157" i="7"/>
  <c r="N157" i="7"/>
  <c r="X156" i="7"/>
  <c r="W155" i="7"/>
  <c r="W154" i="7"/>
  <c r="U153" i="7"/>
  <c r="U152" i="7"/>
  <c r="T151" i="7"/>
  <c r="S150" i="7"/>
  <c r="S149" i="7"/>
  <c r="P146" i="7"/>
  <c r="T142" i="7"/>
  <c r="N142" i="7"/>
  <c r="R142" i="7"/>
  <c r="W140" i="7"/>
  <c r="S136" i="7"/>
  <c r="U131" i="7"/>
  <c r="O128" i="7"/>
  <c r="W128" i="7"/>
  <c r="P128" i="7"/>
  <c r="X128" i="7"/>
  <c r="S128" i="7"/>
  <c r="T128" i="7"/>
  <c r="R128" i="7"/>
  <c r="U128" i="7"/>
  <c r="N128" i="7"/>
  <c r="U122" i="7"/>
  <c r="S119" i="7"/>
  <c r="T119" i="7"/>
  <c r="O119" i="7"/>
  <c r="W119" i="7"/>
  <c r="P119" i="7"/>
  <c r="X119" i="7"/>
  <c r="N119" i="7"/>
  <c r="R119" i="7"/>
  <c r="O110" i="7"/>
  <c r="W110" i="7"/>
  <c r="P110" i="7"/>
  <c r="X110" i="7"/>
  <c r="S110" i="7"/>
  <c r="T110" i="7"/>
  <c r="N110" i="7"/>
  <c r="R110" i="7"/>
  <c r="U171" i="7"/>
  <c r="U170" i="7"/>
  <c r="T169" i="7"/>
  <c r="S168" i="7"/>
  <c r="S167" i="7"/>
  <c r="T160" i="7"/>
  <c r="N160" i="7"/>
  <c r="R160" i="7"/>
  <c r="P159" i="7"/>
  <c r="X159" i="7"/>
  <c r="R159" i="7"/>
  <c r="N159" i="7"/>
  <c r="W156" i="7"/>
  <c r="U155" i="7"/>
  <c r="U154" i="7"/>
  <c r="T153" i="7"/>
  <c r="S152" i="7"/>
  <c r="S151" i="7"/>
  <c r="T144" i="7"/>
  <c r="N144" i="7"/>
  <c r="R144" i="7"/>
  <c r="P143" i="7"/>
  <c r="X143" i="7"/>
  <c r="R143" i="7"/>
  <c r="N143" i="7"/>
  <c r="S140" i="7"/>
  <c r="T134" i="7"/>
  <c r="U134" i="7"/>
  <c r="N134" i="7"/>
  <c r="P134" i="7"/>
  <c r="X134" i="7"/>
  <c r="R134" i="7"/>
  <c r="O130" i="7"/>
  <c r="W130" i="7"/>
  <c r="P130" i="7"/>
  <c r="X130" i="7"/>
  <c r="S130" i="7"/>
  <c r="T130" i="7"/>
  <c r="N130" i="7"/>
  <c r="R130" i="7"/>
  <c r="O116" i="7"/>
  <c r="W116" i="7"/>
  <c r="P116" i="7"/>
  <c r="X116" i="7"/>
  <c r="S116" i="7"/>
  <c r="T116" i="7"/>
  <c r="R116" i="7"/>
  <c r="U116" i="7"/>
  <c r="N116" i="7"/>
  <c r="S107" i="7"/>
  <c r="T107" i="7"/>
  <c r="O107" i="7"/>
  <c r="W107" i="7"/>
  <c r="P107" i="7"/>
  <c r="X107" i="7"/>
  <c r="N107" i="7"/>
  <c r="R107" i="7"/>
  <c r="R83" i="7"/>
  <c r="S83" i="7"/>
  <c r="T83" i="7"/>
  <c r="U83" i="7"/>
  <c r="N83" i="7"/>
  <c r="O83" i="7"/>
  <c r="W83" i="7"/>
  <c r="P83" i="7"/>
  <c r="X83" i="7"/>
  <c r="T171" i="7"/>
  <c r="S170" i="7"/>
  <c r="T162" i="7"/>
  <c r="N162" i="7"/>
  <c r="R162" i="7"/>
  <c r="P161" i="7"/>
  <c r="X161" i="7"/>
  <c r="R161" i="7"/>
  <c r="N161" i="7"/>
  <c r="U156" i="7"/>
  <c r="T155" i="7"/>
  <c r="S154" i="7"/>
  <c r="T146" i="7"/>
  <c r="N146" i="7"/>
  <c r="R146" i="7"/>
  <c r="P145" i="7"/>
  <c r="X145" i="7"/>
  <c r="R145" i="7"/>
  <c r="N145" i="7"/>
  <c r="O136" i="7"/>
  <c r="S127" i="7"/>
  <c r="T127" i="7"/>
  <c r="O127" i="7"/>
  <c r="W127" i="7"/>
  <c r="P127" i="7"/>
  <c r="X127" i="7"/>
  <c r="N127" i="7"/>
  <c r="R127" i="7"/>
  <c r="O118" i="7"/>
  <c r="W118" i="7"/>
  <c r="P118" i="7"/>
  <c r="X118" i="7"/>
  <c r="S118" i="7"/>
  <c r="T118" i="7"/>
  <c r="N118" i="7"/>
  <c r="R118" i="7"/>
  <c r="N141" i="7"/>
  <c r="N139" i="7"/>
  <c r="N137" i="7"/>
  <c r="N135" i="7"/>
  <c r="N133" i="7"/>
  <c r="S103" i="7"/>
  <c r="T103" i="7"/>
  <c r="U103" i="7"/>
  <c r="O103" i="7"/>
  <c r="W103" i="7"/>
  <c r="P103" i="7"/>
  <c r="X103" i="7"/>
  <c r="S95" i="7"/>
  <c r="T95" i="7"/>
  <c r="U95" i="7"/>
  <c r="O95" i="7"/>
  <c r="W95" i="7"/>
  <c r="P95" i="7"/>
  <c r="X95" i="7"/>
  <c r="R77" i="7"/>
  <c r="S77" i="7"/>
  <c r="T77" i="7"/>
  <c r="U77" i="7"/>
  <c r="N77" i="7"/>
  <c r="O77" i="7"/>
  <c r="W77" i="7"/>
  <c r="P77" i="7"/>
  <c r="X77" i="7"/>
  <c r="S101" i="7"/>
  <c r="T101" i="7"/>
  <c r="U101" i="7"/>
  <c r="O101" i="7"/>
  <c r="W101" i="7"/>
  <c r="P101" i="7"/>
  <c r="X101" i="7"/>
  <c r="S93" i="7"/>
  <c r="T93" i="7"/>
  <c r="U93" i="7"/>
  <c r="O93" i="7"/>
  <c r="W93" i="7"/>
  <c r="P93" i="7"/>
  <c r="X93" i="7"/>
  <c r="R81" i="7"/>
  <c r="S81" i="7"/>
  <c r="T81" i="7"/>
  <c r="U81" i="7"/>
  <c r="N81" i="7"/>
  <c r="O81" i="7"/>
  <c r="W81" i="7"/>
  <c r="P81" i="7"/>
  <c r="X81" i="7"/>
  <c r="R141" i="7"/>
  <c r="R139" i="7"/>
  <c r="R137" i="7"/>
  <c r="R135" i="7"/>
  <c r="R133" i="7"/>
  <c r="N103" i="7"/>
  <c r="R101" i="7"/>
  <c r="S99" i="7"/>
  <c r="T99" i="7"/>
  <c r="U99" i="7"/>
  <c r="O99" i="7"/>
  <c r="W99" i="7"/>
  <c r="P99" i="7"/>
  <c r="X99" i="7"/>
  <c r="R93" i="7"/>
  <c r="S91" i="7"/>
  <c r="T91" i="7"/>
  <c r="U91" i="7"/>
  <c r="N91" i="7"/>
  <c r="O91" i="7"/>
  <c r="W91" i="7"/>
  <c r="P91" i="7"/>
  <c r="X91" i="7"/>
  <c r="S89" i="7"/>
  <c r="T89" i="7"/>
  <c r="U89" i="7"/>
  <c r="N89" i="7"/>
  <c r="O89" i="7"/>
  <c r="W89" i="7"/>
  <c r="P89" i="7"/>
  <c r="X89" i="7"/>
  <c r="S87" i="7"/>
  <c r="T87" i="7"/>
  <c r="U87" i="7"/>
  <c r="N87" i="7"/>
  <c r="O87" i="7"/>
  <c r="W87" i="7"/>
  <c r="P87" i="7"/>
  <c r="X87" i="7"/>
  <c r="R85" i="7"/>
  <c r="S85" i="7"/>
  <c r="T85" i="7"/>
  <c r="U85" i="7"/>
  <c r="N85" i="7"/>
  <c r="O85" i="7"/>
  <c r="W85" i="7"/>
  <c r="P85" i="7"/>
  <c r="X85" i="7"/>
  <c r="S129" i="7"/>
  <c r="T129" i="7"/>
  <c r="O129" i="7"/>
  <c r="W129" i="7"/>
  <c r="P129" i="7"/>
  <c r="X129" i="7"/>
  <c r="S125" i="7"/>
  <c r="T125" i="7"/>
  <c r="O125" i="7"/>
  <c r="W125" i="7"/>
  <c r="P125" i="7"/>
  <c r="X125" i="7"/>
  <c r="S121" i="7"/>
  <c r="T121" i="7"/>
  <c r="O121" i="7"/>
  <c r="W121" i="7"/>
  <c r="P121" i="7"/>
  <c r="X121" i="7"/>
  <c r="S117" i="7"/>
  <c r="T117" i="7"/>
  <c r="O117" i="7"/>
  <c r="W117" i="7"/>
  <c r="P117" i="7"/>
  <c r="X117" i="7"/>
  <c r="S113" i="7"/>
  <c r="T113" i="7"/>
  <c r="O113" i="7"/>
  <c r="W113" i="7"/>
  <c r="P113" i="7"/>
  <c r="X113" i="7"/>
  <c r="S109" i="7"/>
  <c r="T109" i="7"/>
  <c r="O109" i="7"/>
  <c r="W109" i="7"/>
  <c r="P109" i="7"/>
  <c r="X109" i="7"/>
  <c r="S105" i="7"/>
  <c r="T105" i="7"/>
  <c r="O105" i="7"/>
  <c r="W105" i="7"/>
  <c r="P105" i="7"/>
  <c r="X105" i="7"/>
  <c r="R91" i="7"/>
  <c r="R89" i="7"/>
  <c r="R87" i="7"/>
  <c r="X141" i="7"/>
  <c r="X139" i="7"/>
  <c r="X137" i="7"/>
  <c r="X135" i="7"/>
  <c r="X133" i="7"/>
  <c r="N101" i="7"/>
  <c r="R99" i="7"/>
  <c r="S97" i="7"/>
  <c r="T97" i="7"/>
  <c r="U97" i="7"/>
  <c r="O97" i="7"/>
  <c r="W97" i="7"/>
  <c r="P97" i="7"/>
  <c r="X97" i="7"/>
  <c r="N93" i="7"/>
  <c r="T104" i="7"/>
  <c r="T102" i="7"/>
  <c r="T100" i="7"/>
  <c r="T98" i="7"/>
  <c r="T96" i="7"/>
  <c r="T94" i="7"/>
  <c r="T92" i="7"/>
  <c r="T90" i="7"/>
  <c r="T88" i="7"/>
  <c r="T86" i="7"/>
  <c r="T84" i="7"/>
  <c r="T82" i="7"/>
  <c r="T80" i="7"/>
  <c r="T78" i="7"/>
  <c r="T76" i="7"/>
  <c r="S104" i="7"/>
  <c r="S102" i="7"/>
  <c r="S100" i="7"/>
  <c r="S98" i="7"/>
  <c r="S96" i="7"/>
  <c r="S94" i="7"/>
  <c r="S92" i="7"/>
  <c r="S90" i="7"/>
  <c r="S88" i="7"/>
  <c r="S86" i="7"/>
  <c r="S84" i="7"/>
  <c r="S82" i="7"/>
  <c r="S80" i="7"/>
  <c r="S78" i="7"/>
  <c r="S76" i="7"/>
  <c r="X104" i="7"/>
  <c r="P104" i="7"/>
  <c r="X102" i="7"/>
  <c r="P102" i="7"/>
  <c r="X100" i="7"/>
  <c r="P100" i="7"/>
  <c r="X98" i="7"/>
  <c r="P98" i="7"/>
  <c r="X96" i="7"/>
  <c r="P96" i="7"/>
  <c r="X94" i="7"/>
  <c r="P94" i="7"/>
  <c r="X92" i="7"/>
  <c r="P92" i="7"/>
  <c r="X90" i="7"/>
  <c r="P90" i="7"/>
  <c r="X88" i="7"/>
  <c r="P88" i="7"/>
  <c r="X86" i="7"/>
  <c r="P86" i="7"/>
  <c r="X84" i="7"/>
  <c r="P84" i="7"/>
  <c r="X82" i="7"/>
  <c r="P82" i="7"/>
  <c r="X80" i="7"/>
  <c r="P80" i="7"/>
  <c r="X78" i="7"/>
  <c r="P78" i="7"/>
  <c r="X76" i="7"/>
  <c r="P76" i="7"/>
  <c r="W104" i="7"/>
  <c r="W102" i="7"/>
  <c r="W100" i="7"/>
  <c r="W98" i="7"/>
  <c r="W96" i="7"/>
  <c r="W94" i="7"/>
  <c r="W92" i="7"/>
  <c r="W90" i="7"/>
  <c r="W88" i="7"/>
  <c r="W86" i="7"/>
  <c r="W84" i="7"/>
  <c r="W82" i="7"/>
  <c r="W80" i="7"/>
  <c r="W78" i="7"/>
  <c r="W76" i="7"/>
  <c r="T5" i="1"/>
  <c r="R5" i="1" l="1"/>
  <c r="AE53" i="1" a="1"/>
  <c r="AE53" i="1" s="1"/>
  <c r="AE73" i="1" l="1"/>
  <c r="AE74" i="1"/>
  <c r="AE75" i="1"/>
  <c r="AE76" i="1"/>
  <c r="AE77" i="1"/>
  <c r="AE78" i="1"/>
  <c r="AE79" i="1"/>
  <c r="AE80" i="1"/>
  <c r="AE81" i="1"/>
  <c r="AE82" i="1"/>
  <c r="AE83" i="1"/>
  <c r="A58" i="20" a="1"/>
  <c r="I62" i="20"/>
  <c r="L63" i="20"/>
  <c r="K65" i="20"/>
  <c r="K66" i="20"/>
  <c r="F67" i="20"/>
  <c r="K68" i="20"/>
  <c r="H69" i="20"/>
  <c r="I64" i="20"/>
  <c r="E52" i="20"/>
  <c r="B52" i="20"/>
  <c r="C59" i="20"/>
  <c r="C60" i="20"/>
  <c r="C61" i="20"/>
  <c r="P68" i="1" l="1"/>
  <c r="O68" i="1"/>
  <c r="D22" i="5"/>
  <c r="D38" i="5"/>
  <c r="D30" i="5"/>
  <c r="E1" i="20" a="1"/>
  <c r="E1" i="20" s="1"/>
  <c r="G1" i="20" s="1"/>
  <c r="A58" i="20"/>
  <c r="K62" i="20"/>
  <c r="J62" i="20"/>
  <c r="F62" i="20"/>
  <c r="D62" i="20"/>
  <c r="K63" i="20"/>
  <c r="D66" i="20"/>
  <c r="J63" i="20"/>
  <c r="D63" i="20"/>
  <c r="H63" i="20"/>
  <c r="E63" i="20"/>
  <c r="D67" i="20"/>
  <c r="I63" i="20"/>
  <c r="L66" i="20"/>
  <c r="L62" i="20"/>
  <c r="I66" i="20"/>
  <c r="E62" i="20"/>
  <c r="L65" i="20"/>
  <c r="F65" i="20"/>
  <c r="H62" i="20"/>
  <c r="E68" i="20"/>
  <c r="F68" i="20"/>
  <c r="H66" i="20"/>
  <c r="E67" i="20"/>
  <c r="H67" i="20"/>
  <c r="D59" i="20"/>
  <c r="E60" i="20"/>
  <c r="I67" i="20"/>
  <c r="E59" i="20"/>
  <c r="L67" i="20"/>
  <c r="D60" i="20"/>
  <c r="H64" i="20"/>
  <c r="E65" i="20"/>
  <c r="J66" i="20"/>
  <c r="D68" i="20"/>
  <c r="L68" i="20"/>
  <c r="I69" i="20"/>
  <c r="J69" i="20"/>
  <c r="D61" i="20"/>
  <c r="F63" i="20"/>
  <c r="K64" i="20"/>
  <c r="H65" i="20"/>
  <c r="E66" i="20"/>
  <c r="J67" i="20"/>
  <c r="D69" i="20"/>
  <c r="L69" i="20"/>
  <c r="E61" i="20"/>
  <c r="D64" i="20"/>
  <c r="L64" i="20"/>
  <c r="I65" i="20"/>
  <c r="F66" i="20"/>
  <c r="K67" i="20"/>
  <c r="H68" i="20"/>
  <c r="E69" i="20"/>
  <c r="J64" i="20"/>
  <c r="K69" i="20"/>
  <c r="E64" i="20"/>
  <c r="J65" i="20"/>
  <c r="I68" i="20"/>
  <c r="F69" i="20"/>
  <c r="F64" i="20"/>
  <c r="J68" i="20"/>
  <c r="D65" i="20"/>
  <c r="T38" i="5"/>
  <c r="T22" i="5"/>
  <c r="Y22" i="5"/>
  <c r="Q22" i="5"/>
  <c r="U22" i="5"/>
  <c r="R22" i="5"/>
  <c r="N22" i="5"/>
  <c r="P22" i="5"/>
  <c r="M30" i="5"/>
  <c r="J22" i="5"/>
  <c r="C30" i="5"/>
  <c r="I38" i="5"/>
  <c r="Z22" i="5"/>
  <c r="H22" i="5"/>
  <c r="C22" i="5"/>
  <c r="X22" i="5"/>
  <c r="L22" i="5"/>
  <c r="O22" i="5"/>
  <c r="AA22" i="5"/>
  <c r="V22" i="5"/>
  <c r="AA38" i="5"/>
  <c r="C38" i="5"/>
  <c r="S30" i="5"/>
  <c r="K22" i="5"/>
  <c r="M38" i="5"/>
  <c r="S22" i="5"/>
  <c r="M22" i="5"/>
  <c r="W22" i="5"/>
  <c r="I22" i="5"/>
  <c r="V38" i="5"/>
  <c r="O38" i="5"/>
  <c r="D29" i="5" l="1"/>
  <c r="D14" i="5"/>
  <c r="E58" i="20"/>
  <c r="D23" i="5"/>
  <c r="D27" i="5"/>
  <c r="D25" i="5"/>
  <c r="D28" i="5"/>
  <c r="C37" i="5"/>
  <c r="C31" i="5"/>
  <c r="C35" i="5"/>
  <c r="C34" i="5"/>
  <c r="C32" i="5"/>
  <c r="C33" i="5"/>
  <c r="C36" i="5"/>
  <c r="C45" i="5"/>
  <c r="C43" i="5"/>
  <c r="C40" i="5"/>
  <c r="C41" i="5"/>
  <c r="C44" i="5"/>
  <c r="C39" i="5"/>
  <c r="C42" i="5"/>
  <c r="C29" i="5"/>
  <c r="C23" i="5"/>
  <c r="C27" i="5"/>
  <c r="C24" i="5"/>
  <c r="C25" i="5"/>
  <c r="C28" i="5"/>
  <c r="C26" i="5"/>
  <c r="D24" i="5"/>
  <c r="D35" i="5"/>
  <c r="D37" i="5"/>
  <c r="D33" i="5"/>
  <c r="D32" i="5"/>
  <c r="D31" i="5"/>
  <c r="D36" i="5"/>
  <c r="D44" i="5"/>
  <c r="D45" i="5"/>
  <c r="D39" i="5"/>
  <c r="D40" i="5"/>
  <c r="D41" i="5"/>
  <c r="D43" i="5"/>
  <c r="D58" i="20"/>
  <c r="M10" i="20" a="1"/>
  <c r="I26" i="20" a="1"/>
  <c r="F24" i="20" a="1"/>
  <c r="G21" i="20" a="1"/>
  <c r="G13" i="20" a="1"/>
  <c r="K13" i="20" a="1"/>
  <c r="F18" i="20" a="1"/>
  <c r="G5" i="20" a="1"/>
  <c r="N30" i="20" a="1"/>
  <c r="K5" i="20" a="1"/>
  <c r="K25" i="20" a="1"/>
  <c r="J9" i="20" a="1"/>
  <c r="Z38" i="5"/>
  <c r="F8" i="20" a="1"/>
  <c r="N8" i="20" a="1"/>
  <c r="J30" i="20" a="1"/>
  <c r="J5" i="20" a="1"/>
  <c r="G9" i="20" a="1"/>
  <c r="N30" i="5"/>
  <c r="J23" i="20" a="1"/>
  <c r="G18" i="20" a="1"/>
  <c r="M22" i="20" a="1"/>
  <c r="K17" i="20" a="1"/>
  <c r="M27" i="5"/>
  <c r="I6" i="20" a="1"/>
  <c r="L6" i="20" a="1"/>
  <c r="P40" i="5"/>
  <c r="O12" i="20" a="1"/>
  <c r="S10" i="20" a="1"/>
  <c r="G20" i="20" a="1"/>
  <c r="AA27" i="5"/>
  <c r="K12" i="20" a="1"/>
  <c r="F21" i="20" a="1"/>
  <c r="J21" i="20" a="1"/>
  <c r="P15" i="20" a="1"/>
  <c r="P29" i="5"/>
  <c r="G24" i="20" a="1"/>
  <c r="I31" i="20" a="1"/>
  <c r="M18" i="20" a="1"/>
  <c r="M24" i="5"/>
  <c r="L19" i="20" a="1"/>
  <c r="L14" i="20" a="1"/>
  <c r="I32" i="5"/>
  <c r="K29" i="5"/>
  <c r="F26" i="20" a="1"/>
  <c r="N29" i="20" a="1"/>
  <c r="J25" i="20" a="1"/>
  <c r="AA30" i="5"/>
  <c r="K15" i="20" a="1"/>
  <c r="L17" i="20" a="1"/>
  <c r="M28" i="20" a="1"/>
  <c r="M15" i="20" a="1"/>
  <c r="J32" i="20" a="1"/>
  <c r="I16" i="20" a="1"/>
  <c r="O32" i="20" a="1"/>
  <c r="M25" i="5"/>
  <c r="M6" i="20" a="1"/>
  <c r="G45" i="5"/>
  <c r="R4" i="20" a="1"/>
  <c r="P4" i="20" a="1"/>
  <c r="M11" i="20" a="1"/>
  <c r="I4" i="20" a="1"/>
  <c r="M31" i="5"/>
  <c r="F33" i="20" a="1"/>
  <c r="K16" i="20" a="1"/>
  <c r="O19" i="20" a="1"/>
  <c r="Q5" i="20" a="1"/>
  <c r="F29" i="5"/>
  <c r="N13" i="20" a="1"/>
  <c r="N29" i="5"/>
  <c r="L15" i="20" a="1"/>
  <c r="N19" i="20" a="1"/>
  <c r="I30" i="20" a="1"/>
  <c r="O29" i="5"/>
  <c r="S5" i="20" a="1"/>
  <c r="O13" i="20" a="1"/>
  <c r="N15" i="20" a="1"/>
  <c r="U29" i="5"/>
  <c r="O26" i="20" a="1"/>
  <c r="Q4" i="20" a="1"/>
  <c r="M31" i="20" a="1"/>
  <c r="K30" i="5"/>
  <c r="J24" i="20" a="1"/>
  <c r="J17" i="20" a="1"/>
  <c r="I15" i="20" a="1"/>
  <c r="L18" i="20" a="1"/>
  <c r="L27" i="5"/>
  <c r="M12" i="20" a="1"/>
  <c r="F29" i="20" a="1"/>
  <c r="Z28" i="5"/>
  <c r="R24" i="5"/>
  <c r="F17" i="20" a="1"/>
  <c r="J18" i="20" a="1"/>
  <c r="G10" i="20" a="1"/>
  <c r="J19" i="20" a="1"/>
  <c r="M32" i="20" a="1"/>
  <c r="Q43" i="5"/>
  <c r="J27" i="20" a="1"/>
  <c r="F23" i="20" a="1"/>
  <c r="N33" i="20" a="1"/>
  <c r="P12" i="20" a="1"/>
  <c r="X38" i="5"/>
  <c r="H38" i="5"/>
  <c r="M24" i="20" a="1"/>
  <c r="O22" i="20" a="1"/>
  <c r="O28" i="20" a="1"/>
  <c r="N28" i="20" a="1"/>
  <c r="I17" i="20" a="1"/>
  <c r="P14" i="20" a="1"/>
  <c r="M40" i="5"/>
  <c r="W30" i="5"/>
  <c r="N26" i="20" a="1"/>
  <c r="O17" i="20" a="1"/>
  <c r="F5" i="20" a="1"/>
  <c r="J11" i="20" a="1"/>
  <c r="P5" i="20" a="1"/>
  <c r="M14" i="20" a="1"/>
  <c r="R11" i="20" a="1"/>
  <c r="P26" i="20" a="1"/>
  <c r="I29" i="20" a="1"/>
  <c r="Q10" i="20" a="1"/>
  <c r="F11" i="20" a="1"/>
  <c r="R9" i="20" a="1"/>
  <c r="E37" i="5"/>
  <c r="J26" i="20" a="1"/>
  <c r="I9" i="20" a="1"/>
  <c r="M26" i="20" a="1"/>
  <c r="G30" i="20" a="1"/>
  <c r="L4" i="20" a="1"/>
  <c r="O9" i="20" a="1"/>
  <c r="P32" i="20" a="1"/>
  <c r="N9" i="20" a="1"/>
  <c r="O15" i="20" a="1"/>
  <c r="N10" i="20" a="1"/>
  <c r="G31" i="20" a="1"/>
  <c r="I27" i="20" a="1"/>
  <c r="J4" i="20" a="1"/>
  <c r="F32" i="20" a="1"/>
  <c r="K21" i="20" a="1"/>
  <c r="L25" i="5"/>
  <c r="K4" i="20" a="1"/>
  <c r="M43" i="5"/>
  <c r="M45" i="5"/>
  <c r="I8" i="20" a="1"/>
  <c r="F9" i="20" a="1"/>
  <c r="P23" i="20" a="1"/>
  <c r="Z30" i="5"/>
  <c r="J28" i="20" a="1"/>
  <c r="J39" i="5"/>
  <c r="M39" i="5"/>
  <c r="P21" i="20" a="1"/>
  <c r="P30" i="20" a="1"/>
  <c r="V29" i="5"/>
  <c r="C14" i="5"/>
  <c r="K26" i="20" a="1"/>
  <c r="N32" i="5"/>
  <c r="K29" i="20" a="1"/>
  <c r="G19" i="20" a="1"/>
  <c r="F37" i="5"/>
  <c r="N4" i="20" a="1"/>
  <c r="M29" i="5"/>
  <c r="J22" i="20" a="1"/>
  <c r="I25" i="20" a="1"/>
  <c r="Z43" i="5"/>
  <c r="I22" i="20" a="1"/>
  <c r="G33" i="20" a="1"/>
  <c r="F7" i="20" a="1"/>
  <c r="M23" i="20" a="1"/>
  <c r="M32" i="5"/>
  <c r="K19" i="20" a="1"/>
  <c r="L9" i="20" a="1"/>
  <c r="J43" i="5"/>
  <c r="G14" i="20" a="1"/>
  <c r="P30" i="5"/>
  <c r="AA45" i="5"/>
  <c r="E45" i="5"/>
  <c r="P7" i="20" a="1"/>
  <c r="O4" i="20" a="1"/>
  <c r="Q11" i="20" a="1"/>
  <c r="O31" i="20" a="1"/>
  <c r="K18" i="20" a="1"/>
  <c r="X30" i="5"/>
  <c r="H30" i="5"/>
  <c r="K27" i="20" a="1"/>
  <c r="N17" i="20" a="1"/>
  <c r="C58" i="20"/>
  <c r="Y29" i="5"/>
  <c r="I21" i="20" a="1"/>
  <c r="F16" i="20" a="1"/>
  <c r="P20" i="20" a="1"/>
  <c r="P44" i="5"/>
  <c r="M33" i="5"/>
  <c r="K24" i="20" a="1"/>
  <c r="M7" i="20" a="1"/>
  <c r="Y30" i="5"/>
  <c r="M27" i="20" a="1"/>
  <c r="O35" i="5"/>
  <c r="J16" i="20" a="1"/>
  <c r="R5" i="20" a="1"/>
  <c r="N20" i="20" a="1"/>
  <c r="L31" i="20" a="1"/>
  <c r="T35" i="5"/>
  <c r="N16" i="20" a="1"/>
  <c r="L11" i="20" a="1"/>
  <c r="N23" i="20" a="1"/>
  <c r="G29" i="5"/>
  <c r="K6" i="20" a="1"/>
  <c r="J30" i="5"/>
  <c r="S38" i="5"/>
  <c r="I7" i="20" a="1"/>
  <c r="U38" i="5"/>
  <c r="S7" i="20" a="1"/>
  <c r="K20" i="20" a="1"/>
  <c r="J13" i="20" a="1"/>
  <c r="R8" i="20" a="1"/>
  <c r="K10" i="20" a="1"/>
  <c r="O23" i="20" a="1"/>
  <c r="H27" i="5"/>
  <c r="M4" i="20" a="1"/>
  <c r="O5" i="20" a="1"/>
  <c r="Q8" i="20" a="1"/>
  <c r="L33" i="20" a="1"/>
  <c r="O29" i="20" a="1"/>
  <c r="L30" i="20" a="1"/>
  <c r="P9" i="20" a="1"/>
  <c r="F45" i="5"/>
  <c r="M44" i="5"/>
  <c r="H45" i="5"/>
  <c r="N12" i="20" a="1"/>
  <c r="U28" i="5"/>
  <c r="W37" i="5"/>
  <c r="F25" i="20" a="1"/>
  <c r="P18" i="20" a="1"/>
  <c r="K7" i="20" a="1"/>
  <c r="U41" i="5"/>
  <c r="S6" i="20" a="1"/>
  <c r="L28" i="20" a="1"/>
  <c r="K8" i="20" a="1"/>
  <c r="F28" i="20" a="1"/>
  <c r="J10" i="20" a="1"/>
  <c r="P8" i="20" a="1"/>
  <c r="G22" i="20" a="1"/>
  <c r="N11" i="20" a="1"/>
  <c r="P28" i="20" a="1"/>
  <c r="L8" i="20" a="1"/>
  <c r="S11" i="20" a="1"/>
  <c r="P13" i="20" a="1"/>
  <c r="M28" i="5"/>
  <c r="J12" i="20" a="1"/>
  <c r="F4" i="20" a="1"/>
  <c r="F31" i="20" a="1"/>
  <c r="N28" i="5"/>
  <c r="N6" i="20" a="1"/>
  <c r="P6" i="20" a="1"/>
  <c r="L5" i="20" a="1"/>
  <c r="M19" i="20" a="1"/>
  <c r="O30" i="5"/>
  <c r="J29" i="20" a="1"/>
  <c r="L12" i="20" a="1"/>
  <c r="L29" i="20" a="1"/>
  <c r="P19" i="20" a="1"/>
  <c r="J31" i="20" a="1"/>
  <c r="I33" i="20" a="1"/>
  <c r="F10" i="20" a="1"/>
  <c r="L26" i="20" a="1"/>
  <c r="M41" i="5"/>
  <c r="N7" i="20" a="1"/>
  <c r="G25" i="20" a="1"/>
  <c r="L24" i="20" a="1"/>
  <c r="O30" i="20" a="1"/>
  <c r="M5" i="20" a="1"/>
  <c r="I11" i="20" a="1"/>
  <c r="N32" i="20" a="1"/>
  <c r="U30" i="5"/>
  <c r="AA29" i="5"/>
  <c r="R29" i="5"/>
  <c r="G17" i="20" a="1"/>
  <c r="G32" i="20" a="1"/>
  <c r="R7" i="20" a="1"/>
  <c r="Q9" i="20" a="1"/>
  <c r="Q6" i="20" a="1"/>
  <c r="N21" i="20" a="1"/>
  <c r="N18" i="20" a="1"/>
  <c r="M23" i="5"/>
  <c r="R38" i="5"/>
  <c r="N31" i="20" a="1"/>
  <c r="J6" i="20" a="1"/>
  <c r="F12" i="20" a="1"/>
  <c r="G16" i="20" a="1"/>
  <c r="P31" i="20" a="1"/>
  <c r="F19" i="20" a="1"/>
  <c r="I30" i="5"/>
  <c r="O21" i="20" a="1"/>
  <c r="X29" i="5"/>
  <c r="E29" i="5"/>
  <c r="L32" i="20" a="1"/>
  <c r="N14" i="20" a="1"/>
  <c r="G28" i="20" a="1"/>
  <c r="Q29" i="5"/>
  <c r="S29" i="5"/>
  <c r="L23" i="20" a="1"/>
  <c r="P16" i="20" a="1"/>
  <c r="K23" i="20" a="1"/>
  <c r="L21" i="20" a="1"/>
  <c r="P22" i="20" a="1"/>
  <c r="Z29" i="5"/>
  <c r="G37" i="5"/>
  <c r="L13" i="20" a="1"/>
  <c r="P17" i="20" a="1"/>
  <c r="I29" i="5"/>
  <c r="L25" i="20" a="1"/>
  <c r="M30" i="20" a="1"/>
  <c r="J7" i="20" a="1"/>
  <c r="F6" i="20" a="1"/>
  <c r="J15" i="20" a="1"/>
  <c r="I32" i="20" a="1"/>
  <c r="R10" i="20" a="1"/>
  <c r="K28" i="20" a="1"/>
  <c r="I24" i="20" a="1"/>
  <c r="J8" i="20" a="1"/>
  <c r="V30" i="5"/>
  <c r="F22" i="20" a="1"/>
  <c r="R6" i="20" a="1"/>
  <c r="G27" i="20" a="1"/>
  <c r="L38" i="5"/>
  <c r="J33" i="20" a="1"/>
  <c r="G4" i="20" a="1"/>
  <c r="I28" i="20" a="1"/>
  <c r="L10" i="20" a="1"/>
  <c r="P10" i="20" a="1"/>
  <c r="Y25" i="5"/>
  <c r="M33" i="20" a="1"/>
  <c r="L16" i="20" a="1"/>
  <c r="I20" i="20" a="1"/>
  <c r="P24" i="20" a="1"/>
  <c r="G7" i="20" a="1"/>
  <c r="N24" i="20" a="1"/>
  <c r="N5" i="20" a="1"/>
  <c r="J20" i="20" a="1"/>
  <c r="L20" i="20" a="1"/>
  <c r="F27" i="20" a="1"/>
  <c r="N22" i="20" a="1"/>
  <c r="J14" i="20" a="1"/>
  <c r="J29" i="5"/>
  <c r="O20" i="20" a="1"/>
  <c r="L30" i="5"/>
  <c r="O11" i="20" a="1"/>
  <c r="O7" i="20" a="1"/>
  <c r="Y38" i="5"/>
  <c r="K22" i="20" a="1"/>
  <c r="O14" i="20" a="1"/>
  <c r="R30" i="5"/>
  <c r="W29" i="5"/>
  <c r="F14" i="20" a="1"/>
  <c r="K14" i="20" a="1"/>
  <c r="M17" i="20" a="1"/>
  <c r="O10" i="20" a="1"/>
  <c r="I18" i="20" a="1"/>
  <c r="P25" i="20" a="1"/>
  <c r="G12" i="20" a="1"/>
  <c r="Q30" i="5"/>
  <c r="G29" i="20" a="1"/>
  <c r="O25" i="20" a="1"/>
  <c r="J38" i="5"/>
  <c r="L27" i="20" a="1"/>
  <c r="O27" i="20" a="1"/>
  <c r="M21" i="20" a="1"/>
  <c r="N38" i="5"/>
  <c r="W38" i="5"/>
  <c r="G6" i="20" a="1"/>
  <c r="F20" i="20" a="1"/>
  <c r="O16" i="20" a="1"/>
  <c r="P38" i="5"/>
  <c r="H37" i="5"/>
  <c r="M36" i="5"/>
  <c r="O8" i="20" a="1"/>
  <c r="K11" i="20" a="1"/>
  <c r="Q38" i="5"/>
  <c r="I5" i="20" a="1"/>
  <c r="M29" i="20" a="1"/>
  <c r="I14" i="20" a="1"/>
  <c r="T36" i="5"/>
  <c r="K31" i="20" a="1"/>
  <c r="H28" i="5"/>
  <c r="H29" i="5"/>
  <c r="I12" i="20" a="1"/>
  <c r="N25" i="20" a="1"/>
  <c r="F30" i="20" a="1"/>
  <c r="I10" i="20" a="1"/>
  <c r="G26" i="20" a="1"/>
  <c r="L22" i="20" a="1"/>
  <c r="G23" i="20" a="1"/>
  <c r="L29" i="5"/>
  <c r="M25" i="20" a="1"/>
  <c r="G11" i="20" a="1"/>
  <c r="L7" i="20" a="1"/>
  <c r="K30" i="20" a="1"/>
  <c r="I23" i="20" a="1"/>
  <c r="J33" i="5"/>
  <c r="I13" i="20" a="1"/>
  <c r="S9" i="20" a="1"/>
  <c r="M9" i="20" a="1"/>
  <c r="T30" i="5"/>
  <c r="Q24" i="5"/>
  <c r="N27" i="20" a="1"/>
  <c r="M20" i="20" a="1"/>
  <c r="S8" i="20" a="1"/>
  <c r="U24" i="5"/>
  <c r="M37" i="5"/>
  <c r="J25" i="5"/>
  <c r="M16" i="20" a="1"/>
  <c r="P27" i="20" a="1"/>
  <c r="G15" i="20" a="1"/>
  <c r="M14" i="5"/>
  <c r="O6" i="20" a="1"/>
  <c r="P29" i="20" a="1"/>
  <c r="I19" i="20" a="1"/>
  <c r="K32" i="20" a="1"/>
  <c r="G8" i="20" a="1"/>
  <c r="K9" i="20" a="1"/>
  <c r="Q7" i="20" a="1"/>
  <c r="Q25" i="5"/>
  <c r="I31" i="5"/>
  <c r="O24" i="20" a="1"/>
  <c r="M8" i="20" a="1"/>
  <c r="F15" i="20" a="1"/>
  <c r="T29" i="5"/>
  <c r="K33" i="20" a="1"/>
  <c r="M35" i="5"/>
  <c r="F13" i="20" a="1"/>
  <c r="M13" i="20" a="1"/>
  <c r="P11" i="20" a="1"/>
  <c r="I24" i="5"/>
  <c r="K38" i="5"/>
  <c r="S4" i="20" a="1"/>
  <c r="O18" i="20" a="1"/>
  <c r="D26" i="5" l="1"/>
  <c r="S8" i="20"/>
  <c r="S5" i="20"/>
  <c r="R10" i="20"/>
  <c r="L5" i="20"/>
  <c r="R7" i="20"/>
  <c r="K10" i="20"/>
  <c r="R4" i="20"/>
  <c r="K7" i="20"/>
  <c r="Q9" i="20"/>
  <c r="M6" i="20"/>
  <c r="L8" i="20"/>
  <c r="K4" i="20"/>
  <c r="Q6" i="20"/>
  <c r="J9" i="20"/>
  <c r="P11" i="20"/>
  <c r="J43" i="17" s="1"/>
  <c r="J6" i="20"/>
  <c r="P8" i="20"/>
  <c r="I11" i="20"/>
  <c r="C43" i="17" s="1"/>
  <c r="P5" i="20"/>
  <c r="I8" i="20"/>
  <c r="O10" i="20"/>
  <c r="I5" i="20"/>
  <c r="O7" i="20"/>
  <c r="G10" i="20"/>
  <c r="F4" i="20"/>
  <c r="A13" i="17" s="1"/>
  <c r="L11" i="20"/>
  <c r="F43" i="17" s="1"/>
  <c r="O4" i="20"/>
  <c r="G7" i="20"/>
  <c r="N9" i="20"/>
  <c r="G4" i="20"/>
  <c r="N6" i="20"/>
  <c r="F9" i="20"/>
  <c r="A18" i="17" s="1"/>
  <c r="M11" i="20"/>
  <c r="G43" i="17" s="1"/>
  <c r="F6" i="20"/>
  <c r="A15" i="17" s="1"/>
  <c r="M8" i="20"/>
  <c r="S10" i="20"/>
  <c r="M5" i="20"/>
  <c r="S7" i="20"/>
  <c r="L10" i="20"/>
  <c r="S4" i="20"/>
  <c r="L7" i="20"/>
  <c r="R9" i="20"/>
  <c r="L4" i="20"/>
  <c r="R6" i="20"/>
  <c r="K9" i="20"/>
  <c r="Q11" i="20"/>
  <c r="K43" i="17" s="1"/>
  <c r="K6" i="20"/>
  <c r="Q8" i="20"/>
  <c r="J11" i="20"/>
  <c r="D43" i="17" s="1"/>
  <c r="Q5" i="20"/>
  <c r="J8" i="20"/>
  <c r="P10" i="20"/>
  <c r="J5" i="20"/>
  <c r="P7" i="20"/>
  <c r="I10" i="20"/>
  <c r="P4" i="20"/>
  <c r="I7" i="20"/>
  <c r="O9" i="20"/>
  <c r="I4" i="20"/>
  <c r="O6" i="20"/>
  <c r="G9" i="20"/>
  <c r="N11" i="20"/>
  <c r="H43" i="17" s="1"/>
  <c r="G6" i="20"/>
  <c r="N8" i="20"/>
  <c r="F11" i="20"/>
  <c r="N5" i="20"/>
  <c r="F8" i="20"/>
  <c r="A17" i="17" s="1"/>
  <c r="M10" i="20"/>
  <c r="F5" i="20"/>
  <c r="A14" i="17" s="1"/>
  <c r="M7" i="20"/>
  <c r="S9" i="20"/>
  <c r="M4" i="20"/>
  <c r="S6" i="20"/>
  <c r="L9" i="20"/>
  <c r="R11" i="20"/>
  <c r="L43" i="17" s="1"/>
  <c r="L6" i="20"/>
  <c r="R8" i="20"/>
  <c r="K11" i="20"/>
  <c r="E43" i="17" s="1"/>
  <c r="R5" i="20"/>
  <c r="K8" i="20"/>
  <c r="Q10" i="20"/>
  <c r="K5" i="20"/>
  <c r="Q7" i="20"/>
  <c r="J10" i="20"/>
  <c r="Q4" i="20"/>
  <c r="J7" i="20"/>
  <c r="P9" i="20"/>
  <c r="J4" i="20"/>
  <c r="P6" i="20"/>
  <c r="I9" i="20"/>
  <c r="O11" i="20"/>
  <c r="I43" i="17" s="1"/>
  <c r="I6" i="20"/>
  <c r="O8" i="20"/>
  <c r="G11" i="20"/>
  <c r="O5" i="20"/>
  <c r="G8" i="20"/>
  <c r="N10" i="20"/>
  <c r="G5" i="20"/>
  <c r="N7" i="20"/>
  <c r="F10" i="20"/>
  <c r="A19" i="17" s="1"/>
  <c r="N4" i="20"/>
  <c r="F7" i="20"/>
  <c r="A16" i="17" s="1"/>
  <c r="M9" i="20"/>
  <c r="S11" i="20"/>
  <c r="M43" i="17" s="1"/>
  <c r="D42" i="5"/>
  <c r="D34" i="5"/>
  <c r="C19" i="5"/>
  <c r="C20" i="5"/>
  <c r="C15" i="5"/>
  <c r="C21" i="5"/>
  <c r="C17" i="5"/>
  <c r="C16" i="5"/>
  <c r="C18" i="5"/>
  <c r="D17" i="5"/>
  <c r="D16" i="5"/>
  <c r="D18" i="5"/>
  <c r="D20" i="5"/>
  <c r="D21" i="5"/>
  <c r="D15" i="5"/>
  <c r="I24" i="20"/>
  <c r="J31" i="20"/>
  <c r="I19" i="20"/>
  <c r="J23" i="20"/>
  <c r="J27" i="20"/>
  <c r="J32" i="20"/>
  <c r="J28" i="20"/>
  <c r="I15" i="20"/>
  <c r="J17" i="20"/>
  <c r="J25" i="20"/>
  <c r="J22" i="20"/>
  <c r="J14" i="20"/>
  <c r="I13" i="20"/>
  <c r="J21" i="20"/>
  <c r="J18" i="20"/>
  <c r="I14" i="20"/>
  <c r="I12" i="20"/>
  <c r="J26" i="20"/>
  <c r="J19" i="20"/>
  <c r="I31" i="20"/>
  <c r="I22" i="20"/>
  <c r="J20" i="20"/>
  <c r="J24" i="20"/>
  <c r="J15" i="20"/>
  <c r="I29" i="20"/>
  <c r="I21" i="20"/>
  <c r="J29" i="20"/>
  <c r="I16" i="20"/>
  <c r="I30" i="20"/>
  <c r="I26" i="20"/>
  <c r="I27" i="20"/>
  <c r="J30" i="20"/>
  <c r="I20" i="20"/>
  <c r="J12" i="20"/>
  <c r="J13" i="20"/>
  <c r="I23" i="20"/>
  <c r="I25" i="20"/>
  <c r="J16" i="20"/>
  <c r="I18" i="20"/>
  <c r="I32" i="20"/>
  <c r="I28" i="20"/>
  <c r="I17" i="20"/>
  <c r="O23" i="20"/>
  <c r="O13" i="20"/>
  <c r="L31" i="20"/>
  <c r="M26" i="20"/>
  <c r="M20" i="20"/>
  <c r="K23" i="20"/>
  <c r="P13" i="20"/>
  <c r="K29" i="20"/>
  <c r="K13" i="20"/>
  <c r="P22" i="20"/>
  <c r="P29" i="20"/>
  <c r="O31" i="20"/>
  <c r="M24" i="20"/>
  <c r="N15" i="20"/>
  <c r="O32" i="20"/>
  <c r="O20" i="20"/>
  <c r="N19" i="20"/>
  <c r="P19" i="20"/>
  <c r="L15" i="20"/>
  <c r="N22" i="20"/>
  <c r="M13" i="20"/>
  <c r="O12" i="20"/>
  <c r="P18" i="20"/>
  <c r="N12" i="20"/>
  <c r="P30" i="20"/>
  <c r="O21" i="20"/>
  <c r="P32" i="20"/>
  <c r="N14" i="20"/>
  <c r="L13" i="20"/>
  <c r="N31" i="20"/>
  <c r="P23" i="20"/>
  <c r="P15" i="20"/>
  <c r="N18" i="20"/>
  <c r="M28" i="20"/>
  <c r="L28" i="20"/>
  <c r="K27" i="20"/>
  <c r="K16" i="20"/>
  <c r="M30" i="20"/>
  <c r="N29" i="20"/>
  <c r="L32" i="20"/>
  <c r="L19" i="20"/>
  <c r="O14" i="20"/>
  <c r="M17" i="20"/>
  <c r="P12" i="20"/>
  <c r="M27" i="20"/>
  <c r="O17" i="20"/>
  <c r="O29" i="20"/>
  <c r="N20" i="20"/>
  <c r="M32" i="20"/>
  <c r="O28" i="20"/>
  <c r="L30" i="20"/>
  <c r="P27" i="20"/>
  <c r="M18" i="20"/>
  <c r="N26" i="20"/>
  <c r="O18" i="20"/>
  <c r="M21" i="20"/>
  <c r="L26" i="20"/>
  <c r="M19" i="20"/>
  <c r="K31" i="20"/>
  <c r="L29" i="20"/>
  <c r="M14" i="20"/>
  <c r="O24" i="20"/>
  <c r="N30" i="20"/>
  <c r="O22" i="20"/>
  <c r="K18" i="20"/>
  <c r="N13" i="20"/>
  <c r="M25" i="20"/>
  <c r="P20" i="20"/>
  <c r="L16" i="20"/>
  <c r="K12" i="20"/>
  <c r="N24" i="20"/>
  <c r="P26" i="20"/>
  <c r="L18" i="20"/>
  <c r="M29" i="20"/>
  <c r="K19" i="20"/>
  <c r="K21" i="20"/>
  <c r="K20" i="20"/>
  <c r="O26" i="20"/>
  <c r="L27" i="20"/>
  <c r="L23" i="20"/>
  <c r="L12" i="20"/>
  <c r="L25" i="20"/>
  <c r="P25" i="20"/>
  <c r="M22" i="20"/>
  <c r="P21" i="20"/>
  <c r="K28" i="20"/>
  <c r="O27" i="20"/>
  <c r="K30" i="20"/>
  <c r="O16" i="20"/>
  <c r="K22" i="20"/>
  <c r="N17" i="20"/>
  <c r="P24" i="20"/>
  <c r="L20" i="20"/>
  <c r="O15" i="20"/>
  <c r="M23" i="20"/>
  <c r="P14" i="20"/>
  <c r="O25" i="20"/>
  <c r="K17" i="20"/>
  <c r="K24" i="20"/>
  <c r="N32" i="20"/>
  <c r="N23" i="20"/>
  <c r="O30" i="20"/>
  <c r="K32" i="20"/>
  <c r="K14" i="20"/>
  <c r="P16" i="20"/>
  <c r="N16" i="20"/>
  <c r="N28" i="20"/>
  <c r="P28" i="20"/>
  <c r="P17" i="20"/>
  <c r="L17" i="20"/>
  <c r="L21" i="20"/>
  <c r="K26" i="20"/>
  <c r="N25" i="20"/>
  <c r="N27" i="20"/>
  <c r="N21" i="20"/>
  <c r="M12" i="20"/>
  <c r="L24" i="20"/>
  <c r="O19" i="20"/>
  <c r="K15" i="20"/>
  <c r="M31" i="20"/>
  <c r="L22" i="20"/>
  <c r="L14" i="20"/>
  <c r="K25" i="20"/>
  <c r="M15" i="20"/>
  <c r="P31" i="20"/>
  <c r="M16" i="20"/>
  <c r="G29" i="20"/>
  <c r="G16" i="20"/>
  <c r="G27" i="20"/>
  <c r="G21" i="20"/>
  <c r="G23" i="20"/>
  <c r="G32" i="20"/>
  <c r="G17" i="20"/>
  <c r="G19" i="20"/>
  <c r="G24" i="20"/>
  <c r="G14" i="20"/>
  <c r="G13" i="20"/>
  <c r="G30" i="20"/>
  <c r="G26" i="20"/>
  <c r="G31" i="20"/>
  <c r="G25" i="20"/>
  <c r="G15" i="20"/>
  <c r="G28" i="20"/>
  <c r="G22" i="20"/>
  <c r="G20" i="20"/>
  <c r="G12" i="20"/>
  <c r="G18" i="20"/>
  <c r="F19" i="20"/>
  <c r="F26" i="20"/>
  <c r="F20" i="20"/>
  <c r="F18" i="20"/>
  <c r="F24" i="20"/>
  <c r="F16" i="20"/>
  <c r="F22" i="20"/>
  <c r="F32" i="20"/>
  <c r="F25" i="20"/>
  <c r="F28" i="20"/>
  <c r="F29" i="20"/>
  <c r="F27" i="20"/>
  <c r="F21" i="20"/>
  <c r="F30" i="20"/>
  <c r="F31" i="20"/>
  <c r="F23" i="20"/>
  <c r="F17" i="20"/>
  <c r="F12" i="20"/>
  <c r="F15" i="20"/>
  <c r="F13" i="20"/>
  <c r="F14" i="20"/>
  <c r="K33" i="20"/>
  <c r="N33" i="20"/>
  <c r="G33" i="20"/>
  <c r="L33" i="20"/>
  <c r="M33" i="20"/>
  <c r="J33" i="20"/>
  <c r="F33" i="20"/>
  <c r="I33" i="20"/>
  <c r="I43" i="5"/>
  <c r="L32" i="5"/>
  <c r="J27" i="5"/>
  <c r="U14" i="5"/>
  <c r="P28" i="5"/>
  <c r="W31" i="5"/>
  <c r="O40" i="5"/>
  <c r="N26" i="5"/>
  <c r="AA36" i="5"/>
  <c r="P39" i="5"/>
  <c r="T39" i="5"/>
  <c r="Y45" i="5"/>
  <c r="R33" i="5"/>
  <c r="I41" i="5"/>
  <c r="W36" i="5"/>
  <c r="V26" i="5"/>
  <c r="Z34" i="5"/>
  <c r="T42" i="5"/>
  <c r="S23" i="5"/>
  <c r="R28" i="5"/>
  <c r="I34" i="5"/>
  <c r="L36" i="5"/>
  <c r="N23" i="5"/>
  <c r="Y32" i="5"/>
  <c r="V34" i="5"/>
  <c r="AA44" i="5"/>
  <c r="R35" i="5"/>
  <c r="Z26" i="5"/>
  <c r="V27" i="5"/>
  <c r="H32" i="5"/>
  <c r="K40" i="5"/>
  <c r="J44" i="5"/>
  <c r="O43" i="5"/>
  <c r="X28" i="5"/>
  <c r="V44" i="5"/>
  <c r="L28" i="5"/>
  <c r="R25" i="5"/>
  <c r="T45" i="5"/>
  <c r="Z25" i="5"/>
  <c r="T43" i="5"/>
  <c r="P27" i="5"/>
  <c r="U25" i="5"/>
  <c r="J35" i="5"/>
  <c r="AA14" i="5"/>
  <c r="T28" i="5"/>
  <c r="Z31" i="5"/>
  <c r="T37" i="5"/>
  <c r="L35" i="5"/>
  <c r="Q39" i="5"/>
  <c r="AA31" i="5"/>
  <c r="K43" i="5"/>
  <c r="I35" i="5"/>
  <c r="Y43" i="5"/>
  <c r="H24" i="5"/>
  <c r="N44" i="5"/>
  <c r="F21" i="5"/>
  <c r="O23" i="5"/>
  <c r="AA34" i="5"/>
  <c r="O24" i="5"/>
  <c r="I25" i="5"/>
  <c r="L37" i="5"/>
  <c r="P36" i="5"/>
  <c r="V31" i="5"/>
  <c r="O44" i="5"/>
  <c r="N37" i="5"/>
  <c r="AA35" i="5"/>
  <c r="K17" i="5"/>
  <c r="S45" i="5"/>
  <c r="Q35" i="5"/>
  <c r="K28" i="5"/>
  <c r="K23" i="5"/>
  <c r="J36" i="5"/>
  <c r="O41" i="5"/>
  <c r="I27" i="5"/>
  <c r="AA42" i="5"/>
  <c r="Y37" i="5"/>
  <c r="X33" i="5"/>
  <c r="S44" i="5"/>
  <c r="I44" i="5"/>
  <c r="M26" i="5"/>
  <c r="N40" i="5"/>
  <c r="H23" i="5"/>
  <c r="I28" i="5"/>
  <c r="P23" i="5"/>
  <c r="O33" i="5"/>
  <c r="T14" i="5"/>
  <c r="S14" i="5"/>
  <c r="I33" i="5"/>
  <c r="O37" i="5"/>
  <c r="S24" i="5"/>
  <c r="J32" i="5"/>
  <c r="T34" i="5"/>
  <c r="H14" i="5"/>
  <c r="I36" i="5"/>
  <c r="R26" i="5"/>
  <c r="L33" i="5"/>
  <c r="K36" i="5"/>
  <c r="O26" i="5"/>
  <c r="R31" i="5"/>
  <c r="I39" i="5"/>
  <c r="X35" i="5"/>
  <c r="L31" i="5"/>
  <c r="S41" i="5"/>
  <c r="R43" i="5"/>
  <c r="AA39" i="5"/>
  <c r="L40" i="5"/>
  <c r="AA23" i="5"/>
  <c r="N34" i="5"/>
  <c r="Z44" i="5"/>
  <c r="S31" i="5"/>
  <c r="W34" i="5"/>
  <c r="W43" i="5"/>
  <c r="Z35" i="5"/>
  <c r="K24" i="5"/>
  <c r="N39" i="5"/>
  <c r="V37" i="5"/>
  <c r="L26" i="5"/>
  <c r="Q23" i="5"/>
  <c r="I37" i="5"/>
  <c r="S26" i="5"/>
  <c r="Y39" i="5"/>
  <c r="S27" i="5"/>
  <c r="W41" i="5"/>
  <c r="N36" i="5"/>
  <c r="O34" i="5"/>
  <c r="Y44" i="5"/>
  <c r="X41" i="5"/>
  <c r="X26" i="5"/>
  <c r="L24" i="5"/>
  <c r="K27" i="5"/>
  <c r="R45" i="5"/>
  <c r="T27" i="5"/>
  <c r="Y35" i="5"/>
  <c r="R32" i="5"/>
  <c r="W28" i="5"/>
  <c r="Q45" i="5"/>
  <c r="K45" i="5"/>
  <c r="J17" i="5"/>
  <c r="P43" i="5"/>
  <c r="J40" i="5"/>
  <c r="R17" i="5"/>
  <c r="O25" i="5"/>
  <c r="Z39" i="5"/>
  <c r="U32" i="5"/>
  <c r="P31" i="5"/>
  <c r="N41" i="5"/>
  <c r="Q40" i="5"/>
  <c r="R34" i="5"/>
  <c r="S35" i="5"/>
  <c r="N25" i="5"/>
  <c r="H39" i="5"/>
  <c r="U45" i="5"/>
  <c r="P26" i="5"/>
  <c r="U34" i="5"/>
  <c r="L44" i="5"/>
  <c r="H25" i="5"/>
  <c r="Z14" i="5"/>
  <c r="X39" i="5"/>
  <c r="W14" i="5"/>
  <c r="L14" i="5"/>
  <c r="V36" i="5"/>
  <c r="S36" i="5"/>
  <c r="W25" i="5"/>
  <c r="X37" i="5"/>
  <c r="K44" i="5"/>
  <c r="X44" i="5"/>
  <c r="AA43" i="5"/>
  <c r="X45" i="5"/>
  <c r="V14" i="5"/>
  <c r="E21" i="5"/>
  <c r="J28" i="5"/>
  <c r="I14" i="5"/>
  <c r="H35" i="5"/>
  <c r="V39" i="5"/>
  <c r="H41" i="5"/>
  <c r="U37" i="5"/>
  <c r="H43" i="5"/>
  <c r="U43" i="5"/>
  <c r="W39" i="5"/>
  <c r="Y31" i="5"/>
  <c r="R37" i="5"/>
  <c r="W24" i="5"/>
  <c r="W35" i="5"/>
  <c r="R27" i="5"/>
  <c r="O28" i="5"/>
  <c r="J23" i="5"/>
  <c r="O45" i="5"/>
  <c r="Z37" i="5"/>
  <c r="P33" i="5"/>
  <c r="U35" i="5"/>
  <c r="V35" i="5"/>
  <c r="X31" i="5"/>
  <c r="AA37" i="5"/>
  <c r="S37" i="5"/>
  <c r="R40" i="5"/>
  <c r="W44" i="5"/>
  <c r="J45" i="5"/>
  <c r="Q26" i="5"/>
  <c r="N45" i="5"/>
  <c r="AA32" i="5"/>
  <c r="W23" i="5"/>
  <c r="S39" i="5"/>
  <c r="J24" i="5"/>
  <c r="X27" i="5"/>
  <c r="T23" i="5"/>
  <c r="U44" i="5"/>
  <c r="N27" i="5"/>
  <c r="X25" i="5"/>
  <c r="AA40" i="5"/>
  <c r="W32" i="5"/>
  <c r="Q27" i="5"/>
  <c r="H44" i="5"/>
  <c r="Y27" i="5"/>
  <c r="P25" i="5"/>
  <c r="W33" i="5"/>
  <c r="Z40" i="5"/>
  <c r="U26" i="5"/>
  <c r="S34" i="5"/>
  <c r="T33" i="5"/>
  <c r="Z41" i="5"/>
  <c r="U36" i="5"/>
  <c r="Y33" i="5"/>
  <c r="L43" i="5"/>
  <c r="J34" i="5"/>
  <c r="W27" i="5"/>
  <c r="L34" i="5"/>
  <c r="R39" i="5"/>
  <c r="Z27" i="5"/>
  <c r="U39" i="5"/>
  <c r="N14" i="5"/>
  <c r="V25" i="5"/>
  <c r="K25" i="5"/>
  <c r="Q32" i="5"/>
  <c r="X34" i="5"/>
  <c r="V41" i="5"/>
  <c r="Z32" i="5"/>
  <c r="Q37" i="5"/>
  <c r="K33" i="5"/>
  <c r="I45" i="5"/>
  <c r="Q31" i="5"/>
  <c r="Q14" i="5"/>
  <c r="K39" i="5"/>
  <c r="H26" i="5"/>
  <c r="Y23" i="5"/>
  <c r="V33" i="5"/>
  <c r="Z24" i="5"/>
  <c r="I40" i="5"/>
  <c r="X32" i="5"/>
  <c r="K35" i="5"/>
  <c r="V43" i="5"/>
  <c r="P34" i="5"/>
  <c r="V24" i="5"/>
  <c r="Z23" i="5"/>
  <c r="K37" i="5"/>
  <c r="X24" i="5"/>
  <c r="K34" i="5"/>
  <c r="K26" i="5"/>
  <c r="U23" i="5"/>
  <c r="Z33" i="5"/>
  <c r="T44" i="5"/>
  <c r="AA24" i="5"/>
  <c r="R44" i="5"/>
  <c r="N43" i="5"/>
  <c r="O31" i="5"/>
  <c r="V45" i="5"/>
  <c r="O14" i="5"/>
  <c r="W26" i="5"/>
  <c r="AA28" i="5"/>
  <c r="S16" i="5"/>
  <c r="S43" i="5"/>
  <c r="Y40" i="5"/>
  <c r="P45" i="5"/>
  <c r="Q34" i="5"/>
  <c r="AA41" i="5"/>
  <c r="R14" i="5"/>
  <c r="K41" i="5"/>
  <c r="N24" i="5"/>
  <c r="Y24" i="5"/>
  <c r="S40" i="5"/>
  <c r="J41" i="5"/>
  <c r="J14" i="5"/>
  <c r="O27" i="5"/>
  <c r="Q41" i="5"/>
  <c r="G21" i="5"/>
  <c r="V28" i="5"/>
  <c r="H34" i="5"/>
  <c r="Y41" i="5"/>
  <c r="O36" i="5"/>
  <c r="N35" i="5"/>
  <c r="O39" i="5"/>
  <c r="H31" i="5"/>
  <c r="T41" i="5"/>
  <c r="N31" i="5"/>
  <c r="T40" i="5"/>
  <c r="K14" i="5"/>
  <c r="K31" i="5"/>
  <c r="U31" i="5"/>
  <c r="S28" i="5"/>
  <c r="V32" i="5"/>
  <c r="X14" i="5"/>
  <c r="Q33" i="5"/>
  <c r="Z45" i="5"/>
  <c r="L39" i="5"/>
  <c r="O32" i="5"/>
  <c r="L45" i="5"/>
  <c r="X23" i="5"/>
  <c r="Y14" i="5"/>
  <c r="V40" i="5"/>
  <c r="M42" i="5"/>
  <c r="P14" i="5"/>
  <c r="Z36" i="5"/>
  <c r="R41" i="5"/>
  <c r="S25" i="5"/>
  <c r="AA33" i="5"/>
  <c r="X40" i="5"/>
  <c r="I26" i="5"/>
  <c r="R36" i="5"/>
  <c r="T31" i="5"/>
  <c r="M34" i="5"/>
  <c r="H40" i="5"/>
  <c r="Y28" i="5"/>
  <c r="L23" i="5"/>
  <c r="U27" i="5"/>
  <c r="AA26" i="5"/>
  <c r="Q36" i="5"/>
  <c r="U33" i="5"/>
  <c r="H36" i="5"/>
  <c r="X43" i="5"/>
  <c r="P37" i="5"/>
  <c r="N33" i="5"/>
  <c r="Q44" i="5"/>
  <c r="S33" i="5"/>
  <c r="T25" i="5"/>
  <c r="S32" i="5"/>
  <c r="K32" i="5"/>
  <c r="J37" i="5"/>
  <c r="P32" i="5"/>
  <c r="AA25" i="5"/>
  <c r="Q28" i="5"/>
  <c r="X36" i="5"/>
  <c r="J26" i="5"/>
  <c r="Y34" i="5"/>
  <c r="W40" i="5"/>
  <c r="Y26" i="5"/>
  <c r="P35" i="5"/>
  <c r="W45" i="5"/>
  <c r="U40" i="5"/>
  <c r="R23" i="5"/>
  <c r="P24" i="5"/>
  <c r="Y36" i="5"/>
  <c r="H21" i="5"/>
  <c r="T26" i="5"/>
  <c r="I23" i="5"/>
  <c r="J31" i="5"/>
  <c r="T32" i="5"/>
  <c r="P41" i="5"/>
  <c r="T24" i="5"/>
  <c r="V23" i="5"/>
  <c r="H33" i="5"/>
  <c r="L41" i="5"/>
  <c r="C6" i="5" l="1"/>
  <c r="C7" i="5" s="1"/>
  <c r="C8" i="5" s="1"/>
  <c r="C9" i="5" s="1"/>
  <c r="C10" i="5" s="1"/>
  <c r="C11" i="5" s="1"/>
  <c r="C12" i="5" s="1"/>
  <c r="C13" i="5" s="1"/>
  <c r="M18" i="17"/>
  <c r="E18" i="17"/>
  <c r="F18" i="17"/>
  <c r="L18" i="17"/>
  <c r="D18" i="17"/>
  <c r="K18" i="17"/>
  <c r="C18" i="17"/>
  <c r="J18" i="17"/>
  <c r="B18" i="17"/>
  <c r="I18" i="17"/>
  <c r="H18" i="17"/>
  <c r="G18" i="17"/>
  <c r="G16" i="17"/>
  <c r="F16" i="17"/>
  <c r="M16" i="17"/>
  <c r="E16" i="17"/>
  <c r="L16" i="17"/>
  <c r="D16" i="17"/>
  <c r="K16" i="17"/>
  <c r="C16" i="17"/>
  <c r="J16" i="17"/>
  <c r="B16" i="17"/>
  <c r="H16" i="17"/>
  <c r="I16" i="17"/>
  <c r="I14" i="17"/>
  <c r="H14" i="17"/>
  <c r="G14" i="17"/>
  <c r="F14" i="17"/>
  <c r="M14" i="17"/>
  <c r="E14" i="17"/>
  <c r="B14" i="17"/>
  <c r="L14" i="17"/>
  <c r="D14" i="17"/>
  <c r="K14" i="17"/>
  <c r="C14" i="17"/>
  <c r="J14" i="17"/>
  <c r="H19" i="17"/>
  <c r="G19" i="17"/>
  <c r="I19" i="17"/>
  <c r="F19" i="17"/>
  <c r="M19" i="17"/>
  <c r="E19" i="17"/>
  <c r="L19" i="17"/>
  <c r="D19" i="17"/>
  <c r="K19" i="17"/>
  <c r="C19" i="17"/>
  <c r="J19" i="17"/>
  <c r="B19" i="17"/>
  <c r="J17" i="17"/>
  <c r="B17" i="17"/>
  <c r="I17" i="17"/>
  <c r="H17" i="17"/>
  <c r="C17" i="17"/>
  <c r="G17" i="17"/>
  <c r="K17" i="17"/>
  <c r="F17" i="17"/>
  <c r="M17" i="17"/>
  <c r="E17" i="17"/>
  <c r="L17" i="17"/>
  <c r="D17" i="17"/>
  <c r="L15" i="17"/>
  <c r="D15" i="17"/>
  <c r="K15" i="17"/>
  <c r="C15" i="17"/>
  <c r="J15" i="17"/>
  <c r="B15" i="17"/>
  <c r="I15" i="17"/>
  <c r="H15" i="17"/>
  <c r="E15" i="17"/>
  <c r="G15" i="17"/>
  <c r="F15" i="17"/>
  <c r="M15" i="17"/>
  <c r="F13" i="17"/>
  <c r="M13" i="17"/>
  <c r="E13" i="17"/>
  <c r="L13" i="17"/>
  <c r="D13" i="17"/>
  <c r="K13" i="17"/>
  <c r="C13" i="17"/>
  <c r="J13" i="17"/>
  <c r="B13" i="17"/>
  <c r="I13" i="17"/>
  <c r="H13" i="17"/>
  <c r="G13" i="17"/>
  <c r="D19" i="5"/>
  <c r="A30" i="17"/>
  <c r="A23" i="17"/>
  <c r="A36" i="17"/>
  <c r="A27" i="17"/>
  <c r="A42" i="17"/>
  <c r="A22" i="17"/>
  <c r="A38" i="17"/>
  <c r="A29" i="17"/>
  <c r="A39" i="17"/>
  <c r="B39" i="17" s="1"/>
  <c r="A20" i="17"/>
  <c r="B20" i="17" s="1"/>
  <c r="A35" i="17"/>
  <c r="A24" i="17"/>
  <c r="A26" i="17"/>
  <c r="A34" i="17"/>
  <c r="A28" i="17"/>
  <c r="A25" i="17"/>
  <c r="A37" i="17"/>
  <c r="A32" i="17"/>
  <c r="A41" i="17"/>
  <c r="A40" i="17"/>
  <c r="A31" i="17"/>
  <c r="A21" i="17"/>
  <c r="A33" i="17"/>
  <c r="Y73" i="7"/>
  <c r="P73" i="7" s="1"/>
  <c r="Y74" i="7"/>
  <c r="N74" i="7" s="1"/>
  <c r="Y75" i="7"/>
  <c r="N75" i="7" s="1"/>
  <c r="Y72" i="7"/>
  <c r="N72" i="7" s="1"/>
  <c r="O72" i="7" s="1"/>
  <c r="Y71" i="7"/>
  <c r="K57" i="1"/>
  <c r="K58" i="1"/>
  <c r="K59" i="1"/>
  <c r="K60" i="1"/>
  <c r="K61" i="1"/>
  <c r="K62" i="1"/>
  <c r="K63" i="1"/>
  <c r="J57" i="1"/>
  <c r="J58" i="1"/>
  <c r="J59" i="1"/>
  <c r="J60" i="1"/>
  <c r="J61" i="1"/>
  <c r="J62" i="1"/>
  <c r="J63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Q41" i="7"/>
  <c r="Q38" i="7"/>
  <c r="I40" i="7"/>
  <c r="I41" i="7"/>
  <c r="I42" i="7"/>
  <c r="I39" i="7"/>
  <c r="J56" i="1"/>
  <c r="K56" i="1"/>
  <c r="J55" i="1"/>
  <c r="K55" i="1"/>
  <c r="J48" i="1"/>
  <c r="K48" i="1"/>
  <c r="J49" i="1"/>
  <c r="K49" i="1"/>
  <c r="J50" i="1"/>
  <c r="J51" i="1"/>
  <c r="K51" i="1"/>
  <c r="K50" i="1"/>
  <c r="J16" i="5"/>
  <c r="L21" i="5"/>
  <c r="Z17" i="5"/>
  <c r="H20" i="5"/>
  <c r="M21" i="5"/>
  <c r="T18" i="5"/>
  <c r="K6" i="1"/>
  <c r="V20" i="5"/>
  <c r="H19" i="5"/>
  <c r="J15" i="5"/>
  <c r="T15" i="5"/>
  <c r="Z18" i="5"/>
  <c r="P15" i="5"/>
  <c r="Y21" i="5"/>
  <c r="V21" i="5"/>
  <c r="Q21" i="5"/>
  <c r="U42" i="5"/>
  <c r="AA15" i="5"/>
  <c r="L42" i="5"/>
  <c r="K16" i="5"/>
  <c r="U21" i="5"/>
  <c r="J6" i="1"/>
  <c r="X18" i="5"/>
  <c r="S15" i="5"/>
  <c r="T21" i="5"/>
  <c r="Q42" i="5"/>
  <c r="S42" i="5"/>
  <c r="I20" i="5"/>
  <c r="R18" i="5"/>
  <c r="P18" i="5"/>
  <c r="H15" i="5"/>
  <c r="R21" i="5"/>
  <c r="I21" i="5"/>
  <c r="Z42" i="5"/>
  <c r="T20" i="5"/>
  <c r="N17" i="5"/>
  <c r="K42" i="5"/>
  <c r="I16" i="5"/>
  <c r="X42" i="5"/>
  <c r="Z15" i="5"/>
  <c r="Y42" i="5"/>
  <c r="Y20" i="5"/>
  <c r="O15" i="5"/>
  <c r="S17" i="5"/>
  <c r="Q20" i="5"/>
  <c r="R16" i="5"/>
  <c r="U17" i="5"/>
  <c r="AA18" i="5"/>
  <c r="L20" i="5"/>
  <c r="N15" i="5"/>
  <c r="U16" i="5"/>
  <c r="O18" i="5"/>
  <c r="I42" i="5"/>
  <c r="Z21" i="5"/>
  <c r="T16" i="5"/>
  <c r="P16" i="5"/>
  <c r="V17" i="5"/>
  <c r="P17" i="5"/>
  <c r="R15" i="5"/>
  <c r="N20" i="5"/>
  <c r="T19" i="5"/>
  <c r="J20" i="5"/>
  <c r="P20" i="5"/>
  <c r="L18" i="5"/>
  <c r="L15" i="5"/>
  <c r="O20" i="5"/>
  <c r="H16" i="5"/>
  <c r="J21" i="5"/>
  <c r="M15" i="5"/>
  <c r="U20" i="5"/>
  <c r="X15" i="5"/>
  <c r="J42" i="5"/>
  <c r="K21" i="5"/>
  <c r="Z16" i="5"/>
  <c r="X21" i="5"/>
  <c r="W15" i="5"/>
  <c r="W20" i="5"/>
  <c r="W18" i="5"/>
  <c r="X20" i="5"/>
  <c r="O17" i="5"/>
  <c r="S20" i="5"/>
  <c r="Y15" i="5"/>
  <c r="H17" i="5"/>
  <c r="Q16" i="5"/>
  <c r="U18" i="5"/>
  <c r="K7" i="1"/>
  <c r="I18" i="5"/>
  <c r="R20" i="5"/>
  <c r="J7" i="1"/>
  <c r="AA21" i="5"/>
  <c r="W16" i="5"/>
  <c r="N42" i="5"/>
  <c r="K8" i="1"/>
  <c r="X16" i="5"/>
  <c r="V18" i="5"/>
  <c r="M16" i="5"/>
  <c r="X17" i="5"/>
  <c r="S21" i="5"/>
  <c r="L16" i="5"/>
  <c r="N18" i="5"/>
  <c r="R42" i="5"/>
  <c r="I15" i="5"/>
  <c r="I17" i="5"/>
  <c r="T17" i="5"/>
  <c r="J18" i="5"/>
  <c r="K15" i="5"/>
  <c r="O42" i="5"/>
  <c r="M17" i="5"/>
  <c r="O21" i="5"/>
  <c r="Q17" i="5"/>
  <c r="N21" i="5"/>
  <c r="P21" i="5"/>
  <c r="N16" i="5"/>
  <c r="M20" i="5"/>
  <c r="L17" i="5"/>
  <c r="V42" i="5"/>
  <c r="AA17" i="5"/>
  <c r="S18" i="5"/>
  <c r="J8" i="1"/>
  <c r="O16" i="5"/>
  <c r="K18" i="5"/>
  <c r="Q15" i="5"/>
  <c r="V16" i="5"/>
  <c r="Y18" i="5"/>
  <c r="W17" i="5"/>
  <c r="M18" i="5"/>
  <c r="AA20" i="5"/>
  <c r="K5" i="1"/>
  <c r="H42" i="5"/>
  <c r="U15" i="5"/>
  <c r="AA16" i="5"/>
  <c r="P42" i="5"/>
  <c r="J5" i="1"/>
  <c r="W42" i="5"/>
  <c r="Y16" i="5"/>
  <c r="W21" i="5"/>
  <c r="V15" i="5"/>
  <c r="K20" i="5"/>
  <c r="Q18" i="5"/>
  <c r="H18" i="5"/>
  <c r="Y17" i="5"/>
  <c r="Z20" i="5"/>
  <c r="C31" i="17" l="1"/>
  <c r="B31" i="17"/>
  <c r="D28" i="17"/>
  <c r="B28" i="17"/>
  <c r="I29" i="17"/>
  <c r="B29" i="17"/>
  <c r="I23" i="17"/>
  <c r="B23" i="17"/>
  <c r="G40" i="17"/>
  <c r="B40" i="17"/>
  <c r="I34" i="17"/>
  <c r="B34" i="17"/>
  <c r="D38" i="17"/>
  <c r="B38" i="17"/>
  <c r="H30" i="17"/>
  <c r="B30" i="17"/>
  <c r="M26" i="17"/>
  <c r="B26" i="17"/>
  <c r="E41" i="17"/>
  <c r="B41" i="17"/>
  <c r="H24" i="17"/>
  <c r="B24" i="17"/>
  <c r="G22" i="17"/>
  <c r="B22" i="17"/>
  <c r="C33" i="17"/>
  <c r="B33" i="17"/>
  <c r="M32" i="17"/>
  <c r="B32" i="17"/>
  <c r="G35" i="17"/>
  <c r="B35" i="17"/>
  <c r="I42" i="17"/>
  <c r="B42" i="17"/>
  <c r="D27" i="17"/>
  <c r="B27" i="17"/>
  <c r="C21" i="17"/>
  <c r="B21" i="17"/>
  <c r="D37" i="17"/>
  <c r="B37" i="17"/>
  <c r="M36" i="17"/>
  <c r="B36" i="17"/>
  <c r="I25" i="17"/>
  <c r="B25" i="17"/>
  <c r="I44" i="7"/>
  <c r="S72" i="7"/>
  <c r="I13" i="5"/>
  <c r="I8" i="5"/>
  <c r="I10" i="5"/>
  <c r="I12" i="5"/>
  <c r="I7" i="5"/>
  <c r="I9" i="5"/>
  <c r="I6" i="5"/>
  <c r="I24" i="17"/>
  <c r="E39" i="17"/>
  <c r="D36" i="17"/>
  <c r="G36" i="17"/>
  <c r="C30" i="17"/>
  <c r="D39" i="17"/>
  <c r="M38" i="17"/>
  <c r="D40" i="17"/>
  <c r="E34" i="17"/>
  <c r="D25" i="17"/>
  <c r="J38" i="17"/>
  <c r="C25" i="17"/>
  <c r="G27" i="17"/>
  <c r="C27" i="17"/>
  <c r="J39" i="17"/>
  <c r="I41" i="17"/>
  <c r="H40" i="17"/>
  <c r="E22" i="17"/>
  <c r="I30" i="17"/>
  <c r="M40" i="17"/>
  <c r="G38" i="17"/>
  <c r="D41" i="17"/>
  <c r="D33" i="17"/>
  <c r="G30" i="17"/>
  <c r="C26" i="17"/>
  <c r="M34" i="17"/>
  <c r="G25" i="17"/>
  <c r="H26" i="17"/>
  <c r="H32" i="17"/>
  <c r="G21" i="17"/>
  <c r="J37" i="17"/>
  <c r="E37" i="17"/>
  <c r="H28" i="17"/>
  <c r="M37" i="17"/>
  <c r="G28" i="17"/>
  <c r="I32" i="17"/>
  <c r="C36" i="17"/>
  <c r="C42" i="17"/>
  <c r="G26" i="17"/>
  <c r="E21" i="17"/>
  <c r="H42" i="17"/>
  <c r="J26" i="17"/>
  <c r="G42" i="17"/>
  <c r="H36" i="17"/>
  <c r="D21" i="17"/>
  <c r="I26" i="17"/>
  <c r="H21" i="17"/>
  <c r="H23" i="17"/>
  <c r="I37" i="17"/>
  <c r="C37" i="17"/>
  <c r="C32" i="17"/>
  <c r="G23" i="17"/>
  <c r="I36" i="17"/>
  <c r="C41" i="17"/>
  <c r="E30" i="17"/>
  <c r="E36" i="17"/>
  <c r="D32" i="17"/>
  <c r="E32" i="17"/>
  <c r="J34" i="17"/>
  <c r="H37" i="17"/>
  <c r="C34" i="17"/>
  <c r="I21" i="17"/>
  <c r="D22" i="17"/>
  <c r="E31" i="17"/>
  <c r="G37" i="17"/>
  <c r="D24" i="17"/>
  <c r="J32" i="17"/>
  <c r="G33" i="17"/>
  <c r="G29" i="17"/>
  <c r="J28" i="17"/>
  <c r="M35" i="17"/>
  <c r="C28" i="17"/>
  <c r="C22" i="17"/>
  <c r="G39" i="17"/>
  <c r="C24" i="17"/>
  <c r="I40" i="17"/>
  <c r="D26" i="17"/>
  <c r="J36" i="17"/>
  <c r="E26" i="17"/>
  <c r="C29" i="17"/>
  <c r="H34" i="17"/>
  <c r="E27" i="17"/>
  <c r="C35" i="17"/>
  <c r="C39" i="17"/>
  <c r="E24" i="17"/>
  <c r="H35" i="17"/>
  <c r="J40" i="17"/>
  <c r="C40" i="17"/>
  <c r="D35" i="17"/>
  <c r="C38" i="17"/>
  <c r="D23" i="17"/>
  <c r="E29" i="17"/>
  <c r="J27" i="17"/>
  <c r="D42" i="17"/>
  <c r="M30" i="17"/>
  <c r="E35" i="17"/>
  <c r="J41" i="17"/>
  <c r="I33" i="17"/>
  <c r="G32" i="17"/>
  <c r="M33" i="17"/>
  <c r="H29" i="17"/>
  <c r="J29" i="17"/>
  <c r="M28" i="17"/>
  <c r="H25" i="17"/>
  <c r="E42" i="17"/>
  <c r="I27" i="17"/>
  <c r="E38" i="17"/>
  <c r="E23" i="17"/>
  <c r="C23" i="17"/>
  <c r="G24" i="17"/>
  <c r="I39" i="17"/>
  <c r="D30" i="17"/>
  <c r="M41" i="17"/>
  <c r="M27" i="17"/>
  <c r="E40" i="17"/>
  <c r="D29" i="17"/>
  <c r="D34" i="17"/>
  <c r="H27" i="17"/>
  <c r="E25" i="17"/>
  <c r="J35" i="17"/>
  <c r="H22" i="17"/>
  <c r="I22" i="17"/>
  <c r="I31" i="17"/>
  <c r="I35" i="17"/>
  <c r="H31" i="17"/>
  <c r="H39" i="17"/>
  <c r="M39" i="17"/>
  <c r="H41" i="17"/>
  <c r="J30" i="17"/>
  <c r="G41" i="17"/>
  <c r="E33" i="17"/>
  <c r="J33" i="17"/>
  <c r="H33" i="17"/>
  <c r="G34" i="17"/>
  <c r="E28" i="17"/>
  <c r="G31" i="17"/>
  <c r="J31" i="17"/>
  <c r="H38" i="17"/>
  <c r="I38" i="17"/>
  <c r="D31" i="17"/>
  <c r="I28" i="17"/>
  <c r="M31" i="17"/>
  <c r="M29" i="17"/>
  <c r="N73" i="7"/>
  <c r="O73" i="7" s="1"/>
  <c r="P71" i="7"/>
  <c r="T75" i="7"/>
  <c r="N71" i="7"/>
  <c r="O71" i="7" s="1"/>
  <c r="P72" i="7"/>
  <c r="U71" i="7"/>
  <c r="R72" i="7"/>
  <c r="P74" i="7"/>
  <c r="O74" i="7"/>
  <c r="S71" i="7"/>
  <c r="M24" i="17"/>
  <c r="M22" i="17"/>
  <c r="R75" i="7"/>
  <c r="R71" i="7"/>
  <c r="U74" i="7"/>
  <c r="U73" i="7"/>
  <c r="U72" i="7"/>
  <c r="S75" i="7"/>
  <c r="T71" i="7"/>
  <c r="T74" i="7"/>
  <c r="T73" i="7"/>
  <c r="T72" i="7"/>
  <c r="S74" i="7"/>
  <c r="S73" i="7"/>
  <c r="R74" i="7"/>
  <c r="R73" i="7"/>
  <c r="P75" i="7"/>
  <c r="O75" i="7"/>
  <c r="U75" i="7"/>
  <c r="L19" i="5"/>
  <c r="M19" i="5"/>
  <c r="P19" i="5"/>
  <c r="J19" i="5"/>
  <c r="N19" i="5"/>
  <c r="Z19" i="5"/>
  <c r="K19" i="5"/>
  <c r="O33" i="20" a="1"/>
  <c r="O19" i="5"/>
  <c r="Q19" i="5"/>
  <c r="U19" i="5"/>
  <c r="Y19" i="5"/>
  <c r="AA19" i="5"/>
  <c r="V19" i="5"/>
  <c r="P33" i="20" a="1"/>
  <c r="X19" i="5"/>
  <c r="W19" i="5"/>
  <c r="S19" i="5"/>
  <c r="R19" i="5"/>
  <c r="I19" i="5"/>
  <c r="E13" i="5" l="1" a="1"/>
  <c r="E13" i="5" s="1"/>
  <c r="I11" i="5"/>
  <c r="L13" i="5" a="1"/>
  <c r="L13" i="5" s="1"/>
  <c r="N6" i="5" a="1"/>
  <c r="N6" i="5" s="1"/>
  <c r="R13" i="5" a="1"/>
  <c r="R13" i="5" s="1"/>
  <c r="P8" i="5" a="1"/>
  <c r="P8" i="5" s="1"/>
  <c r="Y9" i="5" a="1"/>
  <c r="Y9" i="5" s="1"/>
  <c r="V12" i="5" a="1"/>
  <c r="V12" i="5" s="1"/>
  <c r="T9" i="5" a="1"/>
  <c r="T9" i="5" s="1"/>
  <c r="Q7" i="5" a="1"/>
  <c r="Q7" i="5" s="1"/>
  <c r="O6" i="5" a="1"/>
  <c r="O6" i="5" s="1"/>
  <c r="L7" i="5" a="1"/>
  <c r="L7" i="5" s="1"/>
  <c r="R8" i="5" a="1"/>
  <c r="R8" i="5" s="1"/>
  <c r="R12" i="5" a="1"/>
  <c r="R12" i="5" s="1"/>
  <c r="Z11" i="5" a="1"/>
  <c r="Z11" i="5" s="1"/>
  <c r="J13" i="5" a="1"/>
  <c r="J13" i="5" s="1"/>
  <c r="S8" i="5" a="1"/>
  <c r="S8" i="5" s="1"/>
  <c r="N12" i="5" a="1"/>
  <c r="N12" i="5" s="1"/>
  <c r="U7" i="5" a="1"/>
  <c r="U7" i="5" s="1"/>
  <c r="R11" i="5" a="1"/>
  <c r="R11" i="5" s="1"/>
  <c r="U13" i="5" a="1"/>
  <c r="U13" i="5" s="1"/>
  <c r="V71" i="7"/>
  <c r="V73" i="7"/>
  <c r="V74" i="7"/>
  <c r="V75" i="7"/>
  <c r="V72" i="7"/>
  <c r="U6" i="5" a="1"/>
  <c r="U6" i="5" s="1"/>
  <c r="P7" i="5" a="1"/>
  <c r="P7" i="5" s="1"/>
  <c r="Z7" i="5" a="1"/>
  <c r="Z7" i="5" s="1"/>
  <c r="P9" i="5" a="1"/>
  <c r="P9" i="5" s="1"/>
  <c r="X7" i="5" a="1"/>
  <c r="X7" i="5" s="1"/>
  <c r="R9" i="5" a="1"/>
  <c r="R9" i="5" s="1"/>
  <c r="N13" i="5" a="1"/>
  <c r="N13" i="5" s="1"/>
  <c r="V7" i="5" a="1"/>
  <c r="V7" i="5" s="1"/>
  <c r="J7" i="5" a="1"/>
  <c r="J7" i="5" s="1"/>
  <c r="J6" i="5" a="1"/>
  <c r="J6" i="5" s="1"/>
  <c r="T13" i="5" a="1"/>
  <c r="T13" i="5" s="1"/>
  <c r="O8" i="5" a="1"/>
  <c r="O8" i="5" s="1"/>
  <c r="Q6" i="5" a="1"/>
  <c r="Q6" i="5" s="1"/>
  <c r="J10" i="5" a="1"/>
  <c r="J10" i="5" s="1"/>
  <c r="L8" i="5" a="1"/>
  <c r="L8" i="5" s="1"/>
  <c r="Q11" i="5" a="1"/>
  <c r="Q11" i="5" s="1"/>
  <c r="T12" i="5" a="1"/>
  <c r="T12" i="5" s="1"/>
  <c r="L9" i="5" a="1"/>
  <c r="L9" i="5" s="1"/>
  <c r="P12" i="5" a="1"/>
  <c r="P12" i="5" s="1"/>
  <c r="Q12" i="5" a="1"/>
  <c r="Q12" i="5" s="1"/>
  <c r="Z6" i="5" a="1"/>
  <c r="Z6" i="5" s="1"/>
  <c r="N9" i="5" a="1"/>
  <c r="N9" i="5" s="1"/>
  <c r="Y13" i="5" a="1"/>
  <c r="Y13" i="5" s="1"/>
  <c r="S9" i="5" a="1"/>
  <c r="S9" i="5" s="1"/>
  <c r="L6" i="5" a="1"/>
  <c r="L6" i="5" s="1"/>
  <c r="J12" i="5" a="1"/>
  <c r="J12" i="5" s="1"/>
  <c r="T10" i="5" a="1"/>
  <c r="T10" i="5" s="1"/>
  <c r="W12" i="5" a="1"/>
  <c r="W12" i="5" s="1"/>
  <c r="W8" i="5" a="1"/>
  <c r="W8" i="5" s="1"/>
  <c r="U8" i="5" a="1"/>
  <c r="U8" i="5" s="1"/>
  <c r="R6" i="5" a="1"/>
  <c r="R6" i="5" s="1"/>
  <c r="L10" i="5" a="1"/>
  <c r="L10" i="5" s="1"/>
  <c r="S6" i="5" a="1"/>
  <c r="S6" i="5" s="1"/>
  <c r="S7" i="5" a="1"/>
  <c r="S7" i="5" s="1"/>
  <c r="N8" i="5" a="1"/>
  <c r="N8" i="5" s="1"/>
  <c r="S10" i="5" a="1"/>
  <c r="S10" i="5" s="1"/>
  <c r="Z13" i="5" a="1"/>
  <c r="Z13" i="5" s="1"/>
  <c r="J11" i="5" a="1"/>
  <c r="J11" i="5" s="1"/>
  <c r="P6" i="5" a="1"/>
  <c r="P6" i="5" s="1"/>
  <c r="L12" i="5" a="1"/>
  <c r="L12" i="5" s="1"/>
  <c r="Z8" i="5" a="1"/>
  <c r="Z8" i="5" s="1"/>
  <c r="W13" i="5" a="1"/>
  <c r="W13" i="5" s="1"/>
  <c r="O12" i="5" a="1"/>
  <c r="O12" i="5" s="1"/>
  <c r="X12" i="5" a="1"/>
  <c r="X12" i="5" s="1"/>
  <c r="S12" i="5" a="1"/>
  <c r="S12" i="5" s="1"/>
  <c r="X8" i="5" a="1"/>
  <c r="X8" i="5" s="1"/>
  <c r="S13" i="5" a="1"/>
  <c r="S13" i="5" s="1"/>
  <c r="Q8" i="5" a="1"/>
  <c r="Q8" i="5" s="1"/>
  <c r="Q9" i="5" a="1"/>
  <c r="Q9" i="5" s="1"/>
  <c r="Q10" i="5" a="1"/>
  <c r="Q10" i="5" s="1"/>
  <c r="U12" i="5" a="1"/>
  <c r="U12" i="5" s="1"/>
  <c r="X6" i="5" a="1"/>
  <c r="X6" i="5" s="1"/>
  <c r="Z9" i="5" a="1"/>
  <c r="Z9" i="5" s="1"/>
  <c r="X11" i="5" a="1"/>
  <c r="X11" i="5" s="1"/>
  <c r="V11" i="5" a="1"/>
  <c r="V11" i="5" s="1"/>
  <c r="N11" i="5" a="1"/>
  <c r="N11" i="5" s="1"/>
  <c r="Z12" i="5" a="1"/>
  <c r="Z12" i="5" s="1"/>
  <c r="W7" i="5" a="1"/>
  <c r="W7" i="5" s="1"/>
  <c r="Y6" i="5" a="1"/>
  <c r="Y6" i="5" s="1"/>
  <c r="O7" i="5" a="1"/>
  <c r="O7" i="5" s="1"/>
  <c r="N7" i="5" a="1"/>
  <c r="N7" i="5" s="1"/>
  <c r="V6" i="5" a="1"/>
  <c r="V6" i="5" s="1"/>
  <c r="V10" i="5" a="1"/>
  <c r="V10" i="5" s="1"/>
  <c r="S11" i="5" a="1"/>
  <c r="S11" i="5" s="1"/>
  <c r="N10" i="5" a="1"/>
  <c r="N10" i="5" s="1"/>
  <c r="V13" i="5" a="1"/>
  <c r="V13" i="5" s="1"/>
  <c r="J9" i="5" a="1"/>
  <c r="J9" i="5" s="1"/>
  <c r="R7" i="5" a="1"/>
  <c r="R7" i="5" s="1"/>
  <c r="W10" i="5" a="1"/>
  <c r="W10" i="5" s="1"/>
  <c r="L11" i="5" a="1"/>
  <c r="L11" i="5" s="1"/>
  <c r="J8" i="5" a="1"/>
  <c r="J8" i="5" s="1"/>
  <c r="W9" i="5" a="1"/>
  <c r="W9" i="5" s="1"/>
  <c r="Y8" i="5" a="1"/>
  <c r="Y8" i="5" s="1"/>
  <c r="P13" i="5" a="1"/>
  <c r="P13" i="5" s="1"/>
  <c r="O10" i="5" a="1"/>
  <c r="O10" i="5" s="1"/>
  <c r="X9" i="5" a="1"/>
  <c r="X9" i="5" s="1"/>
  <c r="U10" i="5" a="1"/>
  <c r="U10" i="5" s="1"/>
  <c r="G13" i="5" a="1"/>
  <c r="G13" i="5" s="1"/>
  <c r="P10" i="5" a="1"/>
  <c r="P10" i="5" s="1"/>
  <c r="V9" i="5" a="1"/>
  <c r="V9" i="5" s="1"/>
  <c r="O9" i="5" a="1"/>
  <c r="O9" i="5" s="1"/>
  <c r="T11" i="5" a="1"/>
  <c r="T11" i="5" s="1"/>
  <c r="U9" i="5" a="1"/>
  <c r="U9" i="5" s="1"/>
  <c r="O11" i="5" a="1"/>
  <c r="O11" i="5" s="1"/>
  <c r="O13" i="5" a="1"/>
  <c r="O13" i="5" s="1"/>
  <c r="Q13" i="5" a="1"/>
  <c r="Q13" i="5" s="1"/>
  <c r="T6" i="5" a="1"/>
  <c r="T6" i="5" s="1"/>
  <c r="W6" i="5" a="1"/>
  <c r="W6" i="5" s="1"/>
  <c r="T7" i="5" a="1"/>
  <c r="T7" i="5" s="1"/>
  <c r="Y10" i="5" a="1"/>
  <c r="Y10" i="5" s="1"/>
  <c r="X10" i="5" a="1"/>
  <c r="X10" i="5" s="1"/>
  <c r="V8" i="5" a="1"/>
  <c r="V8" i="5" s="1"/>
  <c r="R10" i="5" a="1"/>
  <c r="R10" i="5" s="1"/>
  <c r="U11" i="5" a="1"/>
  <c r="U11" i="5" s="1"/>
  <c r="W11" i="5" a="1"/>
  <c r="W11" i="5" s="1"/>
  <c r="T8" i="5" a="1"/>
  <c r="T8" i="5" s="1"/>
  <c r="Y11" i="5" a="1"/>
  <c r="Y11" i="5" s="1"/>
  <c r="X13" i="5" a="1"/>
  <c r="X13" i="5" s="1"/>
  <c r="P11" i="5" a="1"/>
  <c r="P11" i="5" s="1"/>
  <c r="Z10" i="5" a="1"/>
  <c r="Z10" i="5" s="1"/>
  <c r="Y12" i="5" a="1"/>
  <c r="Y12" i="5" s="1"/>
  <c r="Y7" i="5" a="1"/>
  <c r="Y7" i="5" s="1"/>
  <c r="N240" i="7"/>
  <c r="N241" i="7"/>
  <c r="O240" i="7"/>
  <c r="O241" i="7"/>
  <c r="S240" i="7"/>
  <c r="S241" i="7"/>
  <c r="Q240" i="7"/>
  <c r="Q241" i="7"/>
  <c r="P240" i="7"/>
  <c r="P241" i="7"/>
  <c r="U240" i="7"/>
  <c r="U241" i="7"/>
  <c r="R240" i="7"/>
  <c r="R241" i="7"/>
  <c r="T241" i="7"/>
  <c r="T240" i="7"/>
  <c r="P33" i="20"/>
  <c r="M42" i="17" s="1"/>
  <c r="J23" i="17"/>
  <c r="J21" i="17"/>
  <c r="J22" i="17"/>
  <c r="J24" i="17"/>
  <c r="J25" i="17"/>
  <c r="O33" i="20"/>
  <c r="J42" i="17" s="1"/>
  <c r="M25" i="17"/>
  <c r="M23" i="17"/>
  <c r="M11" i="5" l="1"/>
  <c r="AA11" i="5"/>
  <c r="M13" i="5"/>
  <c r="AA10" i="5"/>
  <c r="AA13" i="5"/>
  <c r="M7" i="5"/>
  <c r="M10" i="5"/>
  <c r="M6" i="5"/>
  <c r="M12" i="5"/>
  <c r="M8" i="5"/>
  <c r="M9" i="5"/>
  <c r="AA6" i="5"/>
  <c r="AA9" i="5"/>
  <c r="AA12" i="5"/>
  <c r="AA7" i="5"/>
  <c r="AA8" i="5"/>
  <c r="C20" i="17"/>
  <c r="M21" i="17"/>
  <c r="I20" i="17" l="1"/>
  <c r="D20" i="17"/>
  <c r="E20" i="17"/>
  <c r="G20" i="17"/>
  <c r="H20" i="17"/>
  <c r="J20" i="17" l="1"/>
  <c r="M20" i="17" l="1"/>
  <c r="W74" i="7" l="1"/>
  <c r="X74" i="7" s="1"/>
  <c r="W71" i="7"/>
  <c r="X71" i="7" s="1"/>
  <c r="W73" i="7"/>
  <c r="X73" i="7" s="1"/>
  <c r="W75" i="7"/>
  <c r="X75" i="7" s="1"/>
  <c r="E46" i="1"/>
  <c r="F46" i="1"/>
  <c r="G46" i="1"/>
  <c r="L46" i="1"/>
  <c r="M46" i="1"/>
  <c r="E47" i="1"/>
  <c r="F47" i="1"/>
  <c r="G47" i="1"/>
  <c r="L47" i="1"/>
  <c r="M47" i="1"/>
  <c r="C58" i="1"/>
  <c r="E58" i="1"/>
  <c r="F58" i="1"/>
  <c r="G58" i="1"/>
  <c r="W58" i="1"/>
  <c r="C59" i="1"/>
  <c r="E59" i="1"/>
  <c r="F59" i="1"/>
  <c r="G59" i="1"/>
  <c r="W59" i="1"/>
  <c r="C60" i="1"/>
  <c r="E60" i="1"/>
  <c r="F60" i="1"/>
  <c r="G60" i="1"/>
  <c r="W60" i="1"/>
  <c r="C61" i="1"/>
  <c r="E61" i="1"/>
  <c r="F61" i="1"/>
  <c r="G61" i="1"/>
  <c r="W61" i="1"/>
  <c r="C62" i="1"/>
  <c r="E62" i="1"/>
  <c r="F62" i="1"/>
  <c r="G62" i="1"/>
  <c r="W62" i="1"/>
  <c r="C63" i="1"/>
  <c r="E63" i="1"/>
  <c r="F63" i="1"/>
  <c r="G63" i="1"/>
  <c r="W63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E45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C57" i="1"/>
  <c r="E57" i="1"/>
  <c r="F57" i="1"/>
  <c r="G57" i="1"/>
  <c r="W57" i="1"/>
  <c r="C56" i="1"/>
  <c r="E56" i="1"/>
  <c r="G56" i="1"/>
  <c r="F56" i="1"/>
  <c r="W56" i="1"/>
  <c r="F55" i="1"/>
  <c r="C55" i="1"/>
  <c r="G55" i="1"/>
  <c r="W55" i="1"/>
  <c r="E55" i="1"/>
  <c r="F48" i="1"/>
  <c r="F49" i="1"/>
  <c r="L49" i="1"/>
  <c r="G49" i="1"/>
  <c r="E49" i="1"/>
  <c r="L48" i="1"/>
  <c r="M48" i="1"/>
  <c r="E48" i="1"/>
  <c r="M49" i="1"/>
  <c r="G48" i="1"/>
  <c r="F51" i="1"/>
  <c r="L50" i="1"/>
  <c r="E50" i="1"/>
  <c r="M50" i="1"/>
  <c r="F50" i="1"/>
  <c r="G51" i="1"/>
  <c r="M51" i="1"/>
  <c r="L51" i="1"/>
  <c r="G50" i="1"/>
  <c r="E51" i="1"/>
  <c r="G8" i="1"/>
  <c r="F7" i="1"/>
  <c r="F6" i="1"/>
  <c r="L6" i="1"/>
  <c r="G7" i="1"/>
  <c r="F5" i="1"/>
  <c r="L7" i="1"/>
  <c r="M7" i="1"/>
  <c r="M8" i="1"/>
  <c r="F8" i="1"/>
  <c r="E8" i="1"/>
  <c r="E7" i="1"/>
  <c r="G6" i="1"/>
  <c r="E6" i="1"/>
  <c r="G5" i="1"/>
  <c r="E5" i="1"/>
  <c r="L8" i="1"/>
  <c r="M6" i="1"/>
  <c r="W72" i="7" l="1"/>
  <c r="V241" i="7"/>
  <c r="V240" i="7"/>
  <c r="N68" i="1"/>
  <c r="T63" i="1"/>
  <c r="T59" i="1"/>
  <c r="R57" i="1"/>
  <c r="R59" i="1"/>
  <c r="T62" i="1"/>
  <c r="T58" i="1"/>
  <c r="R60" i="1"/>
  <c r="R55" i="1"/>
  <c r="R62" i="1"/>
  <c r="R58" i="1"/>
  <c r="R56" i="1"/>
  <c r="R63" i="1"/>
  <c r="T60" i="1"/>
  <c r="T55" i="1"/>
  <c r="T61" i="1"/>
  <c r="T57" i="1"/>
  <c r="R61" i="1"/>
  <c r="T56" i="1"/>
  <c r="B208" i="16"/>
  <c r="B14" i="16"/>
  <c r="A1" i="17"/>
  <c r="A1" i="16"/>
  <c r="X72" i="7" l="1"/>
  <c r="W240" i="7"/>
  <c r="W241" i="7"/>
  <c r="X240" i="7" l="1"/>
  <c r="X241" i="7"/>
  <c r="H14" i="16" l="1"/>
  <c r="K14" i="16" l="1"/>
  <c r="D210" i="16" l="1"/>
  <c r="D310" i="16" l="1"/>
  <c r="H310" i="16" s="1"/>
  <c r="H210" i="16"/>
  <c r="I210" i="16"/>
  <c r="I310" i="16" s="1"/>
  <c r="K210" i="16"/>
  <c r="F210" i="16"/>
  <c r="L210" i="16"/>
  <c r="F310" i="16" l="1"/>
  <c r="L310" i="16"/>
  <c r="K310" i="16"/>
  <c r="J210" i="16"/>
  <c r="G210" i="16"/>
  <c r="E210" i="16"/>
  <c r="M210" i="16"/>
  <c r="M310" i="16" l="1"/>
  <c r="J310" i="16"/>
  <c r="G310" i="16"/>
  <c r="E310" i="16"/>
  <c r="Q37" i="7"/>
  <c r="C47" i="1" l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48" i="1"/>
  <c r="C49" i="1"/>
  <c r="C50" i="1"/>
  <c r="C51" i="1"/>
  <c r="C5" i="1"/>
  <c r="C8" i="1"/>
  <c r="C7" i="1"/>
  <c r="C6" i="1"/>
  <c r="X1" i="7" l="1"/>
  <c r="A1" i="7"/>
  <c r="H239" i="7"/>
  <c r="F239" i="7"/>
  <c r="H238" i="7"/>
  <c r="F238" i="7"/>
  <c r="H237" i="7"/>
  <c r="F237" i="7"/>
  <c r="J237" i="7" s="1"/>
  <c r="H236" i="7"/>
  <c r="F236" i="7"/>
  <c r="H235" i="7"/>
  <c r="F235" i="7"/>
  <c r="H230" i="7"/>
  <c r="D230" i="7"/>
  <c r="J230" i="7" s="1"/>
  <c r="A1" i="5"/>
  <c r="V238" i="7" l="1"/>
  <c r="J238" i="7"/>
  <c r="S235" i="7"/>
  <c r="J235" i="7"/>
  <c r="K239" i="7"/>
  <c r="J239" i="7"/>
  <c r="R236" i="7"/>
  <c r="J236" i="7"/>
  <c r="A55" i="5"/>
  <c r="A67" i="5"/>
  <c r="A15" i="5"/>
  <c r="A17" i="5"/>
  <c r="A18" i="5"/>
  <c r="A19" i="5"/>
  <c r="A11" i="5"/>
  <c r="A14" i="5"/>
  <c r="A8" i="5"/>
  <c r="A6" i="5"/>
  <c r="B6" i="5" s="1"/>
  <c r="B7" i="5" s="1"/>
  <c r="B8" i="5" s="1"/>
  <c r="B9" i="5" s="1"/>
  <c r="B10" i="5" s="1"/>
  <c r="B11" i="5" s="1"/>
  <c r="B12" i="5" s="1"/>
  <c r="B13" i="5" s="1"/>
  <c r="B14" i="5" s="1"/>
  <c r="B15" i="5" s="1"/>
  <c r="B16" i="5" s="1"/>
  <c r="B17" i="5" s="1"/>
  <c r="B18" i="5" s="1"/>
  <c r="B19" i="5" s="1"/>
  <c r="B20" i="5" s="1"/>
  <c r="B21" i="5" s="1"/>
  <c r="B22" i="5" s="1"/>
  <c r="B23" i="5" s="1"/>
  <c r="B24" i="5" s="1"/>
  <c r="B25" i="5" s="1"/>
  <c r="B26" i="5" s="1"/>
  <c r="B27" i="5" s="1"/>
  <c r="B28" i="5" s="1"/>
  <c r="B29" i="5" s="1"/>
  <c r="B30" i="5" s="1"/>
  <c r="B31" i="5" s="1"/>
  <c r="B32" i="5" s="1"/>
  <c r="B33" i="5" s="1"/>
  <c r="B34" i="5" s="1"/>
  <c r="B35" i="5" s="1"/>
  <c r="B36" i="5" s="1"/>
  <c r="B37" i="5" s="1"/>
  <c r="B38" i="5" s="1"/>
  <c r="B39" i="5" s="1"/>
  <c r="B40" i="5" s="1"/>
  <c r="B41" i="5" s="1"/>
  <c r="B42" i="5" s="1"/>
  <c r="B43" i="5" s="1"/>
  <c r="B44" i="5" s="1"/>
  <c r="B45" i="5" s="1"/>
  <c r="B46" i="5" s="1"/>
  <c r="B47" i="5" s="1"/>
  <c r="B48" i="5" s="1"/>
  <c r="B49" i="5" s="1"/>
  <c r="B50" i="5" s="1"/>
  <c r="B51" i="5" s="1"/>
  <c r="B52" i="5" s="1"/>
  <c r="B53" i="5" s="1"/>
  <c r="B54" i="5" s="1"/>
  <c r="B55" i="5" s="1"/>
  <c r="B56" i="5" s="1"/>
  <c r="B57" i="5" s="1"/>
  <c r="B58" i="5" s="1"/>
  <c r="B59" i="5" s="1"/>
  <c r="B60" i="5" s="1"/>
  <c r="B61" i="5" s="1"/>
  <c r="B62" i="5" s="1"/>
  <c r="B63" i="5" s="1"/>
  <c r="B64" i="5" s="1"/>
  <c r="B65" i="5" s="1"/>
  <c r="B66" i="5" s="1"/>
  <c r="B67" i="5" s="1"/>
  <c r="B68" i="5" s="1"/>
  <c r="B69" i="5" s="1"/>
  <c r="B70" i="5" s="1"/>
  <c r="B71" i="5" s="1"/>
  <c r="B72" i="5" s="1"/>
  <c r="B73" i="5" s="1"/>
  <c r="B74" i="5" s="1"/>
  <c r="B75" i="5" s="1"/>
  <c r="B76" i="5" s="1"/>
  <c r="B77" i="5" s="1"/>
  <c r="B78" i="5" s="1"/>
  <c r="B79" i="5" s="1"/>
  <c r="B80" i="5" s="1"/>
  <c r="B81" i="5" s="1"/>
  <c r="B82" i="5" s="1"/>
  <c r="B83" i="5" s="1"/>
  <c r="B84" i="5" s="1"/>
  <c r="B85" i="5" s="1"/>
  <c r="A20" i="5"/>
  <c r="A13" i="5"/>
  <c r="A10" i="5"/>
  <c r="A21" i="5"/>
  <c r="A16" i="5"/>
  <c r="A7" i="5"/>
  <c r="A61" i="5"/>
  <c r="A54" i="5"/>
  <c r="A12" i="5"/>
  <c r="A46" i="5"/>
  <c r="A9" i="5"/>
  <c r="A68" i="5"/>
  <c r="A44" i="5"/>
  <c r="A56" i="5"/>
  <c r="A65" i="5"/>
  <c r="A64" i="5"/>
  <c r="A59" i="5"/>
  <c r="A62" i="5"/>
  <c r="A47" i="5"/>
  <c r="A30" i="5"/>
  <c r="A60" i="5"/>
  <c r="A35" i="5"/>
  <c r="A57" i="5"/>
  <c r="A63" i="5"/>
  <c r="A38" i="5"/>
  <c r="A49" i="5"/>
  <c r="A52" i="5"/>
  <c r="A22" i="5"/>
  <c r="A78" i="5"/>
  <c r="A58" i="5"/>
  <c r="A33" i="5"/>
  <c r="A43" i="5"/>
  <c r="A39" i="5"/>
  <c r="A31" i="5"/>
  <c r="A25" i="5"/>
  <c r="A27" i="5"/>
  <c r="A81" i="5"/>
  <c r="A66" i="5"/>
  <c r="A32" i="5"/>
  <c r="A45" i="5"/>
  <c r="A36" i="5"/>
  <c r="A37" i="5"/>
  <c r="A24" i="5"/>
  <c r="A85" i="5"/>
  <c r="A83" i="5"/>
  <c r="A28" i="5"/>
  <c r="A48" i="5"/>
  <c r="A41" i="5"/>
  <c r="A53" i="5"/>
  <c r="A79" i="5"/>
  <c r="A29" i="5"/>
  <c r="A80" i="5"/>
  <c r="A84" i="5"/>
  <c r="A51" i="5"/>
  <c r="A23" i="5"/>
  <c r="A50" i="5"/>
  <c r="A40" i="5"/>
  <c r="A69" i="5"/>
  <c r="A42" i="5"/>
  <c r="A26" i="5"/>
  <c r="A34" i="5"/>
  <c r="A82" i="5"/>
  <c r="F60" i="20"/>
  <c r="S230" i="7"/>
  <c r="U230" i="7"/>
  <c r="Q237" i="7"/>
  <c r="M235" i="7"/>
  <c r="N230" i="7"/>
  <c r="R230" i="7"/>
  <c r="S236" i="7"/>
  <c r="S239" i="7"/>
  <c r="K236" i="7"/>
  <c r="H242" i="7"/>
  <c r="U235" i="7"/>
  <c r="T230" i="7"/>
  <c r="O230" i="7"/>
  <c r="E230" i="7"/>
  <c r="U239" i="7"/>
  <c r="V230" i="7"/>
  <c r="T239" i="7"/>
  <c r="Q236" i="7"/>
  <c r="I230" i="7"/>
  <c r="T235" i="7"/>
  <c r="L230" i="7"/>
  <c r="P230" i="7"/>
  <c r="M230" i="7"/>
  <c r="K235" i="7"/>
  <c r="M239" i="7"/>
  <c r="N235" i="7"/>
  <c r="V235" i="7"/>
  <c r="L236" i="7"/>
  <c r="T236" i="7"/>
  <c r="I237" i="7"/>
  <c r="R237" i="7"/>
  <c r="G238" i="7"/>
  <c r="P238" i="7"/>
  <c r="N239" i="7"/>
  <c r="V239" i="7"/>
  <c r="M236" i="7"/>
  <c r="U236" i="7"/>
  <c r="K237" i="7"/>
  <c r="S237" i="7"/>
  <c r="Q238" i="7"/>
  <c r="Q230" i="7"/>
  <c r="G235" i="7"/>
  <c r="P235" i="7"/>
  <c r="N236" i="7"/>
  <c r="V236" i="7"/>
  <c r="L237" i="7"/>
  <c r="T237" i="7"/>
  <c r="I238" i="7"/>
  <c r="R238" i="7"/>
  <c r="G239" i="7"/>
  <c r="P239" i="7"/>
  <c r="Q235" i="7"/>
  <c r="M237" i="7"/>
  <c r="U237" i="7"/>
  <c r="K238" i="7"/>
  <c r="S238" i="7"/>
  <c r="Q239" i="7"/>
  <c r="K230" i="7"/>
  <c r="I235" i="7"/>
  <c r="R235" i="7"/>
  <c r="G236" i="7"/>
  <c r="P236" i="7"/>
  <c r="N237" i="7"/>
  <c r="V237" i="7"/>
  <c r="L238" i="7"/>
  <c r="T238" i="7"/>
  <c r="I239" i="7"/>
  <c r="R239" i="7"/>
  <c r="O237" i="7"/>
  <c r="M238" i="7"/>
  <c r="U238" i="7"/>
  <c r="F242" i="7"/>
  <c r="L235" i="7"/>
  <c r="I236" i="7"/>
  <c r="G237" i="7"/>
  <c r="P237" i="7"/>
  <c r="N238" i="7"/>
  <c r="L239" i="7"/>
  <c r="J242" i="7" l="1"/>
  <c r="M60" i="20"/>
  <c r="G60" i="20" s="1"/>
  <c r="H61" i="20"/>
  <c r="F59" i="20"/>
  <c r="F61" i="20"/>
  <c r="M61" i="20" s="1"/>
  <c r="G61" i="20" s="1"/>
  <c r="J61" i="20"/>
  <c r="K61" i="20" s="1"/>
  <c r="F58" i="20"/>
  <c r="O236" i="7"/>
  <c r="O238" i="7"/>
  <c r="O235" i="7"/>
  <c r="O239" i="7"/>
  <c r="T242" i="7"/>
  <c r="W237" i="7"/>
  <c r="W238" i="7"/>
  <c r="W239" i="7"/>
  <c r="W230" i="7"/>
  <c r="W236" i="7"/>
  <c r="W235" i="7"/>
  <c r="R242" i="7"/>
  <c r="U242" i="7"/>
  <c r="I242" i="7"/>
  <c r="P242" i="7"/>
  <c r="M242" i="7"/>
  <c r="G242" i="7"/>
  <c r="V242" i="7"/>
  <c r="K242" i="7"/>
  <c r="N242" i="7"/>
  <c r="S242" i="7"/>
  <c r="Q242" i="7"/>
  <c r="L242" i="7"/>
  <c r="O242" i="7" l="1"/>
  <c r="L61" i="20"/>
  <c r="X238" i="7"/>
  <c r="X230" i="7"/>
  <c r="X235" i="7"/>
  <c r="X239" i="7"/>
  <c r="X236" i="7"/>
  <c r="W242" i="7"/>
  <c r="X237" i="7"/>
  <c r="X242" i="7" l="1"/>
  <c r="A2" i="1" l="1"/>
  <c r="A48" i="20" l="1"/>
  <c r="A47" i="20" s="1"/>
  <c r="N64" i="1"/>
  <c r="H64" i="1"/>
  <c r="F13" i="5" s="1" a="1"/>
  <c r="F13" i="5" s="1"/>
  <c r="V64" i="1" l="1"/>
  <c r="A46" i="20"/>
  <c r="C47" i="20"/>
  <c r="B47" i="20"/>
  <c r="T64" i="1"/>
  <c r="U64" i="1"/>
  <c r="R64" i="1"/>
  <c r="S64" i="1"/>
  <c r="M64" i="1"/>
  <c r="Q64" i="1"/>
  <c r="I64" i="1"/>
  <c r="L64" i="1"/>
  <c r="H68" i="1"/>
  <c r="H52" i="1"/>
  <c r="N52" i="1"/>
  <c r="N66" i="1" s="1"/>
  <c r="J60" i="20" l="1"/>
  <c r="H60" i="20"/>
  <c r="A45" i="20"/>
  <c r="C46" i="20"/>
  <c r="D46" i="20" s="1"/>
  <c r="B46" i="20"/>
  <c r="Q52" i="1"/>
  <c r="M66" i="1"/>
  <c r="U52" i="1"/>
  <c r="I52" i="1"/>
  <c r="M52" i="1"/>
  <c r="V52" i="1"/>
  <c r="L52" i="1"/>
  <c r="I66" i="1"/>
  <c r="H66" i="1"/>
  <c r="O2" i="17" s="1"/>
  <c r="T52" i="1"/>
  <c r="S52" i="1"/>
  <c r="R52" i="1"/>
  <c r="K60" i="20" l="1"/>
  <c r="L60" i="20" s="1"/>
  <c r="A44" i="20"/>
  <c r="B45" i="20"/>
  <c r="C45" i="20"/>
  <c r="D45" i="20" s="1"/>
  <c r="M68" i="1"/>
  <c r="I68" i="1"/>
  <c r="S66" i="1"/>
  <c r="S68" i="1" s="1"/>
  <c r="R66" i="1"/>
  <c r="R68" i="1" s="1"/>
  <c r="Q66" i="1"/>
  <c r="Q68" i="1" s="1"/>
  <c r="T66" i="1"/>
  <c r="T68" i="1" s="1"/>
  <c r="L66" i="1"/>
  <c r="L68" i="1" s="1"/>
  <c r="V66" i="1"/>
  <c r="V68" i="1" s="1"/>
  <c r="U66" i="1"/>
  <c r="U68" i="1" s="1"/>
  <c r="C48" i="20" l="1"/>
  <c r="D48" i="20" s="1"/>
  <c r="H58" i="20"/>
  <c r="M59" i="20"/>
  <c r="G59" i="20" s="1"/>
  <c r="M58" i="20"/>
  <c r="G58" i="20" s="1"/>
  <c r="J59" i="20"/>
  <c r="H59" i="20"/>
  <c r="J58" i="20"/>
  <c r="B48" i="20"/>
  <c r="A43" i="20"/>
  <c r="B44" i="20"/>
  <c r="C44" i="20"/>
  <c r="D44" i="20" s="1"/>
  <c r="K58" i="20" l="1"/>
  <c r="L58" i="20" s="1"/>
  <c r="K59" i="20"/>
  <c r="L59" i="20" s="1"/>
  <c r="I60" i="20"/>
  <c r="I61" i="20"/>
  <c r="D47" i="20"/>
  <c r="I58" i="20"/>
  <c r="I59" i="20"/>
  <c r="A42" i="20"/>
  <c r="B43" i="20"/>
  <c r="C43" i="20"/>
  <c r="D43" i="20" s="1"/>
  <c r="B42" i="20" l="1"/>
  <c r="C42" i="20"/>
  <c r="D42" i="20" s="1"/>
  <c r="D60" i="16" l="1"/>
  <c r="G60" i="16"/>
  <c r="I60" i="16"/>
  <c r="J60" i="16"/>
  <c r="M60" i="16"/>
  <c r="O2" i="16" l="1"/>
  <c r="H60" i="16"/>
  <c r="K60" i="16"/>
  <c r="F60" i="16"/>
  <c r="E60" i="16"/>
  <c r="L60" i="16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<sst xmlns="http://schemas.openxmlformats.org/spreadsheetml/2006/main" count="2835" uniqueCount="455">
  <si>
    <t>Property</t>
  </si>
  <si>
    <t>Management</t>
  </si>
  <si>
    <t>Product Type</t>
  </si>
  <si>
    <t>Year Built</t>
  </si>
  <si>
    <t>Rating</t>
  </si>
  <si>
    <t>Beds</t>
  </si>
  <si>
    <t>Occupancy</t>
  </si>
  <si>
    <t>Pre-Lease</t>
  </si>
  <si>
    <t>Pre-Lease
Last Year</t>
  </si>
  <si>
    <t>Traffic</t>
  </si>
  <si>
    <t>Market
Rent</t>
  </si>
  <si>
    <t>Concessions</t>
  </si>
  <si>
    <t>Effective
Rent</t>
  </si>
  <si>
    <t>Adjustments</t>
  </si>
  <si>
    <t>Operating</t>
  </si>
  <si>
    <t>Subtotal: Operating</t>
  </si>
  <si>
    <t>New Construction</t>
  </si>
  <si>
    <t>Subtotal: New Construction</t>
  </si>
  <si>
    <t>TOTAL INCLUDING SUBJECT</t>
  </si>
  <si>
    <t>Comparing</t>
  </si>
  <si>
    <t xml:space="preserve">to </t>
  </si>
  <si>
    <t>TOTAL EXCLUDING SUBJECT</t>
  </si>
  <si>
    <t>Most</t>
  </si>
  <si>
    <t>2nd Most</t>
  </si>
  <si>
    <t>Adj Rate</t>
  </si>
  <si>
    <t>Comp</t>
  </si>
  <si>
    <t>This Week</t>
  </si>
  <si>
    <t>Recent</t>
  </si>
  <si>
    <t>Leases</t>
  </si>
  <si>
    <t>Market Avg</t>
  </si>
  <si>
    <t>LW</t>
  </si>
  <si>
    <t>LW x 6</t>
  </si>
  <si>
    <t>% Delta</t>
  </si>
  <si>
    <t>Week</t>
  </si>
  <si>
    <t>P-L %</t>
  </si>
  <si>
    <t>MARKET SURVEY</t>
  </si>
  <si>
    <t>Last Updated On</t>
  </si>
  <si>
    <t>Log Date</t>
  </si>
  <si>
    <t>Pre-Lease %</t>
  </si>
  <si>
    <t>Concessions*</t>
  </si>
  <si>
    <t>Effective Rent*</t>
  </si>
  <si>
    <t>Additional Monthly Expenses</t>
  </si>
  <si>
    <t>Updated Date</t>
  </si>
  <si>
    <t>Occupancy%</t>
  </si>
  <si>
    <t>Unit Type</t>
  </si>
  <si>
    <t>Count</t>
  </si>
  <si>
    <t>SF / Bed</t>
  </si>
  <si>
    <t>Available</t>
  </si>
  <si>
    <t xml:space="preserve">Gift Card </t>
  </si>
  <si>
    <t>One-Time Rent</t>
  </si>
  <si>
    <t>Monthly Rent</t>
  </si>
  <si>
    <t>Per Bed</t>
  </si>
  <si>
    <t>Per SF</t>
  </si>
  <si>
    <t>Furniture</t>
  </si>
  <si>
    <t>TV</t>
  </si>
  <si>
    <t>Elec/Gas</t>
  </si>
  <si>
    <t>Water</t>
  </si>
  <si>
    <t>Cable &amp; Internet</t>
  </si>
  <si>
    <t>Trash &amp; Valet</t>
  </si>
  <si>
    <t>Parking</t>
  </si>
  <si>
    <t>Market</t>
  </si>
  <si>
    <t>Studio</t>
  </si>
  <si>
    <t>N/A</t>
  </si>
  <si>
    <t>1 Bedroom</t>
  </si>
  <si>
    <t>2 Bedroom</t>
  </si>
  <si>
    <t>3 Bedroom</t>
  </si>
  <si>
    <t>4 Bedroom</t>
  </si>
  <si>
    <t>5 Bedroom</t>
  </si>
  <si>
    <t>Yes</t>
  </si>
  <si>
    <t>Property Summary</t>
  </si>
  <si>
    <t>Property Amenities</t>
  </si>
  <si>
    <t>Unit Amenities</t>
  </si>
  <si>
    <t>Common Area Rating</t>
  </si>
  <si>
    <t>Unit Rating</t>
  </si>
  <si>
    <t>Address</t>
  </si>
  <si>
    <t>Private Shuttle</t>
  </si>
  <si>
    <t>No</t>
  </si>
  <si>
    <t>Unit Levels</t>
  </si>
  <si>
    <t>Limited Access Gates</t>
  </si>
  <si>
    <t>Private Bathrooms</t>
  </si>
  <si>
    <t>Phone Number</t>
  </si>
  <si>
    <t>Fitness Center</t>
  </si>
  <si>
    <t>Walk-in Closets</t>
  </si>
  <si>
    <t>Developer</t>
  </si>
  <si>
    <t>Computer Lounge</t>
  </si>
  <si>
    <t>Washer / Dryer in Unit</t>
  </si>
  <si>
    <t>Manager</t>
  </si>
  <si>
    <t>Game Room</t>
  </si>
  <si>
    <t>Owner</t>
  </si>
  <si>
    <t>Included in Rent</t>
  </si>
  <si>
    <t>Property Type</t>
  </si>
  <si>
    <t>Pool</t>
  </si>
  <si>
    <t>Rentable Rate (if not included)</t>
  </si>
  <si>
    <t>Hot Tub</t>
  </si>
  <si>
    <t>Property Rating</t>
  </si>
  <si>
    <t>Outdoor Grill Area</t>
  </si>
  <si>
    <t>Comp Status</t>
  </si>
  <si>
    <t>Sand Volleyball Court</t>
  </si>
  <si>
    <t>Year Built / Renovated</t>
  </si>
  <si>
    <t>Basketball Court</t>
  </si>
  <si>
    <t>Other Premiums</t>
  </si>
  <si>
    <t>Most Recent Sale</t>
  </si>
  <si>
    <t>Pets Allowed</t>
  </si>
  <si>
    <t>Poolside</t>
  </si>
  <si>
    <t>Distance From Campus</t>
  </si>
  <si>
    <t>Dog Park</t>
  </si>
  <si>
    <t>Top Floor</t>
  </si>
  <si>
    <t>Notes</t>
  </si>
  <si>
    <t>Leasing Summary</t>
  </si>
  <si>
    <t>Fees</t>
  </si>
  <si>
    <t>Leasing Special Notes</t>
  </si>
  <si>
    <t>Current Occupancy</t>
  </si>
  <si>
    <t>Application Fee</t>
  </si>
  <si>
    <t>Last Year Occupancy</t>
  </si>
  <si>
    <t>Administration Fee</t>
  </si>
  <si>
    <t>Utilities Summary</t>
  </si>
  <si>
    <t>Current Pre-Lease</t>
  </si>
  <si>
    <t>Security Deposit</t>
  </si>
  <si>
    <t>All Inclusive</t>
  </si>
  <si>
    <t>Allowance</t>
  </si>
  <si>
    <t>Amount</t>
  </si>
  <si>
    <t>Last Year Pre-Lease</t>
  </si>
  <si>
    <t>Pet Fee</t>
  </si>
  <si>
    <t>Electricity</t>
  </si>
  <si>
    <t>Total Renewals</t>
  </si>
  <si>
    <t>Pet Deposit</t>
  </si>
  <si>
    <t>Gas</t>
  </si>
  <si>
    <t>Total New Leases</t>
  </si>
  <si>
    <t>Pet Rent</t>
  </si>
  <si>
    <t>Traffic: Weekly</t>
  </si>
  <si>
    <t>Other Utilities</t>
  </si>
  <si>
    <t>Included</t>
  </si>
  <si>
    <t>Property Notes/Operational Changes</t>
  </si>
  <si>
    <t>Data Last Updated</t>
  </si>
  <si>
    <t>Cable/Satellite</t>
  </si>
  <si>
    <t>Required</t>
  </si>
  <si>
    <t>Internet</t>
  </si>
  <si>
    <t>Short Term Leases</t>
  </si>
  <si>
    <t>Surface</t>
  </si>
  <si>
    <t>Trash Service</t>
  </si>
  <si>
    <t>5 Month Term Available</t>
  </si>
  <si>
    <t>Reserved</t>
  </si>
  <si>
    <t>Valet Trash</t>
  </si>
  <si>
    <t>5 Month Term Premium</t>
  </si>
  <si>
    <t>Covered</t>
  </si>
  <si>
    <t>5 Month Term Quantity</t>
  </si>
  <si>
    <t>Garage</t>
  </si>
  <si>
    <t>10 Month Term Available</t>
  </si>
  <si>
    <t>Office Hours</t>
  </si>
  <si>
    <t>10 Month Term Premium</t>
  </si>
  <si>
    <t>10 Month Term Quantity</t>
  </si>
  <si>
    <t>Rents by Floorplan *</t>
  </si>
  <si>
    <t>Market Rent</t>
  </si>
  <si>
    <t>Effective Rent</t>
  </si>
  <si>
    <t>Floorplan Type</t>
  </si>
  <si>
    <t>Description</t>
  </si>
  <si>
    <t>Bed</t>
  </si>
  <si>
    <t>Bath</t>
  </si>
  <si>
    <t>Property Average</t>
  </si>
  <si>
    <t>Average Rents by Unit Type *</t>
  </si>
  <si>
    <t>* Assumes a 12-month lease term</t>
  </si>
  <si>
    <t>Other</t>
  </si>
  <si>
    <t>A1</t>
  </si>
  <si>
    <t>B1</t>
  </si>
  <si>
    <t>B2</t>
  </si>
  <si>
    <t>D1</t>
  </si>
  <si>
    <t>A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</si>
  <si>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</si>
  <si>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</si>
  <si>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</si>
  <si>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</si>
  <si>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</si>
  <si>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</si>
  <si>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</si>
  <si>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</si>
  <si>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</si>
  <si>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</si>
  <si>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</si>
  <si>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</si>
  <si>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</si>
  <si>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</si>
  <si>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</si>
  <si>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</si>
  <si>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</si>
  <si>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</si>
  <si>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Per Unit/Bed</t>
  </si>
  <si>
    <t>Total</t>
  </si>
  <si>
    <t>Gift Card</t>
  </si>
  <si>
    <t>One-Time Concession</t>
  </si>
  <si>
    <t>Floorplans Sorted by Market Rent</t>
  </si>
  <si>
    <t>Property Status</t>
  </si>
  <si>
    <t>Operational</t>
  </si>
  <si>
    <t>Reporting Cycle</t>
  </si>
  <si>
    <t>Monday-Sunday</t>
  </si>
  <si>
    <t>Lease Launch Date</t>
  </si>
  <si>
    <t>Renewal Launch Date</t>
  </si>
  <si>
    <t>Spray Tanning</t>
  </si>
  <si>
    <t>UV Tanning</t>
  </si>
  <si>
    <t>University Shuttle</t>
  </si>
  <si>
    <t>Dog Wash</t>
  </si>
  <si>
    <t>24hr Package System</t>
  </si>
  <si>
    <t>EV Charging Stations</t>
  </si>
  <si>
    <t>Car Sharing Services</t>
  </si>
  <si>
    <t>Smart Vending</t>
  </si>
  <si>
    <t>Mini Market</t>
  </si>
  <si>
    <t>Movie Theatre</t>
  </si>
  <si>
    <t>Co-Working/Study Spaces</t>
  </si>
  <si>
    <t>Free Printing</t>
  </si>
  <si>
    <t>Coffee Bar</t>
  </si>
  <si>
    <t>Retail</t>
  </si>
  <si>
    <t>Sauna/Spa</t>
  </si>
  <si>
    <t>Cycling/Yoga Studio</t>
  </si>
  <si>
    <t>Rentable Guest Suite</t>
  </si>
  <si>
    <t>Wellness Classes</t>
  </si>
  <si>
    <t>24hr Concierge</t>
  </si>
  <si>
    <t>Backyards</t>
  </si>
  <si>
    <t>Smart Home Technology</t>
  </si>
  <si>
    <t>Smart Bedroom Locks</t>
  </si>
  <si>
    <t>Smart Unit Locks</t>
  </si>
  <si>
    <t>Energy Efficient Appliances</t>
  </si>
  <si>
    <t>Stainless Steel Appliances</t>
  </si>
  <si>
    <t>Balconies</t>
  </si>
  <si>
    <t>Patios</t>
  </si>
  <si>
    <t>Bedroom</t>
  </si>
  <si>
    <t>Common Area</t>
  </si>
  <si>
    <t>View Premiums</t>
  </si>
  <si>
    <t>Floor Premiums</t>
  </si>
  <si>
    <t>Recycling</t>
  </si>
  <si>
    <t>Saturday</t>
  </si>
  <si>
    <t>Sunday</t>
  </si>
  <si>
    <t>Undergoing Renovations</t>
  </si>
  <si>
    <t>9:00 – 5:00</t>
  </si>
  <si>
    <t>Tuesday</t>
  </si>
  <si>
    <t>Wednesday</t>
  </si>
  <si>
    <t>Friday</t>
  </si>
  <si>
    <t>Thursday</t>
  </si>
  <si>
    <t>Subject Property</t>
  </si>
  <si>
    <t>Strengths</t>
  </si>
  <si>
    <t>Weaknesses</t>
  </si>
  <si>
    <t>Opportunities</t>
  </si>
  <si>
    <t>Threats</t>
  </si>
  <si>
    <t>Dean Reno (Subject Property)</t>
  </si>
  <si>
    <t>0 Miles</t>
  </si>
  <si>
    <t>DateCol</t>
  </si>
  <si>
    <t>Charts Data</t>
  </si>
  <si>
    <t>Pre Lease</t>
  </si>
  <si>
    <t>'!B30</t>
  </si>
  <si>
    <t>Leases Val</t>
  </si>
  <si>
    <t>Insert Property Photo</t>
  </si>
  <si>
    <t>Monday</t>
  </si>
  <si>
    <t>6 Bedroom</t>
  </si>
  <si>
    <t>Last Year Pre-Lease %</t>
  </si>
  <si>
    <t>Last Year Occupancy %</t>
  </si>
  <si>
    <t>Lease Info</t>
  </si>
  <si>
    <t>'!B27</t>
  </si>
  <si>
    <t>'!B28</t>
  </si>
  <si>
    <t>'!B25</t>
  </si>
  <si>
    <t>'!B29</t>
  </si>
  <si>
    <t>Website</t>
  </si>
  <si>
    <t>Total Leases: Weekly</t>
  </si>
  <si>
    <t>Current Incentive</t>
  </si>
  <si>
    <t>None</t>
  </si>
  <si>
    <t>Incentive Amount</t>
  </si>
  <si>
    <t>Fee Structure</t>
  </si>
  <si>
    <t>Both Fees Waived</t>
  </si>
  <si>
    <t>Utility Set Up Fee</t>
  </si>
  <si>
    <t>Utility Deposit</t>
  </si>
  <si>
    <t>Amenity Fee</t>
  </si>
  <si>
    <t>Common Area Fee</t>
  </si>
  <si>
    <t>Smart Home Fee</t>
  </si>
  <si>
    <t>Restoration Fee</t>
  </si>
  <si>
    <t>Frequency</t>
  </si>
  <si>
    <t>Monthly</t>
  </si>
  <si>
    <t>Cap</t>
  </si>
  <si>
    <t>Bundled Rent</t>
  </si>
  <si>
    <t>Bundled
Rent</t>
  </si>
  <si>
    <t>Bundled
Rent / SF</t>
  </si>
  <si>
    <t>Total Leases : Weekly</t>
  </si>
  <si>
    <t>Current Occupancy %</t>
  </si>
  <si>
    <t>Current Pre-Lease %</t>
  </si>
  <si>
    <t>'!B32</t>
  </si>
  <si>
    <t>Log Week</t>
  </si>
  <si>
    <t>Date</t>
  </si>
  <si>
    <t>Version</t>
  </si>
  <si>
    <t>LOG SHEET</t>
  </si>
  <si>
    <t>'!B35</t>
  </si>
  <si>
    <t>Weekly Traffic</t>
  </si>
  <si>
    <t>Bundled Rent*</t>
  </si>
  <si>
    <t>HISTORICAL MARKET DATA</t>
  </si>
  <si>
    <t>X</t>
  </si>
  <si>
    <t>Name</t>
  </si>
  <si>
    <t>A235:A241</t>
  </si>
  <si>
    <t>'!A235:A241</t>
  </si>
  <si>
    <t>'!F235:F241</t>
  </si>
  <si>
    <t>'!G235:G241</t>
  </si>
  <si>
    <t>'!I235:I241</t>
  </si>
  <si>
    <t>'!N235:N241</t>
  </si>
  <si>
    <t>'!W235:W241</t>
  </si>
  <si>
    <t>Market Rent / SF</t>
  </si>
  <si>
    <t>Effective Rent / SF</t>
  </si>
  <si>
    <t>B15</t>
  </si>
  <si>
    <t>F235</t>
  </si>
  <si>
    <t>F236</t>
  </si>
  <si>
    <t>F237</t>
  </si>
  <si>
    <t>F238</t>
  </si>
  <si>
    <t>F239</t>
  </si>
  <si>
    <t>F240</t>
  </si>
  <si>
    <t>F241</t>
  </si>
  <si>
    <t>G235</t>
  </si>
  <si>
    <t>G236</t>
  </si>
  <si>
    <t>G237</t>
  </si>
  <si>
    <t>G238</t>
  </si>
  <si>
    <t>G239</t>
  </si>
  <si>
    <t>G240</t>
  </si>
  <si>
    <t>G241</t>
  </si>
  <si>
    <t>I235</t>
  </si>
  <si>
    <t>I236</t>
  </si>
  <si>
    <t>I237</t>
  </si>
  <si>
    <t>I238</t>
  </si>
  <si>
    <t>I239</t>
  </si>
  <si>
    <t>I240</t>
  </si>
  <si>
    <t>I241</t>
  </si>
  <si>
    <t>J235</t>
  </si>
  <si>
    <t>J236</t>
  </si>
  <si>
    <t>J237</t>
  </si>
  <si>
    <t>J238</t>
  </si>
  <si>
    <t>J239</t>
  </si>
  <si>
    <t>J240</t>
  </si>
  <si>
    <t>J241</t>
  </si>
  <si>
    <t>N235</t>
  </si>
  <si>
    <t>N236</t>
  </si>
  <si>
    <t>N237</t>
  </si>
  <si>
    <t>N238</t>
  </si>
  <si>
    <t>N239</t>
  </si>
  <si>
    <t>N240</t>
  </si>
  <si>
    <t>N241</t>
  </si>
  <si>
    <t>O235</t>
  </si>
  <si>
    <t>O236</t>
  </si>
  <si>
    <t>O237</t>
  </si>
  <si>
    <t>O238</t>
  </si>
  <si>
    <t>O239</t>
  </si>
  <si>
    <t>O240</t>
  </si>
  <si>
    <t>O241</t>
  </si>
  <si>
    <t>W235</t>
  </si>
  <si>
    <t>W236</t>
  </si>
  <si>
    <t>W237</t>
  </si>
  <si>
    <t>W238</t>
  </si>
  <si>
    <t>W239</t>
  </si>
  <si>
    <t>W240</t>
  </si>
  <si>
    <t>W241</t>
  </si>
  <si>
    <t>X235</t>
  </si>
  <si>
    <t>X236</t>
  </si>
  <si>
    <t>X237</t>
  </si>
  <si>
    <t>X238</t>
  </si>
  <si>
    <t>X239</t>
  </si>
  <si>
    <t>X240</t>
  </si>
  <si>
    <t>X241</t>
  </si>
  <si>
    <t>Bundled Rent / SF</t>
  </si>
  <si>
    <t>1047 Commonwealth</t>
  </si>
  <si>
    <t>1047 Commonwealth Ave, Boston, MA 02215</t>
  </si>
  <si>
    <t>617-500-6481</t>
  </si>
  <si>
    <t>BPDA</t>
  </si>
  <si>
    <t>GMH Communities</t>
  </si>
  <si>
    <t>AGC + GMH Communities</t>
  </si>
  <si>
    <t>Student</t>
  </si>
  <si>
    <t>Mid-Rise</t>
  </si>
  <si>
    <t>0.1 Miles</t>
  </si>
  <si>
    <t>Saturday-Friday</t>
  </si>
  <si>
    <t>Per Unit</t>
  </si>
  <si>
    <t>New Lease Launch 11/27</t>
  </si>
  <si>
    <t>9:00 – 6:00</t>
  </si>
  <si>
    <t>10:00 – 5:00</t>
  </si>
  <si>
    <t>S1</t>
  </si>
  <si>
    <t>S2</t>
  </si>
  <si>
    <t/>
  </si>
  <si>
    <t>S3</t>
  </si>
  <si>
    <t>S4</t>
  </si>
  <si>
    <t>S5</t>
  </si>
  <si>
    <t>S6</t>
  </si>
  <si>
    <t>S7</t>
  </si>
  <si>
    <t>S8</t>
  </si>
  <si>
    <t>S9</t>
  </si>
  <si>
    <t>S10</t>
  </si>
  <si>
    <t>S11 - Affordable</t>
  </si>
  <si>
    <t>1330 Boylston</t>
  </si>
  <si>
    <t>1330 Boylston St, Boston, MA 02215</t>
  </si>
  <si>
    <t>(617) 267-1330</t>
  </si>
  <si>
    <t>Samuels and Associates</t>
  </si>
  <si>
    <t>Conventional</t>
  </si>
  <si>
    <t>High-Rise</t>
  </si>
  <si>
    <t>n/a</t>
  </si>
  <si>
    <t>1 mile</t>
  </si>
  <si>
    <t>Tier 2</t>
  </si>
  <si>
    <t>$50 Cat, $100 Dog</t>
  </si>
  <si>
    <t>Varies</t>
  </si>
  <si>
    <t>$250 resident refferal program</t>
  </si>
  <si>
    <t>1a</t>
  </si>
  <si>
    <t>1e</t>
  </si>
  <si>
    <t>1f</t>
  </si>
  <si>
    <t>1g</t>
  </si>
  <si>
    <t>1h</t>
  </si>
  <si>
    <t>1j</t>
  </si>
  <si>
    <t>1k</t>
  </si>
  <si>
    <t>2b</t>
  </si>
  <si>
    <t>2c</t>
  </si>
  <si>
    <t>2d</t>
  </si>
  <si>
    <t>Van Ness</t>
  </si>
  <si>
    <t>1335 Boylston St, Boston, MA, 02215</t>
  </si>
  <si>
    <t>617-424-1335</t>
  </si>
  <si>
    <t>Samuels And Associates</t>
  </si>
  <si>
    <t>1 Miles</t>
  </si>
  <si>
    <t>S3a</t>
  </si>
  <si>
    <t>S3b</t>
  </si>
  <si>
    <t>A1a</t>
  </si>
  <si>
    <t>A1b</t>
  </si>
  <si>
    <t>A1c</t>
  </si>
  <si>
    <t>A1g</t>
  </si>
  <si>
    <t>A2b</t>
  </si>
  <si>
    <t>A3</t>
  </si>
  <si>
    <t>B1a</t>
  </si>
  <si>
    <t>B2a</t>
  </si>
  <si>
    <t>B2b</t>
  </si>
  <si>
    <t>Bower</t>
  </si>
  <si>
    <t>771 Beacon St Apartment 775, Boston, MA 02215</t>
  </si>
  <si>
    <t>(617) 341-9700</t>
  </si>
  <si>
    <t>The Green Cities Company</t>
  </si>
  <si>
    <t>Greystar</t>
  </si>
  <si>
    <t>0.2 miles</t>
  </si>
  <si>
    <t>$1000 off first month for a studio if you move in January 2024</t>
  </si>
  <si>
    <t>a1</t>
  </si>
  <si>
    <t>a3</t>
  </si>
  <si>
    <t>e2</t>
  </si>
  <si>
    <t>e8</t>
  </si>
  <si>
    <t>e7</t>
  </si>
  <si>
    <t>e10</t>
  </si>
  <si>
    <t>e6</t>
  </si>
  <si>
    <t>e9</t>
  </si>
  <si>
    <t>e11</t>
  </si>
  <si>
    <t>f1</t>
  </si>
  <si>
    <t>f5</t>
  </si>
  <si>
    <t>f3</t>
  </si>
  <si>
    <t>g2</t>
  </si>
  <si>
    <t>f2</t>
  </si>
  <si>
    <t>f4</t>
  </si>
  <si>
    <t>c1 + den</t>
  </si>
  <si>
    <t>g3 + den</t>
  </si>
  <si>
    <t>c2 + den</t>
  </si>
  <si>
    <t>h2</t>
  </si>
  <si>
    <t>h3</t>
  </si>
  <si>
    <t>d1</t>
  </si>
  <si>
    <t>d2</t>
  </si>
  <si>
    <t>d3</t>
  </si>
  <si>
    <t>h4</t>
  </si>
  <si>
    <t>d2 ADA</t>
  </si>
  <si>
    <t>http://www.1047commonwealth.com/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</si>
</sst>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4" formatCode="_(&quot;$&quot;* #,##0.00_);_(&quot;$&quot;* \(#,##0.00\);_(&quot;$&quot;* &quot;-&quot;??_);_(@_)"/>
    <numFmt numFmtId="164" formatCode="&quot;Summary as of&quot;\ mmmm\ dd\,\ yyyy"/>
    <numFmt numFmtId="165" formatCode="&quot;Last logged on&quot;\ m/d/yyyy"/>
    <numFmt numFmtId="166" formatCode="0.0%"/>
    <numFmt numFmtId="167" formatCode="&quot;$&quot;#,##0"/>
    <numFmt numFmtId="168" formatCode="&quot;$&quot;#,##0.00"/>
    <numFmt numFmtId="169" formatCode="m/d/yy"/>
    <numFmt numFmtId="170" formatCode="&quot;Week of&quot;\ mm/dd/yy"/>
    <numFmt numFmtId="171" formatCode="&quot;Week of &quot;mmmm\ dd\,\ yyyy"/>
    <numFmt numFmtId="172" formatCode="[&lt;=9999999]###\-####;\(###\)\ ###\-####"/>
    <numFmt numFmtId="173" formatCode="[$-409]mmm\-yy;@"/>
    <numFmt numFmtId="174" formatCode="#,##0.0"/>
  </numFmts>
  <fonts count="3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theme="0"/>
      <name val="Arial"/>
      <family val="2"/>
    </font>
    <font>
      <i/>
      <sz val="10"/>
      <color theme="1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sz val="10"/>
      <color theme="1" tint="4.9989318521683403E-2"/>
      <name val="Arial"/>
      <family val="2"/>
    </font>
    <font>
      <u/>
      <sz val="10"/>
      <color theme="1"/>
      <name val="Arial"/>
      <family val="2"/>
    </font>
    <font>
      <b/>
      <sz val="16"/>
      <color rgb="FF333F48"/>
      <name val="Arial"/>
      <family val="2"/>
    </font>
    <font>
      <b/>
      <sz val="11"/>
      <name val="Arial"/>
      <family val="2"/>
    </font>
    <font>
      <sz val="16"/>
      <color rgb="FF333F48"/>
      <name val="Arial"/>
      <family val="2"/>
    </font>
    <font>
      <sz val="10"/>
      <color rgb="FF333F48"/>
      <name val="Arial"/>
      <family val="2"/>
    </font>
    <font>
      <sz val="11"/>
      <color theme="1"/>
      <name val="Arial"/>
      <family val="2"/>
    </font>
    <font>
      <sz val="10"/>
      <color rgb="FF0000FF"/>
      <name val="Arial"/>
      <family val="2"/>
    </font>
    <font>
      <i/>
      <sz val="10"/>
      <color indexed="8"/>
      <name val="Arial"/>
      <family val="2"/>
    </font>
    <font>
      <b/>
      <sz val="11"/>
      <color theme="0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2"/>
      <color rgb="FF000000"/>
      <name val="Arial"/>
      <family val="2"/>
    </font>
    <font>
      <sz val="10"/>
      <color theme="3"/>
      <name val="Arial"/>
      <family val="2"/>
    </font>
    <font>
      <sz val="12"/>
      <color theme="1"/>
      <name val="Calibri Light"/>
      <family val="2"/>
    </font>
    <font>
      <sz val="10"/>
      <color theme="0"/>
      <name val="Airal"/>
    </font>
    <font>
      <sz val="10"/>
      <name val="Airal"/>
    </font>
    <font>
      <b/>
      <sz val="16"/>
      <color rgb="FF000000"/>
      <name val="Arial"/>
      <family val="2"/>
    </font>
    <font>
      <b/>
      <sz val="16"/>
      <color theme="1"/>
      <name val="Calibri"/>
      <family val="2"/>
      <scheme val="minor"/>
    </font>
    <font>
      <b/>
      <sz val="10"/>
      <color rgb="FF0000FF"/>
      <name val="Arial"/>
      <family val="2"/>
    </font>
    <font>
      <sz val="8"/>
      <name val="Calibri"/>
      <family val="2"/>
      <scheme val="minor"/>
    </font>
    <font>
      <b/>
      <sz val="9"/>
      <color theme="0"/>
      <name val="Arial"/>
      <family val="2"/>
    </font>
    <font>
      <u/>
      <sz val="11"/>
      <color theme="10"/>
      <name val="Calibri"/>
      <family val="2"/>
      <scheme val="minor"/>
    </font>
    <font>
      <b/>
      <sz val="16"/>
      <color theme="0"/>
      <name val="Arial"/>
      <family val="2"/>
    </font>
    <font>
      <b/>
      <sz val="11"/>
      <color theme="0"/>
      <name val="Arial"/>
      <family val="2"/>
    </font>
    <font>
      <sz val="11"/>
      <color theme="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-0.2499465926084170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D9D9D9"/>
        <bgColor rgb="FF000000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0E2B4C"/>
        <bgColor indexed="64"/>
      </patternFill>
    </fill>
    <fill>
      <patternFill patternType="solid">
        <fgColor rgb="FF1B75BB"/>
        <bgColor indexed="64"/>
      </patternFill>
    </fill>
  </fills>
  <borders count="46">
    <border>
      <left/>
      <right/>
      <top/>
      <bottom/>
      <diagonal/>
    </border>
    <border>
      <left style="thin">
        <color theme="0" tint="-0.34998626667073579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theme="4" tint="-0.24994659260841701"/>
      </top>
      <bottom style="medium">
        <color indexed="64"/>
      </bottom>
      <diagonal/>
    </border>
    <border>
      <left/>
      <right/>
      <top/>
      <bottom style="medium">
        <color theme="4" tint="-0.24994659260841701"/>
      </bottom>
      <diagonal/>
    </border>
    <border>
      <left/>
      <right/>
      <top/>
      <bottom style="thin">
        <color rgb="FF333F48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dashed">
        <color indexed="64"/>
      </right>
      <top style="thin">
        <color indexed="64"/>
      </top>
      <bottom/>
      <diagonal/>
    </border>
    <border>
      <left/>
      <right style="dashed">
        <color indexed="64"/>
      </right>
      <top/>
      <bottom/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auto="1"/>
      </left>
      <right/>
      <top/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/>
      <diagonal/>
    </border>
  </borders>
  <cellStyleXfs count="6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" fillId="0" borderId="0"/>
    <xf numFmtId="0" fontId="24" fillId="0" borderId="0"/>
    <xf numFmtId="0" fontId="32" fillId="0" borderId="0" applyNumberFormat="0" applyFill="0" applyBorder="0" applyAlignment="0" applyProtection="0"/>
  </cellStyleXfs>
  <cellXfs count="399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165" fontId="6" fillId="0" borderId="0" xfId="0" applyNumberFormat="1" applyFont="1" applyAlignment="1">
      <alignment vertical="center"/>
    </xf>
    <xf numFmtId="0" fontId="3" fillId="2" borderId="2" xfId="0" applyFont="1" applyFill="1" applyBorder="1" applyAlignment="1">
      <alignment horizontal="left"/>
    </xf>
    <xf numFmtId="0" fontId="3" fillId="2" borderId="2" xfId="0" applyFont="1" applyFill="1" applyBorder="1" applyAlignment="1">
      <alignment horizontal="right"/>
    </xf>
    <xf numFmtId="0" fontId="7" fillId="2" borderId="2" xfId="0" applyFont="1" applyFill="1" applyBorder="1" applyAlignment="1">
      <alignment horizontal="right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166" fontId="2" fillId="0" borderId="0" xfId="2" applyNumberFormat="1" applyFont="1" applyAlignment="1">
      <alignment horizontal="right"/>
    </xf>
    <xf numFmtId="166" fontId="8" fillId="0" borderId="0" xfId="2" applyNumberFormat="1" applyFont="1" applyAlignment="1">
      <alignment horizontal="right"/>
    </xf>
    <xf numFmtId="167" fontId="2" fillId="0" borderId="0" xfId="0" applyNumberFormat="1" applyFont="1" applyAlignment="1">
      <alignment horizontal="right"/>
    </xf>
    <xf numFmtId="168" fontId="2" fillId="0" borderId="0" xfId="0" applyNumberFormat="1" applyFont="1" applyAlignment="1">
      <alignment horizontal="right"/>
    </xf>
    <xf numFmtId="169" fontId="2" fillId="0" borderId="0" xfId="2" applyNumberFormat="1" applyFont="1" applyAlignment="1">
      <alignment horizontal="center"/>
    </xf>
    <xf numFmtId="0" fontId="4" fillId="0" borderId="0" xfId="0" applyFont="1"/>
    <xf numFmtId="0" fontId="2" fillId="0" borderId="3" xfId="0" applyFont="1" applyBorder="1"/>
    <xf numFmtId="1" fontId="2" fillId="0" borderId="3" xfId="0" applyNumberFormat="1" applyFont="1" applyBorder="1" applyAlignment="1">
      <alignment horizontal="center"/>
    </xf>
    <xf numFmtId="3" fontId="2" fillId="0" borderId="3" xfId="0" applyNumberFormat="1" applyFont="1" applyBorder="1" applyAlignment="1">
      <alignment horizontal="right"/>
    </xf>
    <xf numFmtId="166" fontId="2" fillId="0" borderId="3" xfId="2" applyNumberFormat="1" applyFont="1" applyFill="1" applyBorder="1" applyAlignment="1" applyProtection="1">
      <alignment horizontal="right"/>
    </xf>
    <xf numFmtId="166" fontId="8" fillId="0" borderId="3" xfId="2" applyNumberFormat="1" applyFont="1" applyFill="1" applyBorder="1" applyAlignment="1" applyProtection="1">
      <alignment horizontal="right"/>
    </xf>
    <xf numFmtId="1" fontId="2" fillId="0" borderId="3" xfId="2" applyNumberFormat="1" applyFont="1" applyFill="1" applyBorder="1" applyAlignment="1" applyProtection="1">
      <alignment horizontal="right"/>
    </xf>
    <xf numFmtId="167" fontId="2" fillId="0" borderId="3" xfId="0" applyNumberFormat="1" applyFont="1" applyBorder="1" applyAlignment="1">
      <alignment horizontal="right"/>
    </xf>
    <xf numFmtId="168" fontId="2" fillId="0" borderId="3" xfId="0" applyNumberFormat="1" applyFont="1" applyBorder="1" applyAlignment="1">
      <alignment horizontal="right"/>
    </xf>
    <xf numFmtId="0" fontId="4" fillId="0" borderId="3" xfId="0" applyFont="1" applyBorder="1"/>
    <xf numFmtId="0" fontId="4" fillId="0" borderId="3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8" fillId="0" borderId="0" xfId="0" applyFont="1" applyAlignment="1">
      <alignment horizontal="right"/>
    </xf>
    <xf numFmtId="0" fontId="9" fillId="0" borderId="0" xfId="0" applyFont="1"/>
    <xf numFmtId="0" fontId="3" fillId="2" borderId="0" xfId="0" applyFont="1" applyFill="1" applyAlignment="1">
      <alignment horizontal="left"/>
    </xf>
    <xf numFmtId="0" fontId="3" fillId="2" borderId="0" xfId="0" applyFont="1" applyFill="1" applyAlignment="1">
      <alignment horizontal="right"/>
    </xf>
    <xf numFmtId="0" fontId="7" fillId="2" borderId="0" xfId="0" applyFont="1" applyFill="1" applyAlignment="1">
      <alignment horizontal="right"/>
    </xf>
    <xf numFmtId="0" fontId="4" fillId="0" borderId="0" xfId="0" applyFont="1" applyAlignment="1">
      <alignment horizontal="right"/>
    </xf>
    <xf numFmtId="0" fontId="4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1" fontId="2" fillId="0" borderId="0" xfId="0" applyNumberFormat="1" applyFont="1" applyAlignment="1">
      <alignment horizontal="center"/>
    </xf>
    <xf numFmtId="166" fontId="8" fillId="0" borderId="0" xfId="2" applyNumberFormat="1" applyFont="1" applyFill="1" applyBorder="1" applyAlignment="1" applyProtection="1">
      <alignment horizontal="right"/>
    </xf>
    <xf numFmtId="1" fontId="2" fillId="0" borderId="0" xfId="0" applyNumberFormat="1" applyFont="1" applyAlignment="1">
      <alignment horizontal="right"/>
    </xf>
    <xf numFmtId="2" fontId="2" fillId="0" borderId="0" xfId="0" applyNumberFormat="1" applyFont="1" applyAlignment="1">
      <alignment horizontal="right"/>
    </xf>
    <xf numFmtId="0" fontId="8" fillId="0" borderId="4" xfId="0" applyFont="1" applyBorder="1"/>
    <xf numFmtId="0" fontId="8" fillId="0" borderId="5" xfId="0" applyFont="1" applyBorder="1"/>
    <xf numFmtId="1" fontId="8" fillId="0" borderId="5" xfId="0" applyNumberFormat="1" applyFont="1" applyBorder="1" applyAlignment="1">
      <alignment horizontal="center"/>
    </xf>
    <xf numFmtId="3" fontId="8" fillId="0" borderId="5" xfId="0" applyNumberFormat="1" applyFont="1" applyBorder="1" applyAlignment="1">
      <alignment horizontal="right"/>
    </xf>
    <xf numFmtId="166" fontId="8" fillId="0" borderId="5" xfId="2" applyNumberFormat="1" applyFont="1" applyBorder="1" applyAlignment="1">
      <alignment horizontal="right"/>
    </xf>
    <xf numFmtId="1" fontId="8" fillId="0" borderId="5" xfId="0" applyNumberFormat="1" applyFont="1" applyBorder="1" applyAlignment="1">
      <alignment horizontal="right"/>
    </xf>
    <xf numFmtId="167" fontId="8" fillId="0" borderId="5" xfId="0" applyNumberFormat="1" applyFont="1" applyBorder="1" applyAlignment="1">
      <alignment horizontal="right"/>
    </xf>
    <xf numFmtId="168" fontId="8" fillId="0" borderId="6" xfId="0" applyNumberFormat="1" applyFont="1" applyBorder="1" applyAlignment="1">
      <alignment horizontal="right"/>
    </xf>
    <xf numFmtId="0" fontId="10" fillId="0" borderId="0" xfId="0" applyFont="1" applyAlignment="1">
      <alignment horizontal="left"/>
    </xf>
    <xf numFmtId="0" fontId="8" fillId="0" borderId="0" xfId="0" applyFont="1"/>
    <xf numFmtId="1" fontId="8" fillId="0" borderId="0" xfId="0" applyNumberFormat="1" applyFont="1" applyAlignment="1">
      <alignment horizontal="center"/>
    </xf>
    <xf numFmtId="3" fontId="8" fillId="0" borderId="0" xfId="0" applyNumberFormat="1" applyFont="1" applyAlignment="1">
      <alignment horizontal="right"/>
    </xf>
    <xf numFmtId="1" fontId="8" fillId="0" borderId="0" xfId="0" applyNumberFormat="1" applyFont="1" applyAlignment="1">
      <alignment horizontal="right"/>
    </xf>
    <xf numFmtId="167" fontId="8" fillId="0" borderId="0" xfId="0" applyNumberFormat="1" applyFont="1" applyAlignment="1">
      <alignment horizontal="right"/>
    </xf>
    <xf numFmtId="168" fontId="8" fillId="0" borderId="0" xfId="0" applyNumberFormat="1" applyFont="1" applyAlignment="1">
      <alignment horizontal="right"/>
    </xf>
    <xf numFmtId="1" fontId="8" fillId="0" borderId="4" xfId="0" applyNumberFormat="1" applyFont="1" applyBorder="1" applyAlignment="1">
      <alignment horizontal="left"/>
    </xf>
    <xf numFmtId="1" fontId="8" fillId="0" borderId="5" xfId="0" applyNumberFormat="1" applyFont="1" applyBorder="1" applyAlignment="1">
      <alignment horizontal="left"/>
    </xf>
    <xf numFmtId="3" fontId="2" fillId="0" borderId="0" xfId="0" applyNumberFormat="1" applyFont="1" applyAlignment="1">
      <alignment horizontal="left"/>
    </xf>
    <xf numFmtId="166" fontId="2" fillId="0" borderId="0" xfId="2" applyNumberFormat="1" applyFont="1" applyFill="1" applyProtection="1"/>
    <xf numFmtId="1" fontId="2" fillId="0" borderId="0" xfId="0" applyNumberFormat="1" applyFont="1"/>
    <xf numFmtId="167" fontId="2" fillId="0" borderId="0" xfId="0" applyNumberFormat="1" applyFont="1"/>
    <xf numFmtId="168" fontId="2" fillId="0" borderId="0" xfId="0" applyNumberFormat="1" applyFont="1"/>
    <xf numFmtId="0" fontId="5" fillId="3" borderId="7" xfId="0" applyFont="1" applyFill="1" applyBorder="1" applyAlignment="1">
      <alignment horizontal="center" vertical="center" wrapText="1"/>
    </xf>
    <xf numFmtId="14" fontId="13" fillId="0" borderId="9" xfId="0" applyNumberFormat="1" applyFont="1" applyBorder="1" applyAlignment="1">
      <alignment horizontal="left" vertical="center"/>
    </xf>
    <xf numFmtId="14" fontId="14" fillId="0" borderId="9" xfId="0" applyNumberFormat="1" applyFont="1" applyBorder="1" applyAlignment="1">
      <alignment horizontal="center" vertical="center"/>
    </xf>
    <xf numFmtId="166" fontId="14" fillId="0" borderId="9" xfId="2" applyNumberFormat="1" applyFont="1" applyFill="1" applyBorder="1" applyAlignment="1" applyProtection="1">
      <alignment horizontal="center" vertical="center"/>
    </xf>
    <xf numFmtId="0" fontId="15" fillId="0" borderId="0" xfId="0" applyFont="1"/>
    <xf numFmtId="14" fontId="2" fillId="0" borderId="0" xfId="0" applyNumberFormat="1" applyFont="1" applyAlignment="1">
      <alignment horizontal="left"/>
    </xf>
    <xf numFmtId="14" fontId="2" fillId="0" borderId="0" xfId="0" applyNumberFormat="1" applyFont="1" applyAlignment="1">
      <alignment horizontal="center"/>
    </xf>
    <xf numFmtId="166" fontId="2" fillId="0" borderId="0" xfId="2" applyNumberFormat="1" applyFont="1" applyBorder="1" applyAlignment="1">
      <alignment horizontal="center"/>
    </xf>
    <xf numFmtId="14" fontId="2" fillId="0" borderId="0" xfId="0" applyNumberFormat="1" applyFont="1"/>
    <xf numFmtId="166" fontId="15" fillId="0" borderId="0" xfId="2" applyNumberFormat="1" applyFont="1"/>
    <xf numFmtId="1" fontId="14" fillId="0" borderId="9" xfId="0" applyNumberFormat="1" applyFont="1" applyBorder="1" applyAlignment="1">
      <alignment horizontal="center" vertical="center"/>
    </xf>
    <xf numFmtId="14" fontId="14" fillId="0" borderId="9" xfId="0" applyNumberFormat="1" applyFont="1" applyBorder="1" applyAlignment="1">
      <alignment horizontal="left" vertical="center"/>
    </xf>
    <xf numFmtId="0" fontId="14" fillId="0" borderId="9" xfId="0" applyFont="1" applyBorder="1" applyAlignment="1">
      <alignment horizontal="left" vertical="center"/>
    </xf>
    <xf numFmtId="1" fontId="14" fillId="0" borderId="9" xfId="0" applyNumberFormat="1" applyFont="1" applyBorder="1" applyAlignment="1">
      <alignment horizontal="right" vertical="center"/>
    </xf>
    <xf numFmtId="0" fontId="14" fillId="0" borderId="9" xfId="0" applyFont="1" applyBorder="1" applyAlignment="1">
      <alignment horizontal="right" vertical="center"/>
    </xf>
    <xf numFmtId="1" fontId="14" fillId="0" borderId="9" xfId="0" applyNumberFormat="1" applyFont="1" applyBorder="1" applyAlignment="1">
      <alignment horizontal="left" vertical="center"/>
    </xf>
    <xf numFmtId="3" fontId="14" fillId="0" borderId="9" xfId="0" applyNumberFormat="1" applyFont="1" applyBorder="1" applyAlignment="1">
      <alignment horizontal="right" vertical="center"/>
    </xf>
    <xf numFmtId="167" fontId="14" fillId="0" borderId="9" xfId="0" applyNumberFormat="1" applyFont="1" applyBorder="1" applyAlignment="1">
      <alignment horizontal="left" vertical="center"/>
    </xf>
    <xf numFmtId="168" fontId="14" fillId="0" borderId="9" xfId="0" applyNumberFormat="1" applyFont="1" applyBorder="1" applyAlignment="1">
      <alignment horizontal="left" vertical="center"/>
    </xf>
    <xf numFmtId="167" fontId="14" fillId="0" borderId="9" xfId="0" applyNumberFormat="1" applyFont="1" applyBorder="1" applyAlignment="1">
      <alignment horizontal="right" vertical="center"/>
    </xf>
    <xf numFmtId="0" fontId="2" fillId="2" borderId="2" xfId="0" applyFont="1" applyFill="1" applyBorder="1" applyAlignment="1">
      <alignment horizontal="left" vertical="center" wrapText="1"/>
    </xf>
    <xf numFmtId="166" fontId="2" fillId="0" borderId="0" xfId="2" applyNumberFormat="1" applyFont="1" applyAlignment="1">
      <alignment horizontal="center"/>
    </xf>
    <xf numFmtId="0" fontId="2" fillId="0" borderId="13" xfId="0" applyFont="1" applyBorder="1" applyAlignment="1">
      <alignment horizontal="right"/>
    </xf>
    <xf numFmtId="167" fontId="2" fillId="0" borderId="13" xfId="0" applyNumberFormat="1" applyFont="1" applyBorder="1" applyAlignment="1">
      <alignment horizontal="right"/>
    </xf>
    <xf numFmtId="168" fontId="2" fillId="0" borderId="13" xfId="0" applyNumberFormat="1" applyFont="1" applyBorder="1" applyAlignment="1">
      <alignment horizontal="right"/>
    </xf>
    <xf numFmtId="0" fontId="2" fillId="4" borderId="0" xfId="0" applyFont="1" applyFill="1" applyAlignment="1">
      <alignment horizontal="left"/>
    </xf>
    <xf numFmtId="167" fontId="2" fillId="0" borderId="15" xfId="0" applyNumberFormat="1" applyFont="1" applyBorder="1" applyAlignment="1">
      <alignment horizontal="right"/>
    </xf>
    <xf numFmtId="14" fontId="2" fillId="5" borderId="0" xfId="0" applyNumberFormat="1" applyFont="1" applyFill="1" applyAlignment="1">
      <alignment horizontal="left"/>
    </xf>
    <xf numFmtId="0" fontId="2" fillId="5" borderId="0" xfId="0" applyFont="1" applyFill="1"/>
    <xf numFmtId="166" fontId="2" fillId="5" borderId="0" xfId="2" applyNumberFormat="1" applyFont="1" applyFill="1" applyAlignment="1">
      <alignment horizontal="center"/>
    </xf>
    <xf numFmtId="1" fontId="2" fillId="5" borderId="0" xfId="0" applyNumberFormat="1" applyFont="1" applyFill="1" applyAlignment="1">
      <alignment horizontal="right"/>
    </xf>
    <xf numFmtId="1" fontId="2" fillId="5" borderId="0" xfId="0" applyNumberFormat="1" applyFont="1" applyFill="1"/>
    <xf numFmtId="0" fontId="2" fillId="5" borderId="0" xfId="0" applyFont="1" applyFill="1" applyAlignment="1">
      <alignment horizontal="right"/>
    </xf>
    <xf numFmtId="167" fontId="2" fillId="5" borderId="0" xfId="0" applyNumberFormat="1" applyFont="1" applyFill="1"/>
    <xf numFmtId="168" fontId="2" fillId="5" borderId="0" xfId="0" applyNumberFormat="1" applyFont="1" applyFill="1"/>
    <xf numFmtId="0" fontId="13" fillId="0" borderId="9" xfId="0" applyFont="1" applyBorder="1" applyAlignment="1">
      <alignment horizontal="left" vertical="center"/>
    </xf>
    <xf numFmtId="0" fontId="3" fillId="0" borderId="0" xfId="0" applyFont="1" applyAlignment="1">
      <alignment horizontal="center"/>
    </xf>
    <xf numFmtId="0" fontId="3" fillId="0" borderId="0" xfId="3" applyAlignment="1">
      <alignment horizontal="left"/>
    </xf>
    <xf numFmtId="0" fontId="3" fillId="0" borderId="0" xfId="3" applyAlignment="1">
      <alignment horizontal="right"/>
    </xf>
    <xf numFmtId="172" fontId="3" fillId="0" borderId="0" xfId="0" applyNumberFormat="1" applyFont="1" applyAlignment="1">
      <alignment horizontal="center"/>
    </xf>
    <xf numFmtId="173" fontId="3" fillId="0" borderId="0" xfId="0" applyNumberFormat="1" applyFont="1" applyAlignment="1">
      <alignment horizontal="center"/>
    </xf>
    <xf numFmtId="1" fontId="3" fillId="0" borderId="0" xfId="0" applyNumberFormat="1" applyFont="1" applyAlignment="1">
      <alignment horizontal="center"/>
    </xf>
    <xf numFmtId="0" fontId="3" fillId="0" borderId="0" xfId="2" applyNumberFormat="1" applyFont="1" applyFill="1" applyBorder="1" applyAlignment="1" applyProtection="1">
      <alignment horizontal="center"/>
    </xf>
    <xf numFmtId="0" fontId="16" fillId="0" borderId="0" xfId="0" applyFont="1"/>
    <xf numFmtId="0" fontId="3" fillId="0" borderId="0" xfId="2" applyNumberFormat="1" applyFont="1" applyFill="1" applyBorder="1" applyAlignment="1" applyProtection="1">
      <alignment horizontal="right"/>
    </xf>
    <xf numFmtId="166" fontId="16" fillId="0" borderId="0" xfId="2" applyNumberFormat="1" applyFont="1" applyFill="1" applyBorder="1" applyAlignment="1" applyProtection="1">
      <alignment horizontal="center"/>
    </xf>
    <xf numFmtId="166" fontId="3" fillId="0" borderId="0" xfId="2" applyNumberFormat="1" applyFont="1" applyFill="1" applyBorder="1" applyAlignment="1" applyProtection="1">
      <alignment horizontal="center"/>
    </xf>
    <xf numFmtId="0" fontId="3" fillId="0" borderId="0" xfId="0" applyFont="1" applyAlignment="1" applyProtection="1">
      <alignment horizontal="center"/>
      <protection locked="0"/>
    </xf>
    <xf numFmtId="1" fontId="16" fillId="0" borderId="0" xfId="2" applyNumberFormat="1" applyFont="1" applyFill="1" applyBorder="1" applyAlignment="1" applyProtection="1">
      <alignment horizontal="center"/>
    </xf>
    <xf numFmtId="167" fontId="2" fillId="0" borderId="0" xfId="2" applyNumberFormat="1" applyFont="1" applyFill="1" applyBorder="1" applyAlignment="1" applyProtection="1">
      <alignment horizontal="right"/>
      <protection locked="0"/>
    </xf>
    <xf numFmtId="167" fontId="16" fillId="0" borderId="0" xfId="0" applyNumberFormat="1" applyFont="1" applyAlignment="1">
      <alignment horizontal="right"/>
    </xf>
    <xf numFmtId="1" fontId="2" fillId="0" borderId="0" xfId="2" applyNumberFormat="1" applyFont="1" applyFill="1" applyBorder="1" applyAlignment="1" applyProtection="1">
      <alignment horizontal="center"/>
    </xf>
    <xf numFmtId="167" fontId="2" fillId="0" borderId="0" xfId="1" applyNumberFormat="1" applyFont="1" applyFill="1" applyBorder="1" applyAlignment="1" applyProtection="1">
      <alignment horizontal="center"/>
      <protection locked="0"/>
    </xf>
    <xf numFmtId="14" fontId="16" fillId="0" borderId="0" xfId="2" applyNumberFormat="1" applyFont="1" applyFill="1" applyBorder="1" applyAlignment="1" applyProtection="1">
      <alignment horizontal="left"/>
    </xf>
    <xf numFmtId="14" fontId="16" fillId="0" borderId="0" xfId="2" applyNumberFormat="1" applyFont="1" applyFill="1" applyBorder="1" applyAlignment="1" applyProtection="1">
      <alignment horizontal="center"/>
    </xf>
    <xf numFmtId="166" fontId="2" fillId="0" borderId="0" xfId="2" applyNumberFormat="1" applyFont="1" applyFill="1" applyBorder="1" applyAlignment="1" applyProtection="1">
      <alignment horizontal="center"/>
    </xf>
    <xf numFmtId="0" fontId="2" fillId="0" borderId="0" xfId="0" applyFont="1" applyAlignment="1" applyProtection="1">
      <alignment horizontal="center"/>
      <protection locked="0"/>
    </xf>
    <xf numFmtId="167" fontId="2" fillId="0" borderId="0" xfId="0" applyNumberFormat="1" applyFont="1" applyAlignment="1">
      <alignment horizontal="center"/>
    </xf>
    <xf numFmtId="0" fontId="3" fillId="0" borderId="0" xfId="0" applyFont="1" applyAlignment="1" applyProtection="1">
      <alignment horizontal="left"/>
      <protection locked="0"/>
    </xf>
    <xf numFmtId="166" fontId="2" fillId="0" borderId="0" xfId="2" applyNumberFormat="1" applyFont="1" applyFill="1" applyBorder="1" applyAlignment="1" applyProtection="1">
      <alignment horizontal="left"/>
    </xf>
    <xf numFmtId="167" fontId="16" fillId="0" borderId="0" xfId="2" applyNumberFormat="1" applyFont="1" applyFill="1" applyBorder="1" applyAlignment="1" applyProtection="1">
      <alignment horizontal="right"/>
    </xf>
    <xf numFmtId="0" fontId="2" fillId="2" borderId="2" xfId="0" applyFont="1" applyFill="1" applyBorder="1" applyAlignment="1">
      <alignment horizontal="center" vertical="center" wrapText="1"/>
    </xf>
    <xf numFmtId="0" fontId="2" fillId="2" borderId="16" xfId="0" applyFont="1" applyFill="1" applyBorder="1" applyAlignment="1">
      <alignment horizontal="right" wrapText="1"/>
    </xf>
    <xf numFmtId="0" fontId="2" fillId="2" borderId="2" xfId="0" applyFont="1" applyFill="1" applyBorder="1" applyAlignment="1">
      <alignment horizontal="right" wrapText="1"/>
    </xf>
    <xf numFmtId="0" fontId="2" fillId="2" borderId="17" xfId="0" applyFont="1" applyFill="1" applyBorder="1" applyAlignment="1">
      <alignment horizontal="right" wrapText="1"/>
    </xf>
    <xf numFmtId="0" fontId="2" fillId="2" borderId="18" xfId="0" applyFont="1" applyFill="1" applyBorder="1" applyAlignment="1">
      <alignment horizontal="right" wrapText="1"/>
    </xf>
    <xf numFmtId="49" fontId="3" fillId="0" borderId="0" xfId="0" applyNumberFormat="1" applyFont="1" applyAlignment="1">
      <alignment horizontal="left"/>
    </xf>
    <xf numFmtId="3" fontId="3" fillId="0" borderId="0" xfId="0" applyNumberFormat="1" applyFont="1" applyAlignment="1">
      <alignment horizontal="center"/>
    </xf>
    <xf numFmtId="174" fontId="3" fillId="0" borderId="0" xfId="0" applyNumberFormat="1" applyFont="1" applyAlignment="1">
      <alignment horizontal="center"/>
    </xf>
    <xf numFmtId="3" fontId="16" fillId="0" borderId="0" xfId="0" applyNumberFormat="1" applyFont="1" applyAlignment="1" applyProtection="1">
      <alignment horizontal="center"/>
      <protection locked="0"/>
    </xf>
    <xf numFmtId="167" fontId="16" fillId="0" borderId="0" xfId="0" applyNumberFormat="1" applyFont="1" applyAlignment="1" applyProtection="1">
      <alignment horizontal="right"/>
      <protection locked="0"/>
    </xf>
    <xf numFmtId="167" fontId="16" fillId="0" borderId="13" xfId="0" applyNumberFormat="1" applyFont="1" applyBorder="1" applyAlignment="1" applyProtection="1">
      <alignment horizontal="right"/>
      <protection locked="0"/>
    </xf>
    <xf numFmtId="167" fontId="3" fillId="0" borderId="0" xfId="0" applyNumberFormat="1" applyFont="1" applyAlignment="1">
      <alignment horizontal="right"/>
    </xf>
    <xf numFmtId="168" fontId="3" fillId="0" borderId="14" xfId="0" applyNumberFormat="1" applyFont="1" applyBorder="1" applyAlignment="1">
      <alignment horizontal="right"/>
    </xf>
    <xf numFmtId="167" fontId="3" fillId="0" borderId="20" xfId="1" applyNumberFormat="1" applyFont="1" applyFill="1" applyBorder="1" applyAlignment="1" applyProtection="1">
      <alignment horizontal="right"/>
    </xf>
    <xf numFmtId="167" fontId="3" fillId="0" borderId="0" xfId="1" applyNumberFormat="1" applyFont="1" applyFill="1" applyBorder="1" applyAlignment="1" applyProtection="1">
      <alignment horizontal="right"/>
    </xf>
    <xf numFmtId="167" fontId="3" fillId="0" borderId="20" xfId="0" applyNumberFormat="1" applyFont="1" applyBorder="1" applyAlignment="1">
      <alignment horizontal="right"/>
    </xf>
    <xf numFmtId="3" fontId="16" fillId="0" borderId="13" xfId="0" applyNumberFormat="1" applyFont="1" applyBorder="1" applyAlignment="1" applyProtection="1">
      <alignment horizontal="center"/>
      <protection locked="0"/>
    </xf>
    <xf numFmtId="168" fontId="3" fillId="0" borderId="13" xfId="0" applyNumberFormat="1" applyFont="1" applyBorder="1" applyAlignment="1">
      <alignment horizontal="right"/>
    </xf>
    <xf numFmtId="167" fontId="3" fillId="0" borderId="15" xfId="1" applyNumberFormat="1" applyFont="1" applyFill="1" applyBorder="1" applyAlignment="1" applyProtection="1">
      <alignment horizontal="right"/>
    </xf>
    <xf numFmtId="167" fontId="3" fillId="0" borderId="15" xfId="0" applyNumberFormat="1" applyFont="1" applyBorder="1" applyAlignment="1">
      <alignment horizontal="right"/>
    </xf>
    <xf numFmtId="3" fontId="16" fillId="0" borderId="13" xfId="0" applyNumberFormat="1" applyFont="1" applyBorder="1" applyAlignment="1">
      <alignment horizontal="center"/>
    </xf>
    <xf numFmtId="167" fontId="16" fillId="0" borderId="13" xfId="0" applyNumberFormat="1" applyFont="1" applyBorder="1" applyAlignment="1">
      <alignment horizontal="right"/>
    </xf>
    <xf numFmtId="0" fontId="3" fillId="0" borderId="3" xfId="0" applyFont="1" applyBorder="1" applyAlignment="1">
      <alignment horizontal="center"/>
    </xf>
    <xf numFmtId="1" fontId="3" fillId="0" borderId="3" xfId="0" applyNumberFormat="1" applyFont="1" applyBorder="1" applyAlignment="1">
      <alignment horizontal="center"/>
    </xf>
    <xf numFmtId="3" fontId="3" fillId="0" borderId="3" xfId="0" applyNumberFormat="1" applyFont="1" applyBorder="1" applyAlignment="1">
      <alignment horizontal="center"/>
    </xf>
    <xf numFmtId="3" fontId="3" fillId="0" borderId="14" xfId="0" applyNumberFormat="1" applyFont="1" applyBorder="1" applyAlignment="1">
      <alignment horizontal="center"/>
    </xf>
    <xf numFmtId="167" fontId="3" fillId="0" borderId="14" xfId="0" applyNumberFormat="1" applyFont="1" applyBorder="1" applyAlignment="1">
      <alignment horizontal="right"/>
    </xf>
    <xf numFmtId="167" fontId="3" fillId="0" borderId="3" xfId="0" applyNumberFormat="1" applyFont="1" applyBorder="1" applyAlignment="1">
      <alignment horizontal="right"/>
    </xf>
    <xf numFmtId="0" fontId="2" fillId="2" borderId="12" xfId="0" applyFont="1" applyFill="1" applyBorder="1" applyAlignment="1">
      <alignment horizontal="right" wrapText="1"/>
    </xf>
    <xf numFmtId="3" fontId="2" fillId="0" borderId="0" xfId="0" applyNumberFormat="1" applyFont="1" applyAlignment="1">
      <alignment horizontal="center"/>
    </xf>
    <xf numFmtId="167" fontId="2" fillId="0" borderId="0" xfId="1" applyNumberFormat="1" applyFont="1" applyFill="1" applyBorder="1" applyAlignment="1" applyProtection="1">
      <alignment horizontal="right"/>
    </xf>
    <xf numFmtId="14" fontId="4" fillId="0" borderId="0" xfId="0" applyNumberFormat="1" applyFont="1"/>
    <xf numFmtId="1" fontId="4" fillId="0" borderId="3" xfId="0" applyNumberFormat="1" applyFont="1" applyBorder="1" applyAlignment="1">
      <alignment horizontal="center"/>
    </xf>
    <xf numFmtId="166" fontId="4" fillId="0" borderId="3" xfId="2" applyNumberFormat="1" applyFont="1" applyFill="1" applyBorder="1" applyAlignment="1" applyProtection="1">
      <alignment horizontal="center"/>
    </xf>
    <xf numFmtId="167" fontId="3" fillId="0" borderId="0" xfId="0" applyNumberFormat="1" applyFont="1" applyAlignment="1">
      <alignment horizontal="center"/>
    </xf>
    <xf numFmtId="168" fontId="3" fillId="0" borderId="0" xfId="0" applyNumberFormat="1" applyFont="1" applyAlignment="1">
      <alignment horizontal="center"/>
    </xf>
    <xf numFmtId="14" fontId="17" fillId="0" borderId="0" xfId="0" applyNumberFormat="1" applyFont="1" applyAlignment="1">
      <alignment horizontal="left"/>
    </xf>
    <xf numFmtId="166" fontId="2" fillId="0" borderId="0" xfId="2" applyNumberFormat="1" applyFont="1" applyFill="1" applyAlignment="1" applyProtection="1">
      <alignment horizontal="center"/>
    </xf>
    <xf numFmtId="166" fontId="2" fillId="0" borderId="0" xfId="2" applyNumberFormat="1" applyFont="1" applyFill="1" applyAlignment="1" applyProtection="1"/>
    <xf numFmtId="14" fontId="4" fillId="0" borderId="0" xfId="0" applyNumberFormat="1" applyFont="1" applyAlignment="1">
      <alignment horizontal="left"/>
    </xf>
    <xf numFmtId="1" fontId="4" fillId="0" borderId="0" xfId="0" applyNumberFormat="1" applyFont="1" applyAlignment="1">
      <alignment horizontal="center"/>
    </xf>
    <xf numFmtId="166" fontId="4" fillId="0" borderId="0" xfId="2" applyNumberFormat="1" applyFont="1" applyBorder="1" applyAlignment="1">
      <alignment horizontal="center"/>
    </xf>
    <xf numFmtId="1" fontId="4" fillId="0" borderId="0" xfId="0" applyNumberFormat="1" applyFont="1" applyAlignment="1">
      <alignment horizontal="right"/>
    </xf>
    <xf numFmtId="1" fontId="4" fillId="0" borderId="0" xfId="0" applyNumberFormat="1" applyFont="1"/>
    <xf numFmtId="167" fontId="4" fillId="0" borderId="0" xfId="0" applyNumberFormat="1" applyFont="1"/>
    <xf numFmtId="168" fontId="4" fillId="0" borderId="0" xfId="0" applyNumberFormat="1" applyFont="1"/>
    <xf numFmtId="0" fontId="2" fillId="0" borderId="5" xfId="0" applyFont="1" applyBorder="1" applyAlignment="1" applyProtection="1">
      <alignment wrapText="1"/>
      <protection locked="0"/>
    </xf>
    <xf numFmtId="3" fontId="4" fillId="0" borderId="0" xfId="0" applyNumberFormat="1" applyFont="1" applyAlignment="1">
      <alignment horizontal="center"/>
    </xf>
    <xf numFmtId="0" fontId="20" fillId="0" borderId="0" xfId="0" applyFont="1"/>
    <xf numFmtId="0" fontId="20" fillId="0" borderId="0" xfId="0" applyFont="1" applyAlignment="1">
      <alignment horizontal="left"/>
    </xf>
    <xf numFmtId="167" fontId="20" fillId="0" borderId="10" xfId="1" applyNumberFormat="1" applyFont="1" applyFill="1" applyBorder="1" applyAlignment="1" applyProtection="1">
      <alignment horizontal="right"/>
    </xf>
    <xf numFmtId="167" fontId="20" fillId="0" borderId="0" xfId="0" applyNumberFormat="1" applyFont="1" applyAlignment="1">
      <alignment horizontal="right"/>
    </xf>
    <xf numFmtId="3" fontId="20" fillId="0" borderId="0" xfId="0" applyNumberFormat="1" applyFont="1"/>
    <xf numFmtId="1" fontId="20" fillId="0" borderId="0" xfId="0" applyNumberFormat="1" applyFont="1"/>
    <xf numFmtId="0" fontId="2" fillId="0" borderId="0" xfId="0" applyFont="1" applyAlignment="1" applyProtection="1">
      <alignment wrapText="1"/>
      <protection locked="0"/>
    </xf>
    <xf numFmtId="0" fontId="23" fillId="0" borderId="0" xfId="0" applyFont="1"/>
    <xf numFmtId="14" fontId="2" fillId="0" borderId="0" xfId="2" applyNumberFormat="1" applyFont="1" applyAlignment="1">
      <alignment horizontal="right"/>
    </xf>
    <xf numFmtId="0" fontId="8" fillId="0" borderId="3" xfId="0" applyFont="1" applyBorder="1"/>
    <xf numFmtId="0" fontId="7" fillId="2" borderId="0" xfId="2" applyNumberFormat="1" applyFont="1" applyFill="1" applyBorder="1" applyAlignment="1" applyProtection="1">
      <alignment horizontal="left"/>
    </xf>
    <xf numFmtId="0" fontId="7" fillId="2" borderId="2" xfId="2" applyNumberFormat="1" applyFont="1" applyFill="1" applyBorder="1" applyAlignment="1" applyProtection="1">
      <alignment horizontal="left"/>
    </xf>
    <xf numFmtId="0" fontId="26" fillId="7" borderId="4" xfId="4" applyFont="1" applyFill="1" applyBorder="1" applyAlignment="1" applyProtection="1">
      <alignment horizontal="center" vertical="center"/>
      <protection locked="0"/>
    </xf>
    <xf numFmtId="0" fontId="26" fillId="7" borderId="23" xfId="4" applyFont="1" applyFill="1" applyBorder="1" applyAlignment="1" applyProtection="1">
      <alignment horizontal="center" vertical="center"/>
      <protection locked="0"/>
    </xf>
    <xf numFmtId="0" fontId="0" fillId="0" borderId="0" xfId="0" quotePrefix="1"/>
    <xf numFmtId="0" fontId="21" fillId="0" borderId="0" xfId="0" applyFont="1"/>
    <xf numFmtId="170" fontId="2" fillId="0" borderId="0" xfId="0" applyNumberFormat="1" applyFont="1" applyAlignment="1">
      <alignment horizontal="left"/>
    </xf>
    <xf numFmtId="9" fontId="2" fillId="0" borderId="0" xfId="2" applyFont="1" applyFill="1" applyAlignment="1" applyProtection="1">
      <alignment horizontal="right"/>
    </xf>
    <xf numFmtId="3" fontId="2" fillId="0" borderId="0" xfId="0" applyNumberFormat="1" applyFont="1" applyAlignment="1">
      <alignment horizontal="right"/>
    </xf>
    <xf numFmtId="1" fontId="2" fillId="0" borderId="0" xfId="2" applyNumberFormat="1" applyFont="1" applyFill="1" applyAlignment="1" applyProtection="1">
      <alignment horizontal="right"/>
    </xf>
    <xf numFmtId="10" fontId="2" fillId="0" borderId="0" xfId="2" applyNumberFormat="1" applyFont="1" applyFill="1" applyAlignment="1" applyProtection="1">
      <alignment horizontal="right"/>
    </xf>
    <xf numFmtId="1" fontId="2" fillId="0" borderId="0" xfId="0" applyNumberFormat="1" applyFont="1" applyAlignment="1">
      <alignment horizontal="left"/>
    </xf>
    <xf numFmtId="0" fontId="2" fillId="0" borderId="0" xfId="2" applyNumberFormat="1" applyFont="1" applyFill="1" applyAlignment="1" applyProtection="1">
      <alignment horizontal="left"/>
    </xf>
    <xf numFmtId="14" fontId="2" fillId="0" borderId="0" xfId="0" applyNumberFormat="1" applyFont="1" applyAlignment="1">
      <alignment horizontal="right"/>
    </xf>
    <xf numFmtId="1" fontId="2" fillId="0" borderId="0" xfId="1" applyNumberFormat="1" applyFont="1" applyFill="1" applyAlignment="1" applyProtection="1">
      <alignment horizontal="right"/>
    </xf>
    <xf numFmtId="1" fontId="2" fillId="0" borderId="0" xfId="1" applyNumberFormat="1" applyFont="1" applyFill="1" applyAlignment="1" applyProtection="1">
      <alignment horizontal="left"/>
    </xf>
    <xf numFmtId="166" fontId="2" fillId="0" borderId="0" xfId="2" applyNumberFormat="1" applyFont="1" applyFill="1" applyAlignment="1" applyProtection="1">
      <alignment horizontal="right"/>
    </xf>
    <xf numFmtId="0" fontId="8" fillId="0" borderId="0" xfId="0" applyFont="1" applyAlignment="1">
      <alignment horizontal="left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left"/>
    </xf>
    <xf numFmtId="166" fontId="4" fillId="0" borderId="0" xfId="0" applyNumberFormat="1" applyFont="1" applyAlignment="1">
      <alignment horizontal="left"/>
    </xf>
    <xf numFmtId="170" fontId="4" fillId="0" borderId="0" xfId="0" applyNumberFormat="1" applyFont="1" applyAlignment="1">
      <alignment horizontal="left"/>
    </xf>
    <xf numFmtId="14" fontId="4" fillId="0" borderId="0" xfId="0" applyNumberFormat="1" applyFont="1" applyAlignment="1">
      <alignment horizontal="right"/>
    </xf>
    <xf numFmtId="0" fontId="2" fillId="0" borderId="28" xfId="0" applyFont="1" applyBorder="1" applyAlignment="1" applyProtection="1">
      <alignment wrapText="1"/>
      <protection locked="0"/>
    </xf>
    <xf numFmtId="0" fontId="2" fillId="0" borderId="30" xfId="0" applyFont="1" applyBorder="1" applyAlignment="1" applyProtection="1">
      <alignment wrapText="1"/>
      <protection locked="0"/>
    </xf>
    <xf numFmtId="0" fontId="2" fillId="0" borderId="31" xfId="0" applyFont="1" applyBorder="1" applyAlignment="1" applyProtection="1">
      <alignment wrapText="1"/>
      <protection locked="0"/>
    </xf>
    <xf numFmtId="166" fontId="29" fillId="10" borderId="32" xfId="2" applyNumberFormat="1" applyFont="1" applyFill="1" applyBorder="1" applyAlignment="1" applyProtection="1">
      <alignment horizontal="left"/>
      <protection locked="0"/>
    </xf>
    <xf numFmtId="14" fontId="29" fillId="10" borderId="32" xfId="2" applyNumberFormat="1" applyFont="1" applyFill="1" applyBorder="1" applyAlignment="1" applyProtection="1">
      <alignment horizontal="left"/>
      <protection locked="0"/>
    </xf>
    <xf numFmtId="0" fontId="3" fillId="0" borderId="33" xfId="3" applyBorder="1" applyAlignment="1">
      <alignment horizontal="left"/>
    </xf>
    <xf numFmtId="0" fontId="3" fillId="0" borderId="32" xfId="3" applyBorder="1" applyAlignment="1">
      <alignment horizontal="right"/>
    </xf>
    <xf numFmtId="0" fontId="3" fillId="0" borderId="33" xfId="0" applyFont="1" applyBorder="1" applyAlignment="1">
      <alignment horizontal="left"/>
    </xf>
    <xf numFmtId="0" fontId="3" fillId="0" borderId="32" xfId="2" applyNumberFormat="1" applyFont="1" applyFill="1" applyBorder="1" applyAlignment="1" applyProtection="1">
      <alignment horizontal="right"/>
      <protection locked="0"/>
    </xf>
    <xf numFmtId="0" fontId="2" fillId="0" borderId="33" xfId="0" applyFont="1" applyBorder="1"/>
    <xf numFmtId="0" fontId="3" fillId="0" borderId="34" xfId="0" applyFont="1" applyBorder="1" applyAlignment="1">
      <alignment horizontal="left"/>
    </xf>
    <xf numFmtId="0" fontId="3" fillId="0" borderId="35" xfId="0" applyFont="1" applyBorder="1" applyAlignment="1">
      <alignment horizontal="left"/>
    </xf>
    <xf numFmtId="0" fontId="3" fillId="0" borderId="36" xfId="2" applyNumberFormat="1" applyFont="1" applyFill="1" applyBorder="1" applyAlignment="1" applyProtection="1">
      <alignment horizontal="right"/>
      <protection locked="0"/>
    </xf>
    <xf numFmtId="0" fontId="3" fillId="0" borderId="32" xfId="0" applyFont="1" applyBorder="1" applyAlignment="1">
      <alignment horizontal="left"/>
    </xf>
    <xf numFmtId="172" fontId="3" fillId="0" borderId="32" xfId="0" applyNumberFormat="1" applyFont="1" applyBorder="1" applyAlignment="1">
      <alignment horizontal="left"/>
    </xf>
    <xf numFmtId="173" fontId="3" fillId="0" borderId="32" xfId="0" applyNumberFormat="1" applyFont="1" applyBorder="1" applyAlignment="1">
      <alignment horizontal="left"/>
    </xf>
    <xf numFmtId="1" fontId="3" fillId="0" borderId="32" xfId="0" applyNumberFormat="1" applyFont="1" applyBorder="1" applyAlignment="1">
      <alignment horizontal="left"/>
    </xf>
    <xf numFmtId="0" fontId="3" fillId="0" borderId="36" xfId="0" applyFont="1" applyBorder="1" applyAlignment="1">
      <alignment horizontal="left"/>
    </xf>
    <xf numFmtId="14" fontId="29" fillId="10" borderId="36" xfId="2" applyNumberFormat="1" applyFont="1" applyFill="1" applyBorder="1" applyAlignment="1" applyProtection="1">
      <alignment horizontal="left"/>
      <protection locked="0"/>
    </xf>
    <xf numFmtId="0" fontId="3" fillId="0" borderId="34" xfId="3" applyBorder="1" applyAlignment="1">
      <alignment horizontal="left"/>
    </xf>
    <xf numFmtId="0" fontId="2" fillId="0" borderId="35" xfId="0" applyFont="1" applyBorder="1" applyAlignment="1" applyProtection="1">
      <alignment horizontal="center"/>
      <protection locked="0"/>
    </xf>
    <xf numFmtId="0" fontId="3" fillId="0" borderId="32" xfId="0" applyFont="1" applyBorder="1" applyAlignment="1">
      <alignment horizontal="right"/>
    </xf>
    <xf numFmtId="0" fontId="3" fillId="0" borderId="32" xfId="0" applyFont="1" applyBorder="1" applyAlignment="1" applyProtection="1">
      <alignment horizontal="right"/>
      <protection locked="0"/>
    </xf>
    <xf numFmtId="0" fontId="3" fillId="0" borderId="33" xfId="0" applyFont="1" applyBorder="1"/>
    <xf numFmtId="0" fontId="3" fillId="0" borderId="32" xfId="2" applyNumberFormat="1" applyFont="1" applyFill="1" applyBorder="1" applyAlignment="1" applyProtection="1">
      <alignment horizontal="center"/>
      <protection locked="0"/>
    </xf>
    <xf numFmtId="0" fontId="2" fillId="0" borderId="34" xfId="0" applyFont="1" applyBorder="1"/>
    <xf numFmtId="167" fontId="2" fillId="0" borderId="35" xfId="1" applyNumberFormat="1" applyFont="1" applyFill="1" applyBorder="1" applyAlignment="1" applyProtection="1">
      <alignment horizontal="center"/>
      <protection locked="0"/>
    </xf>
    <xf numFmtId="167" fontId="2" fillId="0" borderId="36" xfId="1" applyNumberFormat="1" applyFont="1" applyFill="1" applyBorder="1" applyAlignment="1" applyProtection="1">
      <alignment horizontal="center"/>
      <protection locked="0"/>
    </xf>
    <xf numFmtId="0" fontId="5" fillId="11" borderId="0" xfId="0" applyFont="1" applyFill="1"/>
    <xf numFmtId="0" fontId="5" fillId="11" borderId="24" xfId="0" applyFont="1" applyFill="1" applyBorder="1"/>
    <xf numFmtId="0" fontId="5" fillId="12" borderId="25" xfId="0" applyFont="1" applyFill="1" applyBorder="1" applyAlignment="1">
      <alignment horizontal="left"/>
    </xf>
    <xf numFmtId="0" fontId="4" fillId="12" borderId="2" xfId="0" applyFont="1" applyFill="1" applyBorder="1" applyAlignment="1">
      <alignment horizontal="left"/>
    </xf>
    <xf numFmtId="0" fontId="4" fillId="12" borderId="26" xfId="3" applyFont="1" applyFill="1" applyBorder="1" applyAlignment="1">
      <alignment horizontal="right"/>
    </xf>
    <xf numFmtId="0" fontId="5" fillId="12" borderId="25" xfId="0" applyFont="1" applyFill="1" applyBorder="1"/>
    <xf numFmtId="0" fontId="5" fillId="12" borderId="2" xfId="0" applyFont="1" applyFill="1" applyBorder="1"/>
    <xf numFmtId="0" fontId="5" fillId="12" borderId="26" xfId="0" applyFont="1" applyFill="1" applyBorder="1"/>
    <xf numFmtId="0" fontId="18" fillId="11" borderId="0" xfId="0" applyFont="1" applyFill="1" applyAlignment="1">
      <alignment horizontal="center"/>
    </xf>
    <xf numFmtId="0" fontId="31" fillId="12" borderId="2" xfId="0" applyFont="1" applyFill="1" applyBorder="1" applyAlignment="1">
      <alignment horizontal="right"/>
    </xf>
    <xf numFmtId="0" fontId="31" fillId="12" borderId="2" xfId="0" applyFont="1" applyFill="1" applyBorder="1"/>
    <xf numFmtId="0" fontId="31" fillId="12" borderId="26" xfId="0" applyFont="1" applyFill="1" applyBorder="1" applyAlignment="1">
      <alignment horizontal="left"/>
    </xf>
    <xf numFmtId="0" fontId="5" fillId="12" borderId="26" xfId="0" applyFont="1" applyFill="1" applyBorder="1" applyAlignment="1">
      <alignment horizontal="center"/>
    </xf>
    <xf numFmtId="168" fontId="2" fillId="5" borderId="13" xfId="0" applyNumberFormat="1" applyFont="1" applyFill="1" applyBorder="1"/>
    <xf numFmtId="171" fontId="13" fillId="0" borderId="0" xfId="0" applyNumberFormat="1" applyFont="1" applyAlignment="1">
      <alignment horizontal="right" vertical="center"/>
    </xf>
    <xf numFmtId="0" fontId="4" fillId="0" borderId="0" xfId="0" quotePrefix="1" applyFont="1"/>
    <xf numFmtId="0" fontId="13" fillId="0" borderId="9" xfId="0" applyFont="1" applyBorder="1" applyAlignment="1">
      <alignment horizontal="left"/>
    </xf>
    <xf numFmtId="0" fontId="13" fillId="0" borderId="9" xfId="0" applyFont="1" applyBorder="1" applyAlignment="1">
      <alignment horizontal="right"/>
    </xf>
    <xf numFmtId="165" fontId="6" fillId="0" borderId="1" xfId="0" applyNumberFormat="1" applyFont="1" applyBorder="1" applyAlignment="1">
      <alignment horizontal="center"/>
    </xf>
    <xf numFmtId="167" fontId="2" fillId="0" borderId="0" xfId="2" applyNumberFormat="1" applyFont="1" applyFill="1" applyBorder="1" applyAlignment="1" applyProtection="1">
      <alignment horizontal="left"/>
      <protection locked="0"/>
    </xf>
    <xf numFmtId="0" fontId="32" fillId="0" borderId="32" xfId="5" applyBorder="1" applyAlignment="1">
      <alignment horizontal="left"/>
    </xf>
    <xf numFmtId="0" fontId="29" fillId="10" borderId="32" xfId="2" applyNumberFormat="1" applyFont="1" applyFill="1" applyBorder="1" applyAlignment="1" applyProtection="1">
      <alignment horizontal="left"/>
      <protection locked="0"/>
    </xf>
    <xf numFmtId="0" fontId="2" fillId="0" borderId="32" xfId="0" applyFont="1" applyBorder="1" applyAlignment="1" applyProtection="1">
      <alignment horizontal="left"/>
      <protection locked="0"/>
    </xf>
    <xf numFmtId="0" fontId="29" fillId="10" borderId="0" xfId="2" applyNumberFormat="1" applyFont="1" applyFill="1" applyBorder="1" applyAlignment="1" applyProtection="1">
      <alignment horizontal="left"/>
      <protection locked="0"/>
    </xf>
    <xf numFmtId="0" fontId="2" fillId="0" borderId="36" xfId="0" applyFont="1" applyBorder="1" applyAlignment="1" applyProtection="1">
      <alignment horizontal="left"/>
      <protection locked="0"/>
    </xf>
    <xf numFmtId="0" fontId="31" fillId="12" borderId="2" xfId="0" applyFont="1" applyFill="1" applyBorder="1" applyAlignment="1">
      <alignment horizontal="center"/>
    </xf>
    <xf numFmtId="168" fontId="2" fillId="0" borderId="35" xfId="0" applyNumberFormat="1" applyFont="1" applyBorder="1"/>
    <xf numFmtId="0" fontId="4" fillId="12" borderId="2" xfId="3" applyFont="1" applyFill="1" applyBorder="1" applyAlignment="1">
      <alignment horizontal="right"/>
    </xf>
    <xf numFmtId="167" fontId="16" fillId="0" borderId="20" xfId="0" applyNumberFormat="1" applyFont="1" applyBorder="1" applyAlignment="1" applyProtection="1">
      <alignment horizontal="right"/>
      <protection locked="0"/>
    </xf>
    <xf numFmtId="167" fontId="16" fillId="0" borderId="15" xfId="0" applyNumberFormat="1" applyFont="1" applyBorder="1" applyAlignment="1" applyProtection="1">
      <alignment horizontal="right"/>
      <protection locked="0"/>
    </xf>
    <xf numFmtId="167" fontId="16" fillId="0" borderId="15" xfId="0" applyNumberFormat="1" applyFont="1" applyBorder="1" applyAlignment="1">
      <alignment horizontal="right"/>
    </xf>
    <xf numFmtId="0" fontId="2" fillId="2" borderId="38" xfId="0" applyFont="1" applyFill="1" applyBorder="1" applyAlignment="1">
      <alignment horizontal="right" wrapText="1"/>
    </xf>
    <xf numFmtId="168" fontId="3" fillId="0" borderId="38" xfId="0" applyNumberFormat="1" applyFont="1" applyBorder="1" applyAlignment="1">
      <alignment horizontal="right"/>
    </xf>
    <xf numFmtId="168" fontId="3" fillId="0" borderId="39" xfId="0" applyNumberFormat="1" applyFont="1" applyBorder="1" applyAlignment="1">
      <alignment horizontal="right"/>
    </xf>
    <xf numFmtId="0" fontId="2" fillId="2" borderId="37" xfId="0" applyFont="1" applyFill="1" applyBorder="1" applyAlignment="1">
      <alignment horizontal="right" wrapText="1"/>
    </xf>
    <xf numFmtId="167" fontId="2" fillId="0" borderId="20" xfId="0" applyNumberFormat="1" applyFont="1" applyBorder="1" applyAlignment="1">
      <alignment horizontal="right"/>
    </xf>
    <xf numFmtId="168" fontId="2" fillId="0" borderId="14" xfId="0" applyNumberFormat="1" applyFont="1" applyBorder="1" applyAlignment="1">
      <alignment horizontal="right"/>
    </xf>
    <xf numFmtId="168" fontId="2" fillId="0" borderId="17" xfId="0" applyNumberFormat="1" applyFont="1" applyBorder="1" applyAlignment="1">
      <alignment horizontal="right"/>
    </xf>
    <xf numFmtId="0" fontId="5" fillId="11" borderId="41" xfId="0" applyFont="1" applyFill="1" applyBorder="1"/>
    <xf numFmtId="0" fontId="2" fillId="2" borderId="40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2" fillId="2" borderId="20" xfId="0" applyFont="1" applyFill="1" applyBorder="1" applyAlignment="1">
      <alignment horizontal="center" wrapText="1"/>
    </xf>
    <xf numFmtId="0" fontId="2" fillId="2" borderId="37" xfId="0" applyFont="1" applyFill="1" applyBorder="1" applyAlignment="1">
      <alignment horizontal="center" wrapText="1"/>
    </xf>
    <xf numFmtId="168" fontId="3" fillId="0" borderId="14" xfId="0" applyNumberFormat="1" applyFont="1" applyBorder="1" applyAlignment="1" applyProtection="1">
      <alignment horizontal="right"/>
      <protection locked="0"/>
    </xf>
    <xf numFmtId="168" fontId="3" fillId="0" borderId="13" xfId="0" applyNumberFormat="1" applyFont="1" applyBorder="1" applyAlignment="1" applyProtection="1">
      <alignment horizontal="right"/>
      <protection locked="0"/>
    </xf>
    <xf numFmtId="1" fontId="29" fillId="10" borderId="32" xfId="2" applyNumberFormat="1" applyFont="1" applyFill="1" applyBorder="1" applyAlignment="1" applyProtection="1">
      <alignment horizontal="left"/>
      <protection locked="0"/>
    </xf>
    <xf numFmtId="167" fontId="29" fillId="10" borderId="32" xfId="2" applyNumberFormat="1" applyFont="1" applyFill="1" applyBorder="1" applyAlignment="1" applyProtection="1">
      <alignment horizontal="left"/>
      <protection locked="0"/>
    </xf>
    <xf numFmtId="166" fontId="3" fillId="0" borderId="32" xfId="2" applyNumberFormat="1" applyFont="1" applyFill="1" applyBorder="1" applyAlignment="1" applyProtection="1">
      <alignment horizontal="left"/>
    </xf>
    <xf numFmtId="167" fontId="16" fillId="0" borderId="32" xfId="2" applyNumberFormat="1" applyFont="1" applyFill="1" applyBorder="1" applyAlignment="1" applyProtection="1">
      <alignment horizontal="left"/>
      <protection locked="0"/>
    </xf>
    <xf numFmtId="0" fontId="16" fillId="0" borderId="32" xfId="2" applyNumberFormat="1" applyFont="1" applyFill="1" applyBorder="1" applyAlignment="1" applyProtection="1">
      <alignment horizontal="left"/>
      <protection locked="0"/>
    </xf>
    <xf numFmtId="0" fontId="16" fillId="0" borderId="36" xfId="2" applyNumberFormat="1" applyFont="1" applyFill="1" applyBorder="1" applyAlignment="1" applyProtection="1">
      <alignment horizontal="left"/>
      <protection locked="0"/>
    </xf>
    <xf numFmtId="167" fontId="16" fillId="0" borderId="0" xfId="2" applyNumberFormat="1" applyFont="1" applyFill="1" applyBorder="1" applyAlignment="1" applyProtection="1">
      <alignment horizontal="left"/>
      <protection locked="0"/>
    </xf>
    <xf numFmtId="167" fontId="16" fillId="0" borderId="35" xfId="2" applyNumberFormat="1" applyFont="1" applyFill="1" applyBorder="1" applyAlignment="1" applyProtection="1">
      <alignment horizontal="left"/>
      <protection locked="0"/>
    </xf>
    <xf numFmtId="167" fontId="16" fillId="0" borderId="32" xfId="2" applyNumberFormat="1" applyFont="1" applyFill="1" applyBorder="1" applyAlignment="1" applyProtection="1">
      <alignment horizontal="center"/>
      <protection locked="0"/>
    </xf>
    <xf numFmtId="167" fontId="16" fillId="0" borderId="36" xfId="2" applyNumberFormat="1" applyFont="1" applyFill="1" applyBorder="1" applyAlignment="1" applyProtection="1">
      <alignment horizontal="center"/>
      <protection locked="0"/>
    </xf>
    <xf numFmtId="0" fontId="16" fillId="0" borderId="32" xfId="2" applyNumberFormat="1" applyFont="1" applyFill="1" applyBorder="1" applyAlignment="1" applyProtection="1">
      <alignment horizontal="center"/>
      <protection locked="0"/>
    </xf>
    <xf numFmtId="0" fontId="16" fillId="0" borderId="3" xfId="2" applyNumberFormat="1" applyFont="1" applyFill="1" applyBorder="1" applyAlignment="1" applyProtection="1">
      <alignment horizontal="center"/>
      <protection locked="0"/>
    </xf>
    <xf numFmtId="0" fontId="16" fillId="0" borderId="0" xfId="2" applyNumberFormat="1" applyFont="1" applyFill="1" applyBorder="1" applyAlignment="1" applyProtection="1">
      <alignment horizontal="center"/>
      <protection locked="0"/>
    </xf>
    <xf numFmtId="0" fontId="16" fillId="0" borderId="35" xfId="2" applyNumberFormat="1" applyFont="1" applyFill="1" applyBorder="1" applyAlignment="1" applyProtection="1">
      <alignment horizontal="center"/>
      <protection locked="0"/>
    </xf>
    <xf numFmtId="167" fontId="16" fillId="0" borderId="0" xfId="2" applyNumberFormat="1" applyFont="1" applyFill="1" applyBorder="1" applyAlignment="1" applyProtection="1">
      <alignment horizontal="center"/>
      <protection locked="0"/>
    </xf>
    <xf numFmtId="167" fontId="16" fillId="0" borderId="35" xfId="2" applyNumberFormat="1" applyFont="1" applyFill="1" applyBorder="1" applyAlignment="1" applyProtection="1">
      <alignment horizontal="center"/>
      <protection locked="0"/>
    </xf>
    <xf numFmtId="0" fontId="5" fillId="12" borderId="2" xfId="0" applyFont="1" applyFill="1" applyBorder="1" applyAlignment="1">
      <alignment horizontal="center" vertical="center" wrapText="1"/>
    </xf>
    <xf numFmtId="0" fontId="33" fillId="11" borderId="0" xfId="0" applyFont="1" applyFill="1" applyAlignment="1">
      <alignment vertical="center"/>
    </xf>
    <xf numFmtId="0" fontId="4" fillId="8" borderId="0" xfId="0" applyFont="1" applyFill="1"/>
    <xf numFmtId="0" fontId="5" fillId="8" borderId="0" xfId="0" applyFont="1" applyFill="1"/>
    <xf numFmtId="0" fontId="5" fillId="8" borderId="15" xfId="3" applyFont="1" applyFill="1" applyBorder="1" applyAlignment="1">
      <alignment horizontal="center"/>
    </xf>
    <xf numFmtId="0" fontId="5" fillId="12" borderId="0" xfId="0" applyFont="1" applyFill="1" applyAlignment="1">
      <alignment horizontal="center" vertical="center" wrapText="1"/>
    </xf>
    <xf numFmtId="0" fontId="5" fillId="8" borderId="0" xfId="0" applyFont="1" applyFill="1" applyAlignment="1">
      <alignment horizontal="center" vertical="center" wrapText="1"/>
    </xf>
    <xf numFmtId="0" fontId="5" fillId="12" borderId="0" xfId="0" applyFont="1" applyFill="1" applyAlignment="1">
      <alignment horizontal="left" vertical="center" wrapText="1"/>
    </xf>
    <xf numFmtId="0" fontId="5" fillId="12" borderId="18" xfId="0" applyFont="1" applyFill="1" applyBorder="1" applyAlignment="1">
      <alignment horizontal="center" vertical="center" wrapText="1"/>
    </xf>
    <xf numFmtId="1" fontId="2" fillId="0" borderId="13" xfId="0" applyNumberFormat="1" applyFont="1" applyBorder="1" applyAlignment="1">
      <alignment horizontal="center"/>
    </xf>
    <xf numFmtId="1" fontId="2" fillId="5" borderId="13" xfId="0" applyNumberFormat="1" applyFont="1" applyFill="1" applyBorder="1" applyAlignment="1">
      <alignment horizontal="center"/>
    </xf>
    <xf numFmtId="14" fontId="35" fillId="0" borderId="0" xfId="0" applyNumberFormat="1" applyFont="1"/>
    <xf numFmtId="0" fontId="15" fillId="0" borderId="0" xfId="0" applyFont="1" applyAlignment="1">
      <alignment horizontal="center"/>
    </xf>
    <xf numFmtId="14" fontId="15" fillId="0" borderId="0" xfId="0" applyNumberFormat="1" applyFont="1" applyAlignment="1">
      <alignment horizontal="center"/>
    </xf>
    <xf numFmtId="166" fontId="15" fillId="0" borderId="0" xfId="2" applyNumberFormat="1" applyFont="1" applyAlignment="1">
      <alignment horizontal="center"/>
    </xf>
    <xf numFmtId="10" fontId="14" fillId="0" borderId="9" xfId="2" applyNumberFormat="1" applyFont="1" applyFill="1" applyBorder="1" applyAlignment="1" applyProtection="1">
      <alignment horizontal="center" vertical="center"/>
    </xf>
    <xf numFmtId="10" fontId="2" fillId="0" borderId="0" xfId="2" applyNumberFormat="1" applyFont="1" applyBorder="1" applyAlignment="1">
      <alignment horizontal="center"/>
    </xf>
    <xf numFmtId="10" fontId="5" fillId="12" borderId="2" xfId="0" applyNumberFormat="1" applyFont="1" applyFill="1" applyBorder="1" applyAlignment="1">
      <alignment horizontal="center" vertical="center" wrapText="1"/>
    </xf>
    <xf numFmtId="10" fontId="15" fillId="0" borderId="0" xfId="0" applyNumberFormat="1" applyFont="1" applyAlignment="1">
      <alignment horizontal="center"/>
    </xf>
    <xf numFmtId="10" fontId="15" fillId="0" borderId="0" xfId="2" applyNumberFormat="1" applyFont="1" applyAlignment="1">
      <alignment horizontal="center"/>
    </xf>
    <xf numFmtId="0" fontId="22" fillId="0" borderId="0" xfId="0" applyFont="1" applyAlignment="1">
      <alignment horizontal="center" vertical="center"/>
    </xf>
    <xf numFmtId="167" fontId="20" fillId="0" borderId="13" xfId="1" applyNumberFormat="1" applyFont="1" applyFill="1" applyBorder="1" applyAlignment="1" applyProtection="1">
      <alignment horizontal="right"/>
    </xf>
    <xf numFmtId="167" fontId="20" fillId="0" borderId="15" xfId="1" applyNumberFormat="1" applyFont="1" applyFill="1" applyBorder="1" applyAlignment="1" applyProtection="1">
      <alignment horizontal="right"/>
    </xf>
    <xf numFmtId="168" fontId="20" fillId="0" borderId="13" xfId="0" applyNumberFormat="1" applyFont="1" applyBorder="1" applyAlignment="1">
      <alignment horizontal="right"/>
    </xf>
    <xf numFmtId="0" fontId="20" fillId="0" borderId="13" xfId="0" applyFont="1" applyBorder="1"/>
    <xf numFmtId="0" fontId="20" fillId="0" borderId="0" xfId="0" applyFont="1" applyAlignment="1">
      <alignment vertical="top"/>
    </xf>
    <xf numFmtId="0" fontId="20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1" fontId="21" fillId="0" borderId="0" xfId="0" applyNumberFormat="1" applyFont="1" applyAlignment="1">
      <alignment horizontal="center" vertical="center"/>
    </xf>
    <xf numFmtId="0" fontId="33" fillId="0" borderId="0" xfId="0" applyFont="1" applyAlignment="1">
      <alignment horizontal="center"/>
    </xf>
    <xf numFmtId="0" fontId="4" fillId="0" borderId="0" xfId="0" applyFont="1" applyAlignment="1">
      <alignment horizontal="center" wrapText="1"/>
    </xf>
    <xf numFmtId="3" fontId="2" fillId="0" borderId="15" xfId="0" applyNumberFormat="1" applyFont="1" applyBorder="1" applyAlignment="1">
      <alignment horizontal="right" wrapText="1"/>
    </xf>
    <xf numFmtId="3" fontId="2" fillId="0" borderId="13" xfId="0" applyNumberFormat="1" applyFont="1" applyBorder="1" applyAlignment="1">
      <alignment horizontal="right" wrapText="1"/>
    </xf>
    <xf numFmtId="3" fontId="2" fillId="0" borderId="10" xfId="0" applyNumberFormat="1" applyFont="1" applyBorder="1" applyAlignment="1">
      <alignment horizontal="right" wrapText="1"/>
    </xf>
    <xf numFmtId="3" fontId="2" fillId="0" borderId="0" xfId="0" applyNumberFormat="1" applyFont="1" applyAlignment="1">
      <alignment horizontal="right" wrapText="1"/>
    </xf>
    <xf numFmtId="0" fontId="2" fillId="0" borderId="45" xfId="0" applyFont="1" applyBorder="1" applyAlignment="1">
      <alignment horizontal="right" wrapText="1"/>
    </xf>
    <xf numFmtId="0" fontId="2" fillId="0" borderId="13" xfId="0" applyFont="1" applyBorder="1" applyAlignment="1">
      <alignment horizontal="right" wrapText="1"/>
    </xf>
    <xf numFmtId="0" fontId="20" fillId="6" borderId="2" xfId="0" applyFont="1" applyFill="1" applyBorder="1" applyAlignment="1">
      <alignment horizontal="left" wrapText="1"/>
    </xf>
    <xf numFmtId="1" fontId="20" fillId="6" borderId="2" xfId="0" applyNumberFormat="1" applyFont="1" applyFill="1" applyBorder="1" applyAlignment="1">
      <alignment horizontal="center" wrapText="1"/>
    </xf>
    <xf numFmtId="3" fontId="20" fillId="6" borderId="16" xfId="0" applyNumberFormat="1" applyFont="1" applyFill="1" applyBorder="1" applyAlignment="1">
      <alignment horizontal="right" wrapText="1"/>
    </xf>
    <xf numFmtId="3" fontId="20" fillId="6" borderId="17" xfId="0" applyNumberFormat="1" applyFont="1" applyFill="1" applyBorder="1" applyAlignment="1">
      <alignment horizontal="right" wrapText="1"/>
    </xf>
    <xf numFmtId="3" fontId="20" fillId="6" borderId="11" xfId="0" applyNumberFormat="1" applyFont="1" applyFill="1" applyBorder="1" applyAlignment="1">
      <alignment horizontal="right" wrapText="1"/>
    </xf>
    <xf numFmtId="3" fontId="20" fillId="6" borderId="2" xfId="0" applyNumberFormat="1" applyFont="1" applyFill="1" applyBorder="1" applyAlignment="1">
      <alignment horizontal="right" wrapText="1"/>
    </xf>
    <xf numFmtId="2" fontId="20" fillId="6" borderId="17" xfId="0" applyNumberFormat="1" applyFont="1" applyFill="1" applyBorder="1" applyAlignment="1">
      <alignment horizontal="right" wrapText="1"/>
    </xf>
    <xf numFmtId="0" fontId="21" fillId="0" borderId="3" xfId="0" applyFont="1" applyBorder="1" applyAlignment="1">
      <alignment vertical="top"/>
    </xf>
    <xf numFmtId="1" fontId="7" fillId="0" borderId="3" xfId="0" applyNumberFormat="1" applyFont="1" applyBorder="1" applyAlignment="1">
      <alignment horizontal="center" vertical="top"/>
    </xf>
    <xf numFmtId="167" fontId="7" fillId="0" borderId="20" xfId="0" applyNumberFormat="1" applyFont="1" applyBorder="1" applyAlignment="1">
      <alignment horizontal="right" vertical="top"/>
    </xf>
    <xf numFmtId="168" fontId="7" fillId="0" borderId="14" xfId="0" applyNumberFormat="1" applyFont="1" applyBorder="1" applyAlignment="1">
      <alignment horizontal="right" vertical="top"/>
    </xf>
    <xf numFmtId="167" fontId="7" fillId="0" borderId="19" xfId="0" applyNumberFormat="1" applyFont="1" applyBorder="1" applyAlignment="1">
      <alignment horizontal="right" vertical="top"/>
    </xf>
    <xf numFmtId="164" fontId="12" fillId="0" borderId="0" xfId="0" applyNumberFormat="1" applyFont="1" applyAlignment="1">
      <alignment horizontal="center" vertical="top"/>
    </xf>
    <xf numFmtId="1" fontId="33" fillId="0" borderId="0" xfId="0" applyNumberFormat="1" applyFont="1" applyAlignment="1">
      <alignment horizontal="center"/>
    </xf>
    <xf numFmtId="1" fontId="27" fillId="0" borderId="0" xfId="0" applyNumberFormat="1" applyFont="1" applyAlignment="1">
      <alignment horizontal="center"/>
    </xf>
    <xf numFmtId="0" fontId="20" fillId="0" borderId="0" xfId="0" applyFont="1" applyAlignment="1">
      <alignment horizontal="left" wrapText="1"/>
    </xf>
    <xf numFmtId="1" fontId="20" fillId="0" borderId="0" xfId="0" applyNumberFormat="1" applyFont="1" applyAlignment="1">
      <alignment horizontal="center" wrapText="1"/>
    </xf>
    <xf numFmtId="1" fontId="20" fillId="0" borderId="45" xfId="0" applyNumberFormat="1" applyFont="1" applyBorder="1" applyAlignment="1">
      <alignment horizontal="center" wrapText="1"/>
    </xf>
    <xf numFmtId="167" fontId="16" fillId="0" borderId="0" xfId="0" applyNumberFormat="1" applyFont="1" applyAlignment="1">
      <alignment horizontal="center"/>
    </xf>
    <xf numFmtId="167" fontId="2" fillId="0" borderId="45" xfId="0" applyNumberFormat="1" applyFont="1" applyBorder="1" applyAlignment="1">
      <alignment horizontal="center"/>
    </xf>
    <xf numFmtId="167" fontId="16" fillId="0" borderId="45" xfId="0" applyNumberFormat="1" applyFont="1" applyBorder="1" applyAlignment="1">
      <alignment horizontal="center"/>
    </xf>
    <xf numFmtId="167" fontId="20" fillId="0" borderId="0" xfId="0" applyNumberFormat="1" applyFont="1" applyAlignment="1">
      <alignment horizontal="right" wrapText="1"/>
    </xf>
    <xf numFmtId="167" fontId="20" fillId="0" borderId="45" xfId="0" applyNumberFormat="1" applyFont="1" applyBorder="1" applyAlignment="1">
      <alignment horizontal="right" wrapText="1"/>
    </xf>
    <xf numFmtId="1" fontId="20" fillId="0" borderId="13" xfId="0" applyNumberFormat="1" applyFont="1" applyBorder="1" applyAlignment="1">
      <alignment horizontal="center" wrapText="1"/>
    </xf>
    <xf numFmtId="167" fontId="2" fillId="0" borderId="13" xfId="0" applyNumberFormat="1" applyFont="1" applyBorder="1" applyAlignment="1">
      <alignment horizontal="center"/>
    </xf>
    <xf numFmtId="167" fontId="16" fillId="0" borderId="13" xfId="0" applyNumberFormat="1" applyFont="1" applyBorder="1" applyAlignment="1">
      <alignment horizontal="center"/>
    </xf>
    <xf numFmtId="167" fontId="20" fillId="0" borderId="13" xfId="0" applyNumberFormat="1" applyFont="1" applyBorder="1" applyAlignment="1">
      <alignment horizontal="right" wrapText="1"/>
    </xf>
    <xf numFmtId="49" fontId="21" fillId="0" borderId="5" xfId="0" applyNumberFormat="1" applyFont="1" applyBorder="1" applyAlignment="1">
      <alignment horizontal="left" wrapText="1"/>
    </xf>
    <xf numFmtId="0" fontId="21" fillId="0" borderId="5" xfId="0" applyFont="1" applyBorder="1" applyAlignment="1">
      <alignment horizontal="left"/>
    </xf>
    <xf numFmtId="1" fontId="21" fillId="0" borderId="5" xfId="0" applyNumberFormat="1" applyFont="1" applyBorder="1" applyAlignment="1">
      <alignment horizontal="center"/>
    </xf>
    <xf numFmtId="167" fontId="21" fillId="0" borderId="5" xfId="0" applyNumberFormat="1" applyFont="1" applyBorder="1" applyAlignment="1">
      <alignment horizontal="center" wrapText="1"/>
    </xf>
    <xf numFmtId="168" fontId="21" fillId="0" borderId="5" xfId="0" applyNumberFormat="1" applyFont="1" applyBorder="1" applyAlignment="1">
      <alignment horizontal="center" wrapText="1"/>
    </xf>
    <xf numFmtId="167" fontId="21" fillId="0" borderId="5" xfId="0" applyNumberFormat="1" applyFont="1" applyBorder="1" applyAlignment="1">
      <alignment horizontal="right" wrapText="1"/>
    </xf>
    <xf numFmtId="168" fontId="21" fillId="0" borderId="5" xfId="0" applyNumberFormat="1" applyFont="1" applyBorder="1" applyAlignment="1">
      <alignment horizontal="right" wrapText="1"/>
    </xf>
    <xf numFmtId="168" fontId="21" fillId="0" borderId="6" xfId="0" applyNumberFormat="1" applyFont="1" applyBorder="1" applyAlignment="1">
      <alignment horizontal="right" wrapText="1"/>
    </xf>
    <xf numFmtId="0" fontId="4" fillId="0" borderId="0" xfId="0" quotePrefix="1" applyFont="1" applyAlignment="1">
      <alignment horizontal="left" wrapText="1"/>
    </xf>
    <xf numFmtId="3" fontId="4" fillId="0" borderId="0" xfId="0" quotePrefix="1" applyNumberFormat="1" applyFont="1" applyAlignment="1">
      <alignment horizontal="right" wrapText="1"/>
    </xf>
    <xf numFmtId="0" fontId="20" fillId="6" borderId="2" xfId="0" applyFont="1" applyFill="1" applyBorder="1" applyAlignment="1">
      <alignment horizontal="center" wrapText="1"/>
    </xf>
    <xf numFmtId="0" fontId="21" fillId="0" borderId="3" xfId="0" applyFont="1" applyBorder="1" applyAlignment="1">
      <alignment horizontal="center" vertical="top"/>
    </xf>
    <xf numFmtId="0" fontId="11" fillId="0" borderId="0" xfId="0" applyFont="1" applyAlignment="1">
      <alignment horizontal="center"/>
    </xf>
    <xf numFmtId="164" fontId="12" fillId="0" borderId="8" xfId="0" applyNumberFormat="1" applyFont="1" applyBorder="1" applyAlignment="1">
      <alignment horizontal="center" vertical="center"/>
    </xf>
    <xf numFmtId="170" fontId="2" fillId="0" borderId="0" xfId="0" applyNumberFormat="1" applyFont="1" applyAlignment="1">
      <alignment horizontal="left"/>
    </xf>
    <xf numFmtId="0" fontId="28" fillId="0" borderId="0" xfId="0" applyFont="1" applyAlignment="1">
      <alignment horizontal="center"/>
    </xf>
    <xf numFmtId="0" fontId="34" fillId="11" borderId="42" xfId="0" applyFont="1" applyFill="1" applyBorder="1" applyAlignment="1">
      <alignment horizontal="center" vertical="center"/>
    </xf>
    <xf numFmtId="0" fontId="34" fillId="11" borderId="44" xfId="0" applyFont="1" applyFill="1" applyBorder="1" applyAlignment="1">
      <alignment horizontal="center" vertical="center"/>
    </xf>
    <xf numFmtId="0" fontId="34" fillId="11" borderId="43" xfId="0" applyFont="1" applyFill="1" applyBorder="1" applyAlignment="1">
      <alignment horizontal="center" vertical="center"/>
    </xf>
    <xf numFmtId="0" fontId="4" fillId="0" borderId="0" xfId="0" quotePrefix="1" applyFont="1" applyAlignment="1">
      <alignment horizontal="center"/>
    </xf>
    <xf numFmtId="171" fontId="13" fillId="0" borderId="9" xfId="0" applyNumberFormat="1" applyFont="1" applyBorder="1" applyAlignment="1">
      <alignment horizontal="right" vertical="center"/>
    </xf>
    <xf numFmtId="0" fontId="33" fillId="11" borderId="0" xfId="0" applyFont="1" applyFill="1" applyAlignment="1">
      <alignment horizontal="center"/>
    </xf>
    <xf numFmtId="0" fontId="5" fillId="12" borderId="2" xfId="0" applyFont="1" applyFill="1" applyBorder="1" applyAlignment="1">
      <alignment horizontal="center"/>
    </xf>
    <xf numFmtId="0" fontId="5" fillId="12" borderId="25" xfId="0" applyFont="1" applyFill="1" applyBorder="1"/>
    <xf numFmtId="0" fontId="5" fillId="12" borderId="2" xfId="0" applyFont="1" applyFill="1" applyBorder="1"/>
    <xf numFmtId="0" fontId="5" fillId="12" borderId="26" xfId="0" applyFont="1" applyFill="1" applyBorder="1"/>
    <xf numFmtId="0" fontId="2" fillId="0" borderId="27" xfId="0" applyFont="1" applyBorder="1" applyAlignment="1" applyProtection="1">
      <alignment wrapText="1"/>
      <protection locked="0"/>
    </xf>
    <xf numFmtId="0" fontId="2" fillId="0" borderId="5" xfId="0" applyFont="1" applyBorder="1" applyAlignment="1" applyProtection="1">
      <alignment wrapText="1"/>
      <protection locked="0"/>
    </xf>
    <xf numFmtId="0" fontId="2" fillId="0" borderId="28" xfId="0" applyFont="1" applyBorder="1" applyAlignment="1" applyProtection="1">
      <alignment wrapText="1"/>
      <protection locked="0"/>
    </xf>
    <xf numFmtId="0" fontId="2" fillId="0" borderId="27" xfId="0" applyFont="1" applyBorder="1" applyAlignment="1" applyProtection="1">
      <alignment horizontal="left" wrapText="1"/>
      <protection locked="0"/>
    </xf>
    <xf numFmtId="0" fontId="2" fillId="0" borderId="5" xfId="0" applyFont="1" applyBorder="1" applyAlignment="1" applyProtection="1">
      <alignment horizontal="left" wrapText="1"/>
      <protection locked="0"/>
    </xf>
    <xf numFmtId="0" fontId="2" fillId="0" borderId="29" xfId="0" applyFont="1" applyBorder="1" applyAlignment="1" applyProtection="1">
      <alignment horizontal="left" wrapText="1"/>
      <protection locked="0"/>
    </xf>
    <xf numFmtId="0" fontId="2" fillId="0" borderId="30" xfId="0" applyFont="1" applyBorder="1" applyAlignment="1" applyProtection="1">
      <alignment horizontal="left" wrapText="1"/>
      <protection locked="0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167" fontId="16" fillId="0" borderId="0" xfId="1" applyNumberFormat="1" applyFont="1" applyFill="1" applyBorder="1" applyAlignment="1" applyProtection="1">
      <alignment horizontal="center"/>
    </xf>
    <xf numFmtId="0" fontId="8" fillId="0" borderId="0" xfId="0" applyFont="1" applyAlignment="1">
      <alignment horizontal="center" vertical="center"/>
    </xf>
    <xf numFmtId="164" fontId="12" fillId="0" borderId="8" xfId="0" applyNumberFormat="1" applyFont="1" applyBorder="1" applyAlignment="1">
      <alignment horizontal="center" vertical="top"/>
    </xf>
    <xf numFmtId="0" fontId="22" fillId="0" borderId="0" xfId="0" applyFont="1" applyAlignment="1">
      <alignment horizontal="center" vertical="center"/>
    </xf>
    <xf numFmtId="164" fontId="12" fillId="0" borderId="0" xfId="0" applyNumberFormat="1" applyFont="1" applyAlignment="1">
      <alignment horizontal="center" vertical="top"/>
    </xf>
    <xf numFmtId="0" fontId="25" fillId="9" borderId="21" xfId="4" applyFont="1" applyFill="1" applyBorder="1" applyAlignment="1" applyProtection="1">
      <alignment horizontal="center" vertical="center"/>
      <protection locked="0"/>
    </xf>
    <xf numFmtId="0" fontId="25" fillId="9" borderId="22" xfId="4" applyFont="1" applyFill="1" applyBorder="1" applyAlignment="1" applyProtection="1">
      <alignment horizontal="center" vertical="center"/>
      <protection locked="0"/>
    </xf>
  </cellXfs>
  <cellStyles count="6">
    <cellStyle name="Currency" xfId="1" builtinId="4"/>
    <cellStyle name="Hyperlink" xfId="5" builtinId="8"/>
    <cellStyle name="Normal" xfId="0" builtinId="0"/>
    <cellStyle name="Normal 2" xfId="4" xr:uid="{99E693DC-ABEA-4DBC-B6E2-6FBCEAAA9199}"/>
    <cellStyle name="Normal_MARKET SURVEY MASTER- FINAL 051807" xfId="3" xr:uid="{0535EE8E-67F9-4223-BF20-2741514A6D15}"/>
    <cellStyle name="Percent" xfId="2" builtinId="5"/>
  </cellStyles>
  <dxfs count="8">
    <dxf>
      <border>
        <top style="thin">
          <color rgb="FFC00000"/>
        </top>
        <vertical/>
        <horizontal/>
      </border>
    </dxf>
    <dxf>
      <border>
        <top style="thin">
          <color theme="9"/>
        </top>
        <vertical/>
        <horizontal/>
      </border>
    </dxf>
    <dxf>
      <fill>
        <patternFill>
          <bgColor theme="7" tint="0.59996337778862885"/>
        </patternFill>
      </fill>
    </dxf>
    <dxf>
      <font>
        <u val="none"/>
        <color auto="1"/>
      </font>
      <border>
        <top style="thin">
          <color rgb="FFC00000"/>
        </top>
      </border>
    </dxf>
    <dxf>
      <font>
        <color auto="1"/>
      </font>
      <border>
        <top style="thin">
          <color theme="9"/>
        </top>
      </border>
    </dxf>
    <dxf>
      <fill>
        <patternFill>
          <bgColor theme="7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 sz="1400"/>
              <a:t>Weekly</a:t>
            </a:r>
            <a:r>
              <a:rPr lang="en-US" sz="1400" baseline="0"/>
              <a:t> Velocity and Traffic: Prior Week</a:t>
            </a:r>
            <a:endParaRPr lang="en-US" sz="14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3.6856907074814069E-3"/>
          <c:y val="0.16933333333333334"/>
          <c:w val="0.9924425524974243"/>
          <c:h val="0.63166684164479436"/>
        </c:manualLayout>
      </c:layout>
      <c:barChart>
        <c:barDir val="col"/>
        <c:grouping val="clustered"/>
        <c:varyColors val="0"/>
        <c:ser>
          <c:idx val="0"/>
          <c:order val="0"/>
          <c:tx>
            <c:v>Leases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Data!$A$58:$A$74</c:f>
              <c:strCache>
                <c:ptCount val="4"/>
                <c:pt idx="0">
                  <c:v>1047 Commonwealth</c:v>
                </c:pt>
                <c:pt idx="1">
                  <c:v>1330 Boylston</c:v>
                </c:pt>
                <c:pt idx="2">
                  <c:v>Van Ness</c:v>
                </c:pt>
                <c:pt idx="3">
                  <c:v>Bower</c:v>
                </c:pt>
              </c:strCache>
            </c:strRef>
          </c:cat>
          <c:val>
            <c:numRef>
              <c:f>Data!$G$58:$G$74</c:f>
              <c:numCache>
                <c:formatCode>0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0B7-49FE-9C81-9A8636C5B61C}"/>
            </c:ext>
          </c:extLst>
        </c:ser>
        <c:ser>
          <c:idx val="1"/>
          <c:order val="1"/>
          <c:tx>
            <c:v>Traffic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Data!$A$58:$A$74</c:f>
              <c:strCache>
                <c:ptCount val="4"/>
                <c:pt idx="0">
                  <c:v>1047 Commonwealth</c:v>
                </c:pt>
                <c:pt idx="1">
                  <c:v>1330 Boylston</c:v>
                </c:pt>
                <c:pt idx="2">
                  <c:v>Van Ness</c:v>
                </c:pt>
                <c:pt idx="3">
                  <c:v>Bower</c:v>
                </c:pt>
              </c:strCache>
            </c:strRef>
          </c:cat>
          <c:val>
            <c:numRef>
              <c:f>Data!$H$58:$H$74</c:f>
              <c:numCache>
                <c:formatCode>0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0B7-49FE-9C81-9A8636C5B6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266796480"/>
        <c:axId val="266797040"/>
      </c:barChart>
      <c:lineChart>
        <c:grouping val="standard"/>
        <c:varyColors val="0"/>
        <c:ser>
          <c:idx val="2"/>
          <c:order val="2"/>
          <c:tx>
            <c:v>Market Avg.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Dashboard!$AA$72:$AA$78</c:f>
              <c:numCache>
                <c:formatCode>General</c:formatCode>
                <c:ptCount val="7"/>
              </c:numCache>
            </c:numRef>
          </c:cat>
          <c:val>
            <c:numRef>
              <c:f>Data!$I$58:$I$74</c:f>
              <c:numCache>
                <c:formatCode>0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0B7-49FE-9C81-9A8636C5B6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66798160"/>
        <c:axId val="266797600"/>
      </c:lineChart>
      <c:catAx>
        <c:axId val="2667964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266797040"/>
        <c:crosses val="autoZero"/>
        <c:auto val="1"/>
        <c:lblAlgn val="ctr"/>
        <c:lblOffset val="100"/>
        <c:noMultiLvlLbl val="0"/>
      </c:catAx>
      <c:valAx>
        <c:axId val="266797040"/>
        <c:scaling>
          <c:orientation val="minMax"/>
        </c:scaling>
        <c:delete val="1"/>
        <c:axPos val="l"/>
        <c:numFmt formatCode="0" sourceLinked="1"/>
        <c:majorTickMark val="none"/>
        <c:minorTickMark val="none"/>
        <c:tickLblPos val="nextTo"/>
        <c:crossAx val="266796480"/>
        <c:crosses val="autoZero"/>
        <c:crossBetween val="between"/>
      </c:valAx>
      <c:valAx>
        <c:axId val="266797600"/>
        <c:scaling>
          <c:orientation val="minMax"/>
        </c:scaling>
        <c:delete val="1"/>
        <c:axPos val="r"/>
        <c:numFmt formatCode="0" sourceLinked="1"/>
        <c:majorTickMark val="out"/>
        <c:minorTickMark val="none"/>
        <c:tickLblPos val="nextTo"/>
        <c:crossAx val="266798160"/>
        <c:crosses val="max"/>
        <c:crossBetween val="between"/>
      </c:valAx>
      <c:catAx>
        <c:axId val="26679816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6679760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9164728469149237"/>
          <c:y val="2.3381816856226301E-2"/>
          <c:w val="0.20835271530850769"/>
          <c:h val="7.583657042869641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/>
              <a:t>Market Velocity</a:t>
            </a:r>
            <a:r>
              <a:rPr lang="en-US" baseline="0"/>
              <a:t> and Rates: Prior Six Weeks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Adjusted Rate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Data!$A$43:$A$48</c:f>
              <c:numCache>
                <c:formatCode>m/d/yyyy</c:formatCode>
                <c:ptCount val="6"/>
                <c:pt idx="0">
                  <c:v>45697</c:v>
                </c:pt>
                <c:pt idx="1">
                  <c:v>45704</c:v>
                </c:pt>
                <c:pt idx="2">
                  <c:v>45711</c:v>
                </c:pt>
                <c:pt idx="3">
                  <c:v>45718</c:v>
                </c:pt>
                <c:pt idx="4">
                  <c:v>45725</c:v>
                </c:pt>
                <c:pt idx="5">
                  <c:v>45732</c:v>
                </c:pt>
              </c:numCache>
            </c:numRef>
          </c:cat>
          <c:val>
            <c:numRef>
              <c:f>Data!$B$43:$B$48</c:f>
              <c:numCache>
                <c:formatCode>0.00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4157.7683956574183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B4E-41C9-B624-B0273DFF16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266801520"/>
        <c:axId val="266802080"/>
      </c:barChart>
      <c:lineChart>
        <c:grouping val="standard"/>
        <c:varyColors val="0"/>
        <c:ser>
          <c:idx val="1"/>
          <c:order val="1"/>
          <c:tx>
            <c:v>P-L %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Dashboard!$AA$101:$AA$106</c:f>
              <c:numCache>
                <c:formatCode>General</c:formatCode>
                <c:ptCount val="6"/>
              </c:numCache>
            </c:numRef>
          </c:cat>
          <c:val>
            <c:numRef>
              <c:f>Data!$C$43:$C$48</c:f>
              <c:numCache>
                <c:formatCode>0.0%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0.81760434258142356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B4E-41C9-B624-B0273DFF16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66131728"/>
        <c:axId val="266131168"/>
      </c:lineChart>
      <c:catAx>
        <c:axId val="266801520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266802080"/>
        <c:crosses val="autoZero"/>
        <c:auto val="0"/>
        <c:lblAlgn val="ctr"/>
        <c:lblOffset val="100"/>
        <c:noMultiLvlLbl val="1"/>
      </c:catAx>
      <c:valAx>
        <c:axId val="266802080"/>
        <c:scaling>
          <c:orientation val="minMax"/>
        </c:scaling>
        <c:delete val="0"/>
        <c:axPos val="l"/>
        <c:numFmt formatCode="&quot;$&quot;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266801520"/>
        <c:crosses val="autoZero"/>
        <c:crossBetween val="between"/>
      </c:valAx>
      <c:valAx>
        <c:axId val="266131168"/>
        <c:scaling>
          <c:orientation val="minMax"/>
        </c:scaling>
        <c:delete val="0"/>
        <c:axPos val="r"/>
        <c:numFmt formatCode="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266131728"/>
        <c:crosses val="max"/>
        <c:crossBetween val="between"/>
      </c:valAx>
      <c:catAx>
        <c:axId val="26613172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66131168"/>
        <c:crosses val="autoZero"/>
        <c:auto val="0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7756999007831806"/>
          <c:y val="2.2855424321959736E-2"/>
          <c:w val="0.21697798230985202"/>
          <c:h val="7.899642752989209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/>
              <a:t>Rate Adjustments</a:t>
            </a:r>
            <a:r>
              <a:rPr lang="en-US" baseline="0"/>
              <a:t>: Prior Six Weeks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2.4504384355320519E-3"/>
          <c:y val="0.14476192761619444"/>
          <c:w val="0.99428231031709191"/>
          <c:h val="0.62155366708956128"/>
        </c:manualLayout>
      </c:layout>
      <c:barChart>
        <c:barDir val="col"/>
        <c:grouping val="clustered"/>
        <c:varyColors val="0"/>
        <c:ser>
          <c:idx val="1"/>
          <c:order val="0"/>
          <c:tx>
            <c:v>6 Week Prior Rate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Data!$A$58:$A$74</c:f>
              <c:strCache>
                <c:ptCount val="4"/>
                <c:pt idx="0">
                  <c:v>1047 Commonwealth</c:v>
                </c:pt>
                <c:pt idx="1">
                  <c:v>1330 Boylston</c:v>
                </c:pt>
                <c:pt idx="2">
                  <c:v>Van Ness</c:v>
                </c:pt>
                <c:pt idx="3">
                  <c:v>Bower</c:v>
                </c:pt>
              </c:strCache>
            </c:strRef>
          </c:cat>
          <c:val>
            <c:numRef>
              <c:f>Data!$K$58:$K$64</c:f>
              <c:numCache>
                <c:formatCode>#,##0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BD7-479E-816D-8F22932BFDA1}"/>
            </c:ext>
          </c:extLst>
        </c:ser>
        <c:ser>
          <c:idx val="0"/>
          <c:order val="1"/>
          <c:tx>
            <c:v>Current Rate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Data!$A$58:$A$74</c:f>
              <c:strCache>
                <c:ptCount val="4"/>
                <c:pt idx="0">
                  <c:v>1047 Commonwealth</c:v>
                </c:pt>
                <c:pt idx="1">
                  <c:v>1330 Boylston</c:v>
                </c:pt>
                <c:pt idx="2">
                  <c:v>Van Ness</c:v>
                </c:pt>
                <c:pt idx="3">
                  <c:v>Bower</c:v>
                </c:pt>
              </c:strCache>
            </c:strRef>
          </c:cat>
          <c:val>
            <c:numRef>
              <c:f>Data!$J$58:$J$74</c:f>
              <c:numCache>
                <c:formatCode>#,##0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BD7-479E-816D-8F22932BFD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266134528"/>
        <c:axId val="266135088"/>
      </c:barChart>
      <c:catAx>
        <c:axId val="2661345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266135088"/>
        <c:crosses val="autoZero"/>
        <c:auto val="0"/>
        <c:lblAlgn val="ctr"/>
        <c:lblOffset val="100"/>
        <c:noMultiLvlLbl val="1"/>
      </c:catAx>
      <c:valAx>
        <c:axId val="266135088"/>
        <c:scaling>
          <c:orientation val="minMax"/>
        </c:scaling>
        <c:delete val="1"/>
        <c:axPos val="l"/>
        <c:numFmt formatCode="&quot;$&quot;#,##0" sourceLinked="0"/>
        <c:majorTickMark val="none"/>
        <c:minorTickMark val="none"/>
        <c:tickLblPos val="nextTo"/>
        <c:crossAx val="2661345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82591528473712428"/>
          <c:y val="2.2855532532117702E-2"/>
          <c:w val="0.16476600371753278"/>
          <c:h val="7.184517198508080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ctrlProps/ctrlProp5.xml><?xml version="1.0" encoding="utf-8"?>
<formControlPr xmlns="http://schemas.microsoft.com/office/spreadsheetml/2009/9/main" objectType="Button" lockText="1"/>
</file>

<file path=xl/ctrlProps/ctrlProp6.xml><?xml version="1.0" encoding="utf-8"?>
<formControlPr xmlns="http://schemas.microsoft.com/office/spreadsheetml/2009/9/main" objectType="Button" lockText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image" Target="../media/image3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jpg"/><Relationship Id="rId1" Type="http://schemas.openxmlformats.org/officeDocument/2006/relationships/image" Target="../media/image3.pn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jpg"/><Relationship Id="rId1" Type="http://schemas.openxmlformats.org/officeDocument/2006/relationships/image" Target="../media/image3.png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jpg"/><Relationship Id="rId1" Type="http://schemas.openxmlformats.org/officeDocument/2006/relationships/image" Target="../media/image3.png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jpg"/><Relationship Id="rId1" Type="http://schemas.openxmlformats.org/officeDocument/2006/relationships/image" Target="../media/image3.png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69</xdr:row>
      <xdr:rowOff>0</xdr:rowOff>
    </xdr:from>
    <xdr:to>
      <xdr:col>22</xdr:col>
      <xdr:colOff>772583</xdr:colOff>
      <xdr:row>87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108</xdr:row>
      <xdr:rowOff>0</xdr:rowOff>
    </xdr:from>
    <xdr:to>
      <xdr:col>22</xdr:col>
      <xdr:colOff>772584</xdr:colOff>
      <xdr:row>127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88</xdr:row>
      <xdr:rowOff>0</xdr:rowOff>
    </xdr:from>
    <xdr:to>
      <xdr:col>23</xdr:col>
      <xdr:colOff>10583</xdr:colOff>
      <xdr:row>107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190500</xdr:colOff>
          <xdr:row>0</xdr:row>
          <xdr:rowOff>733425</xdr:rowOff>
        </xdr:from>
        <xdr:to>
          <xdr:col>22</xdr:col>
          <xdr:colOff>714375</xdr:colOff>
          <xdr:row>0</xdr:row>
          <xdr:rowOff>1038225</xdr:rowOff>
        </xdr:to>
        <xdr:sp macro="" textlink="">
          <xdr:nvSpPr>
            <xdr:cNvPr id="1028" name="logDataBtn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466725</xdr:colOff>
          <xdr:row>0</xdr:row>
          <xdr:rowOff>742950</xdr:rowOff>
        </xdr:from>
        <xdr:to>
          <xdr:col>21</xdr:col>
          <xdr:colOff>142875</xdr:colOff>
          <xdr:row>1</xdr:row>
          <xdr:rowOff>0</xdr:rowOff>
        </xdr:to>
        <xdr:sp macro="" textlink="">
          <xdr:nvSpPr>
            <xdr:cNvPr id="1030" name="addPropertyButton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0</xdr:row>
      <xdr:rowOff>0</xdr:rowOff>
    </xdr:from>
    <xdr:to>
      <xdr:col>3</xdr:col>
      <xdr:colOff>391583</xdr:colOff>
      <xdr:row>1</xdr:row>
      <xdr:rowOff>182513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439583" cy="123026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428624</xdr:colOff>
      <xdr:row>0</xdr:row>
      <xdr:rowOff>0</xdr:rowOff>
    </xdr:from>
    <xdr:to>
      <xdr:col>15</xdr:col>
      <xdr:colOff>10582</xdr:colOff>
      <xdr:row>1</xdr:row>
      <xdr:rowOff>158700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46218" y="0"/>
          <a:ext cx="3439583" cy="123026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881063</xdr:colOff>
      <xdr:row>0</xdr:row>
      <xdr:rowOff>59532</xdr:rowOff>
    </xdr:from>
    <xdr:to>
      <xdr:col>9</xdr:col>
      <xdr:colOff>510646</xdr:colOff>
      <xdr:row>1</xdr:row>
      <xdr:rowOff>3920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72188" y="59532"/>
          <a:ext cx="3439583" cy="1230263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222251</xdr:colOff>
      <xdr:row>0</xdr:row>
      <xdr:rowOff>0</xdr:rowOff>
    </xdr:from>
    <xdr:to>
      <xdr:col>13</xdr:col>
      <xdr:colOff>465667</xdr:colOff>
      <xdr:row>1</xdr:row>
      <xdr:rowOff>44930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59084" y="0"/>
          <a:ext cx="3439583" cy="1230263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428625</xdr:colOff>
          <xdr:row>1</xdr:row>
          <xdr:rowOff>219075</xdr:rowOff>
        </xdr:from>
        <xdr:to>
          <xdr:col>12</xdr:col>
          <xdr:colOff>838200</xdr:colOff>
          <xdr:row>1</xdr:row>
          <xdr:rowOff>523875</xdr:rowOff>
        </xdr:to>
        <xdr:sp macro="" textlink="">
          <xdr:nvSpPr>
            <xdr:cNvPr id="7181" name="Button 13" hidden="1">
              <a:extLst>
                <a:ext uri="{63B3BB69-23CF-44E3-9099-C40C66FF867C}">
                  <a14:compatExt spid="_x0000_s7181"/>
                </a:ext>
                <a:ext uri="{FF2B5EF4-FFF2-40B4-BE49-F238E27FC236}">
                  <a16:creationId xmlns:a16="http://schemas.microsoft.com/office/drawing/2014/main" id="{00000000-0008-0000-0500-00000D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ea typeface="Calibri"/>
                  <a:cs typeface="Calibri"/>
                </a:rPr>
                <a:t>Bundled Rent</a:t>
              </a:r>
            </a:p>
            <a:p>
              <a:pPr algn="ctr" rtl="0">
                <a:defRPr sz="1000"/>
              </a:pPr>
              <a:endParaRPr lang="en-US" sz="11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endParaRP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866775</xdr:colOff>
          <xdr:row>1</xdr:row>
          <xdr:rowOff>228600</xdr:rowOff>
        </xdr:from>
        <xdr:to>
          <xdr:col>11</xdr:col>
          <xdr:colOff>352425</xdr:colOff>
          <xdr:row>1</xdr:row>
          <xdr:rowOff>523875</xdr:rowOff>
        </xdr:to>
        <xdr:sp macro="" textlink="">
          <xdr:nvSpPr>
            <xdr:cNvPr id="7182" name="Button 14" hidden="1">
              <a:extLst>
                <a:ext uri="{63B3BB69-23CF-44E3-9099-C40C66FF867C}">
                  <a14:compatExt spid="_x0000_s7182"/>
                </a:ext>
                <a:ext uri="{FF2B5EF4-FFF2-40B4-BE49-F238E27FC236}">
                  <a16:creationId xmlns:a16="http://schemas.microsoft.com/office/drawing/2014/main" id="{00000000-0008-0000-0500-00000E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ea typeface="Calibri"/>
                  <a:cs typeface="Calibri"/>
                </a:rPr>
                <a:t>Effective Rent</a:t>
              </a:r>
            </a:p>
            <a:p>
              <a:pPr algn="ctr" rtl="0">
                <a:defRPr sz="1000"/>
              </a:pPr>
              <a:endParaRPr lang="en-US" sz="11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endParaRP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352425</xdr:colOff>
          <xdr:row>1</xdr:row>
          <xdr:rowOff>219075</xdr:rowOff>
        </xdr:from>
        <xdr:to>
          <xdr:col>8</xdr:col>
          <xdr:colOff>762000</xdr:colOff>
          <xdr:row>1</xdr:row>
          <xdr:rowOff>523875</xdr:rowOff>
        </xdr:to>
        <xdr:sp macro="" textlink="">
          <xdr:nvSpPr>
            <xdr:cNvPr id="7183" name="Button 15" descr="Market Rent&#10;" hidden="1">
              <a:extLst>
                <a:ext uri="{63B3BB69-23CF-44E3-9099-C40C66FF867C}">
                  <a14:compatExt spid="_x0000_s7183"/>
                </a:ext>
                <a:ext uri="{FF2B5EF4-FFF2-40B4-BE49-F238E27FC236}">
                  <a16:creationId xmlns:a16="http://schemas.microsoft.com/office/drawing/2014/main" id="{00000000-0008-0000-0500-00000F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ea typeface="Calibri"/>
                  <a:cs typeface="Calibri"/>
                </a:rPr>
                <a:t>Market Rent</a:t>
              </a:r>
            </a:p>
            <a:p>
              <a:pPr algn="ctr" rtl="0">
                <a:defRPr sz="1000"/>
              </a:pPr>
              <a:endParaRPr lang="en-US" sz="11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endParaRPr>
            </a:p>
          </xdr:txBody>
        </xdr:sp>
        <xdr:clientData fPrintsWithSheet="0"/>
      </xdr:twoCellAnchor>
    </mc:Choice>
    <mc:Fallback/>
  </mc:AlternateContent>
  <xdr:twoCellAnchor editAs="oneCell">
    <xdr:from>
      <xdr:col>0</xdr:col>
      <xdr:colOff>0</xdr:colOff>
      <xdr:row>0</xdr:row>
      <xdr:rowOff>0</xdr:rowOff>
    </xdr:from>
    <xdr:to>
      <xdr:col>3</xdr:col>
      <xdr:colOff>115358</xdr:colOff>
      <xdr:row>1</xdr:row>
      <xdr:rowOff>49163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439583" cy="1230263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114300</xdr:colOff>
          <xdr:row>1</xdr:row>
          <xdr:rowOff>285750</xdr:rowOff>
        </xdr:from>
        <xdr:to>
          <xdr:col>12</xdr:col>
          <xdr:colOff>838200</xdr:colOff>
          <xdr:row>1</xdr:row>
          <xdr:rowOff>619125</xdr:rowOff>
        </xdr:to>
        <xdr:sp macro="" textlink="">
          <xdr:nvSpPr>
            <xdr:cNvPr id="8196" name="Button 4" hidden="1">
              <a:extLst>
                <a:ext uri="{63B3BB69-23CF-44E3-9099-C40C66FF867C}">
                  <a14:compatExt spid="_x0000_s8196"/>
                </a:ext>
                <a:ext uri="{FF2B5EF4-FFF2-40B4-BE49-F238E27FC236}">
                  <a16:creationId xmlns:a16="http://schemas.microsoft.com/office/drawing/2014/main" id="{00000000-0008-0000-0600-000004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ea typeface="Calibri"/>
                  <a:cs typeface="Calibri"/>
                </a:rPr>
                <a:t>Sort Bundled Rent</a:t>
              </a:r>
            </a:p>
            <a:p>
              <a:pPr algn="ctr" rtl="0">
                <a:defRPr sz="1000"/>
              </a:pPr>
              <a:endParaRPr lang="en-US" sz="11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endParaRP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228600</xdr:colOff>
          <xdr:row>1</xdr:row>
          <xdr:rowOff>314325</xdr:rowOff>
        </xdr:from>
        <xdr:to>
          <xdr:col>10</xdr:col>
          <xdr:colOff>838200</xdr:colOff>
          <xdr:row>1</xdr:row>
          <xdr:rowOff>609600</xdr:rowOff>
        </xdr:to>
        <xdr:sp macro="" textlink="">
          <xdr:nvSpPr>
            <xdr:cNvPr id="8197" name="Button 5" hidden="1">
              <a:extLst>
                <a:ext uri="{63B3BB69-23CF-44E3-9099-C40C66FF867C}">
                  <a14:compatExt spid="_x0000_s8197"/>
                </a:ext>
                <a:ext uri="{FF2B5EF4-FFF2-40B4-BE49-F238E27FC236}">
                  <a16:creationId xmlns:a16="http://schemas.microsoft.com/office/drawing/2014/main" id="{00000000-0008-0000-0600-000005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ea typeface="Calibri"/>
                  <a:cs typeface="Calibri"/>
                </a:rPr>
                <a:t>Sort Effective Rent</a:t>
              </a:r>
            </a:p>
            <a:p>
              <a:pPr algn="ctr" rtl="0">
                <a:defRPr sz="1000"/>
              </a:pPr>
              <a:endParaRPr lang="en-US" sz="11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endParaRP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161925</xdr:colOff>
          <xdr:row>1</xdr:row>
          <xdr:rowOff>314325</xdr:rowOff>
        </xdr:from>
        <xdr:to>
          <xdr:col>9</xdr:col>
          <xdr:colOff>123825</xdr:colOff>
          <xdr:row>1</xdr:row>
          <xdr:rowOff>628650</xdr:rowOff>
        </xdr:to>
        <xdr:sp macro="" textlink="">
          <xdr:nvSpPr>
            <xdr:cNvPr id="8198" name="Button 6" hidden="1">
              <a:extLst>
                <a:ext uri="{63B3BB69-23CF-44E3-9099-C40C66FF867C}">
                  <a14:compatExt spid="_x0000_s8198"/>
                </a:ext>
                <a:ext uri="{FF2B5EF4-FFF2-40B4-BE49-F238E27FC236}">
                  <a16:creationId xmlns:a16="http://schemas.microsoft.com/office/drawing/2014/main" id="{00000000-0008-0000-0600-000006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ea typeface="Calibri"/>
                  <a:cs typeface="Calibri"/>
                </a:rPr>
                <a:t>Sort Market Rent</a:t>
              </a:r>
            </a:p>
            <a:p>
              <a:pPr algn="ctr" rtl="0">
                <a:defRPr sz="1000"/>
              </a:pPr>
              <a:endParaRPr lang="en-US" sz="11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endParaRPr>
            </a:p>
          </xdr:txBody>
        </xdr:sp>
        <xdr:clientData fPrintsWithSheet="0"/>
      </xdr:twoCellAnchor>
    </mc:Choice>
    <mc:Fallback/>
  </mc:AlternateContent>
  <xdr:twoCellAnchor editAs="oneCell">
    <xdr:from>
      <xdr:col>0</xdr:col>
      <xdr:colOff>0</xdr:colOff>
      <xdr:row>0</xdr:row>
      <xdr:rowOff>0</xdr:rowOff>
    </xdr:from>
    <xdr:to>
      <xdr:col>3</xdr:col>
      <xdr:colOff>10583</xdr:colOff>
      <xdr:row>1</xdr:row>
      <xdr:rowOff>201563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439583" cy="1230263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222251</xdr:colOff>
      <xdr:row>0</xdr:row>
      <xdr:rowOff>0</xdr:rowOff>
    </xdr:from>
    <xdr:to>
      <xdr:col>13</xdr:col>
      <xdr:colOff>465667</xdr:colOff>
      <xdr:row>1</xdr:row>
      <xdr:rowOff>44930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27901" y="0"/>
          <a:ext cx="3424766" cy="1226030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2</xdr:row>
      <xdr:rowOff>0</xdr:rowOff>
    </xdr:from>
    <xdr:to>
      <xdr:col>24</xdr:col>
      <xdr:colOff>195792</xdr:colOff>
      <xdr:row>17</xdr:row>
      <xdr:rowOff>63500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63550" y="504825"/>
          <a:ext cx="4139142" cy="2492375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222251</xdr:colOff>
      <xdr:row>0</xdr:row>
      <xdr:rowOff>0</xdr:rowOff>
    </xdr:from>
    <xdr:to>
      <xdr:col>13</xdr:col>
      <xdr:colOff>465667</xdr:colOff>
      <xdr:row>1</xdr:row>
      <xdr:rowOff>44930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27901" y="0"/>
          <a:ext cx="3424766" cy="1226030"/>
        </a:xfrm>
        <a:prstGeom prst="rect">
          <a:avLst/>
        </a:prstGeom>
      </xdr:spPr>
    </xdr:pic>
    <xdr:clientData/>
  </xdr:twoCellAnchor>
  <xdr:twoCellAnchor editAs="oneCell">
    <xdr:from>
      <xdr:col>17</xdr:col>
      <xdr:colOff>465667</xdr:colOff>
      <xdr:row>2</xdr:row>
      <xdr:rowOff>10583</xdr:rowOff>
    </xdr:from>
    <xdr:to>
      <xdr:col>23</xdr:col>
      <xdr:colOff>148165</xdr:colOff>
      <xdr:row>17</xdr:row>
      <xdr:rowOff>135466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400617" y="515408"/>
          <a:ext cx="3130548" cy="2553758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222251</xdr:colOff>
      <xdr:row>0</xdr:row>
      <xdr:rowOff>0</xdr:rowOff>
    </xdr:from>
    <xdr:to>
      <xdr:col>13</xdr:col>
      <xdr:colOff>465667</xdr:colOff>
      <xdr:row>1</xdr:row>
      <xdr:rowOff>44930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27901" y="0"/>
          <a:ext cx="3424766" cy="1226030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</xdr:row>
      <xdr:rowOff>232832</xdr:rowOff>
    </xdr:from>
    <xdr:to>
      <xdr:col>24</xdr:col>
      <xdr:colOff>31749</xdr:colOff>
      <xdr:row>17</xdr:row>
      <xdr:rowOff>74082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A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34925" y="509057"/>
          <a:ext cx="3975099" cy="2498725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222251</xdr:colOff>
      <xdr:row>0</xdr:row>
      <xdr:rowOff>0</xdr:rowOff>
    </xdr:from>
    <xdr:to>
      <xdr:col>13</xdr:col>
      <xdr:colOff>465667</xdr:colOff>
      <xdr:row>1</xdr:row>
      <xdr:rowOff>44930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27901" y="0"/>
          <a:ext cx="3424766" cy="1226030"/>
        </a:xfrm>
        <a:prstGeom prst="rect">
          <a:avLst/>
        </a:prstGeom>
      </xdr:spPr>
    </xdr:pic>
    <xdr:clientData/>
  </xdr:twoCellAnchor>
  <xdr:twoCellAnchor editAs="oneCell">
    <xdr:from>
      <xdr:col>16</xdr:col>
      <xdr:colOff>486833</xdr:colOff>
      <xdr:row>2</xdr:row>
      <xdr:rowOff>52916</xdr:rowOff>
    </xdr:from>
    <xdr:to>
      <xdr:col>24</xdr:col>
      <xdr:colOff>78317</xdr:colOff>
      <xdr:row>16</xdr:row>
      <xdr:rowOff>116416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B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412258" y="557741"/>
          <a:ext cx="4049184" cy="2330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Relationship Id="rId6" Type="http://schemas.openxmlformats.org/officeDocument/2006/relationships/ctrlProp" Target="../ctrlProps/ctrlProp6.xml"/><Relationship Id="rId5" Type="http://schemas.openxmlformats.org/officeDocument/2006/relationships/ctrlProp" Target="../ctrlProps/ctrlProp5.xml"/><Relationship Id="rId4" Type="http://schemas.openxmlformats.org/officeDocument/2006/relationships/ctrlProp" Target="../ctrlProps/ctrlProp4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8"/>
  </sheetPr>
  <dimension ref="A1:AE83"/>
  <sheetViews>
    <sheetView showGridLines="0" zoomScale="90" zoomScaleNormal="90" workbookViewId="0">
      <selection activeCell="A2" sqref="A2:W2"/>
    </sheetView>
  </sheetViews>
  <sheetFormatPr defaultColWidth="9.28515625" defaultRowHeight="12.75"/>
  <cols>
    <col min="1" max="1" width="12.7109375" style="1" customWidth="1"/>
    <col min="2" max="2" width="19.42578125" style="1" customWidth="1"/>
    <col min="3" max="3" width="13.7109375" style="1" customWidth="1"/>
    <col min="4" max="4" width="18.28515625" style="1" customWidth="1"/>
    <col min="5" max="5" width="12.5703125" style="1" customWidth="1"/>
    <col min="6" max="6" width="11.28515625" style="1" customWidth="1"/>
    <col min="7" max="8" width="8.7109375" style="1" customWidth="1"/>
    <col min="9" max="9" width="11.7109375" style="58" customWidth="1"/>
    <col min="10" max="10" width="12.140625" style="58" customWidth="1"/>
    <col min="11" max="12" width="11.7109375" style="58" customWidth="1"/>
    <col min="13" max="13" width="12.7109375" style="58" customWidth="1"/>
    <col min="14" max="17" width="12.7109375" style="59" customWidth="1"/>
    <col min="18" max="18" width="12.85546875" style="60" customWidth="1"/>
    <col min="19" max="21" width="12.7109375" style="60" customWidth="1"/>
    <col min="22" max="22" width="12.7109375" style="61" customWidth="1"/>
    <col min="23" max="23" width="11.7109375" style="1" customWidth="1"/>
    <col min="24" max="24" width="25.42578125" style="1" customWidth="1"/>
    <col min="25" max="25" width="9.28515625" style="1"/>
    <col min="26" max="26" width="28.28515625" style="3" customWidth="1"/>
    <col min="27" max="27" width="18.5703125" style="3" customWidth="1"/>
    <col min="28" max="30" width="10.7109375" style="3" customWidth="1"/>
    <col min="31" max="31" width="8.28515625" style="200" customWidth="1"/>
    <col min="32" max="16384" width="9.28515625" style="1"/>
  </cols>
  <sheetData>
    <row r="1" spans="1:31" ht="82.5" customHeight="1">
      <c r="A1" s="369" t="s">
        <v>35</v>
      </c>
      <c r="B1" s="369"/>
      <c r="C1" s="369"/>
      <c r="D1" s="369"/>
      <c r="E1" s="369"/>
      <c r="F1" s="369"/>
      <c r="G1" s="369"/>
      <c r="H1" s="369"/>
      <c r="I1" s="369"/>
      <c r="J1" s="369"/>
      <c r="K1" s="369"/>
      <c r="L1" s="369"/>
      <c r="M1" s="369"/>
      <c r="N1" s="369"/>
      <c r="O1" s="369"/>
      <c r="P1" s="369"/>
      <c r="Q1" s="369"/>
      <c r="R1" s="369"/>
      <c r="S1" s="369"/>
      <c r="T1" s="369"/>
      <c r="U1" s="369"/>
      <c r="V1" s="369"/>
      <c r="W1" s="369"/>
      <c r="X1" s="250">
        <v>45247</v>
      </c>
      <c r="Z1" s="2"/>
      <c r="AA1" s="2"/>
      <c r="AB1" s="2"/>
      <c r="AC1" s="2"/>
      <c r="AD1" s="2"/>
      <c r="AE1" s="199"/>
    </row>
    <row r="2" spans="1:31" ht="24" customHeight="1" thickBot="1">
      <c r="A2" s="370">
        <f ca="1">TODAY()-WEEKDAY(TODAY(),2)</f>
        <v>45732</v>
      </c>
      <c r="B2" s="370"/>
      <c r="C2" s="370"/>
      <c r="D2" s="370"/>
      <c r="E2" s="370"/>
      <c r="F2" s="370"/>
      <c r="G2" s="370"/>
      <c r="H2" s="370"/>
      <c r="I2" s="370"/>
      <c r="J2" s="370"/>
      <c r="K2" s="370"/>
      <c r="L2" s="370"/>
      <c r="M2" s="370"/>
      <c r="N2" s="370"/>
      <c r="O2" s="370"/>
      <c r="P2" s="370"/>
      <c r="Q2" s="370"/>
      <c r="R2" s="370"/>
      <c r="S2" s="370"/>
      <c r="T2" s="370"/>
      <c r="U2" s="370"/>
      <c r="V2" s="370"/>
      <c r="W2" s="370"/>
      <c r="Y2" s="16"/>
    </row>
    <row r="3" spans="1:31" ht="37.5" customHeight="1" thickBot="1">
      <c r="A3" s="62" t="s">
        <v>0</v>
      </c>
      <c r="B3" s="62"/>
      <c r="C3" s="62" t="s">
        <v>1</v>
      </c>
      <c r="D3" s="62"/>
      <c r="E3" s="62" t="s">
        <v>2</v>
      </c>
      <c r="F3" s="62" t="s">
        <v>3</v>
      </c>
      <c r="G3" s="62" t="s">
        <v>4</v>
      </c>
      <c r="H3" s="62" t="s">
        <v>5</v>
      </c>
      <c r="I3" s="62" t="s">
        <v>6</v>
      </c>
      <c r="J3" s="62" t="s">
        <v>194</v>
      </c>
      <c r="K3" s="62" t="s">
        <v>195</v>
      </c>
      <c r="L3" s="62" t="s">
        <v>7</v>
      </c>
      <c r="M3" s="62" t="s">
        <v>8</v>
      </c>
      <c r="N3" s="62" t="s">
        <v>124</v>
      </c>
      <c r="O3" s="62" t="s">
        <v>127</v>
      </c>
      <c r="P3" s="62" t="s">
        <v>129</v>
      </c>
      <c r="Q3" s="62" t="s">
        <v>10</v>
      </c>
      <c r="R3" s="62" t="s">
        <v>11</v>
      </c>
      <c r="S3" s="62" t="s">
        <v>12</v>
      </c>
      <c r="T3" s="62" t="s">
        <v>13</v>
      </c>
      <c r="U3" s="62" t="s">
        <v>275</v>
      </c>
      <c r="V3" s="62" t="s">
        <v>276</v>
      </c>
      <c r="W3" s="62" t="s">
        <v>36</v>
      </c>
      <c r="AA3" s="5"/>
      <c r="AB3" s="5"/>
    </row>
    <row r="4" spans="1:31">
      <c r="A4" s="182" t="s">
        <v>14</v>
      </c>
      <c r="B4" s="6"/>
      <c r="C4" s="6"/>
      <c r="D4" s="7"/>
      <c r="E4" s="7"/>
      <c r="F4" s="7"/>
      <c r="G4" s="7"/>
      <c r="H4" s="7"/>
      <c r="I4" s="7"/>
      <c r="J4" s="7"/>
      <c r="K4" s="7"/>
      <c r="L4" s="8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spans="1:31">
      <c r="A5" s="1" t="s">
        <v>358</v>
      </c>
      <c r="C5" s="1" t="str">
        <f t="shared" ref="C5:C51" ca="1" si="0">IF(A5="","",INDIRECT("'"&amp;A5&amp;"'!$B$9"))</f>
        <v>BPDA</v>
      </c>
      <c r="D5" s="10"/>
      <c r="E5" s="10" t="str">
        <f t="shared" ref="E5:E51" ca="1" si="1">IF(A5="","",INDIRECT("'"&amp;A5&amp;"'!$B$13"))</f>
        <v>Operational</v>
      </c>
      <c r="F5" s="10" t="str">
        <f t="shared" ref="F5:F51" ca="1" si="2">IF(A5="","",INDIRECT("'"&amp;A5&amp;"'!$B$16"))</f>
        <v>Subject Property</v>
      </c>
      <c r="G5" s="9" t="str">
        <f t="shared" ref="G5:G51" ca="1" si="3">IF(A5="","",INDIRECT("'"&amp;A5&amp;"'!$B$14"))</f>
        <v>Mid-Rise</v>
      </c>
      <c r="H5" s="9">
        <f t="shared" ref="H5:H51" ca="1" si="4">IF(A5="","",INDIRECT("'"&amp;A5&amp;"'!$D$230"))</f>
        <v>183</v>
      </c>
      <c r="I5" s="11">
        <f t="shared" ref="I5:I51" ca="1" si="5">IF(A5="","",INDIRECT("'"&amp;A5&amp;"'!$B$25"))</f>
        <v>0.99450000000000005</v>
      </c>
      <c r="J5" s="179">
        <f t="shared" ref="J5:J51" ca="1" si="6">IF(A5="","",IF(INDIRECT("'"&amp;A5&amp;"'!$B$23")=0,"",INDIRECT("'"&amp;A5&amp;"'!$B$23")))</f>
        <v>45257</v>
      </c>
      <c r="K5" s="179">
        <f t="shared" ref="K5:K51" ca="1" si="7">IF(A5="","",IF(INDIRECT("'"&amp;A5&amp;"'!$B$24")=0,"",INDIRECT("'"&amp;A5&amp;"'!$B$24")))</f>
        <v>45222</v>
      </c>
      <c r="L5" s="12">
        <f ca="1">IF(A5="","",INDIRECT("'"&amp;A5&amp;"'!$B$27"))</f>
        <v>0.38800000000000001</v>
      </c>
      <c r="M5" s="11">
        <f ca="1">IF(A5="","",INDIRECT("'"&amp;A5&amp;"'!$B$28"))</f>
        <v>0</v>
      </c>
      <c r="N5" s="9">
        <f ca="1">IF(A5="","",INDIRECT("'"&amp;A5&amp;"'!$B$29"))</f>
        <v>51</v>
      </c>
      <c r="O5" s="9">
        <f ca="1">IF(A5="","",INDIRECT("'"&amp;A5&amp;"'!$B$30"))</f>
        <v>20</v>
      </c>
      <c r="P5" s="9">
        <f ca="1">IF(A5="","",INDIRECT("'"&amp;A5&amp;"'!$B$32"))</f>
        <v>58</v>
      </c>
      <c r="Q5" s="13">
        <f t="shared" ref="Q5:Q51" ca="1" si="8">IF(A5="","",INDIRECT("'"&amp;A5&amp;"'!$I$230"))</f>
        <v>2571.5628415300548</v>
      </c>
      <c r="R5" s="13">
        <f t="shared" ref="R5:R51" ca="1" si="9">IFERROR(S5-Q5,"")</f>
        <v>0</v>
      </c>
      <c r="S5" s="13">
        <f t="shared" ref="S5:S51" ca="1" si="10">IF(A5="","",INDIRECT("'"&amp;A5&amp;"'!$N$230"))</f>
        <v>2571.5628415300548</v>
      </c>
      <c r="T5" s="13">
        <f t="shared" ref="T5:T51" ca="1" si="11">IFERROR(U5-S5,"")</f>
        <v>0</v>
      </c>
      <c r="U5" s="13">
        <f t="shared" ref="U5:U51" ca="1" si="12">IF(A5="","",INDIRECT("'"&amp;A5&amp;"'!$W$230"))</f>
        <v>2571.5628415300548</v>
      </c>
      <c r="V5" s="14">
        <f ca="1">IF(A5="","",INDIRECT("'"&amp;A5&amp;"'!$X$230"))</f>
        <v>7.4234269015456604</v>
      </c>
      <c r="W5" s="15">
        <f ca="1">IF(A5="","",INDIRECT("'"&amp;A5&amp;"'!$B$35"))</f>
        <v>45344</v>
      </c>
      <c r="X5" s="29"/>
      <c r="Y5" s="29"/>
      <c r="Z5" s="1"/>
      <c r="AE5" s="200" t="b" cm="1">
        <f t="array" aca="1" ref="AE5" ca="1">IF($A5="",FALSE,INDIRECT("'"&amp;$A5&amp;"'!$B$16")="Subject Property")</f>
        <v>1</v>
      </c>
    </row>
    <row r="6" spans="1:31">
      <c r="A6" s="1" t="s">
        <v>384</v>
      </c>
      <c r="C6" s="1" t="str">
        <f t="shared" ca="1" si="0"/>
        <v>Samuels and Associates</v>
      </c>
      <c r="D6" s="10"/>
      <c r="E6" s="10" t="str">
        <f t="shared" ca="1" si="1"/>
        <v>Operational</v>
      </c>
      <c r="F6" s="10" t="str">
        <f t="shared" ca="1" si="2"/>
        <v>Tier 2</v>
      </c>
      <c r="G6" s="9" t="str">
        <f t="shared" ca="1" si="3"/>
        <v>High-Rise</v>
      </c>
      <c r="H6" s="9">
        <f t="shared" ca="1" si="4"/>
        <v>200</v>
      </c>
      <c r="I6" s="11">
        <f t="shared" ca="1" si="5"/>
        <v>0.95</v>
      </c>
      <c r="J6" s="179" t="str">
        <f t="shared" ca="1" si="6"/>
        <v>n/a</v>
      </c>
      <c r="K6" s="179" t="str">
        <f t="shared" ca="1" si="7"/>
        <v>n/a</v>
      </c>
      <c r="L6" s="12">
        <f t="shared" ref="L6:L51" ca="1" si="13">IF(A6="","",INDIRECT("'"&amp;A6&amp;"'!$B$26"))</f>
        <v>0</v>
      </c>
      <c r="M6" s="11">
        <f t="shared" ref="M6:M51" ca="1" si="14">IF(A6="","",INDIRECT("'"&amp;A6&amp;"'!$B$27"))</f>
        <v>0.96499999999999997</v>
      </c>
      <c r="N6" s="9">
        <f t="shared" ref="N6:N51" ca="1" si="15">IF(A6="","",INDIRECT("'"&amp;A6&amp;"'!$B$28"))</f>
        <v>0</v>
      </c>
      <c r="O6" s="9">
        <f t="shared" ref="O6:O51" ca="1" si="16">IF(A6="","",INDIRECT("'"&amp;A6&amp;"'!$B$29"))</f>
        <v>0</v>
      </c>
      <c r="P6" s="9">
        <f t="shared" ref="P6:P51" ca="1" si="17">IF(A6="","",INDIRECT("'"&amp;A6&amp;"'!$B$30"))</f>
        <v>0</v>
      </c>
      <c r="Q6" s="13">
        <f t="shared" ca="1" si="8"/>
        <v>4616.59</v>
      </c>
      <c r="R6" s="13">
        <f t="shared" ca="1" si="9"/>
        <v>0</v>
      </c>
      <c r="S6" s="13">
        <f t="shared" ca="1" si="10"/>
        <v>4616.59</v>
      </c>
      <c r="T6" s="13">
        <f t="shared" ca="1" si="11"/>
        <v>0</v>
      </c>
      <c r="U6" s="13">
        <f t="shared" ca="1" si="12"/>
        <v>4616.59</v>
      </c>
      <c r="V6" s="14">
        <f t="shared" ref="V6:V51" ca="1" si="18">IF(A6="","",INDIRECT("'"&amp;A6&amp;"'!$X$230"))</f>
        <v>4.787503396211938</v>
      </c>
      <c r="W6" s="15">
        <f t="shared" ref="W6:W51" ca="1" si="19">IF(A6="","",INDIRECT("'"&amp;A6&amp;"'!$B$35"))</f>
        <v>45334</v>
      </c>
      <c r="X6" s="29"/>
      <c r="Y6" s="29"/>
      <c r="Z6" s="1"/>
      <c r="AE6" s="200" t="b" cm="1">
        <f t="array" aca="1" ref="AE6" ca="1">IF($A6="",FALSE,INDIRECT("'"&amp;$A6&amp;"'!$B$16")="Subject Property")</f>
        <v>0</v>
      </c>
    </row>
    <row r="7" spans="1:31" ht="14.25" customHeight="1">
      <c r="A7" s="1" t="s">
        <v>406</v>
      </c>
      <c r="C7" s="1" t="str">
        <f t="shared" ca="1" si="0"/>
        <v>Samuels And Associates</v>
      </c>
      <c r="D7" s="10"/>
      <c r="E7" s="10" t="str">
        <f t="shared" ca="1" si="1"/>
        <v>Operational</v>
      </c>
      <c r="F7" s="10" t="str">
        <f t="shared" ca="1" si="2"/>
        <v>Tier 2</v>
      </c>
      <c r="G7" s="9" t="str">
        <f t="shared" ca="1" si="3"/>
        <v>High-Rise</v>
      </c>
      <c r="H7" s="9">
        <f t="shared" ca="1" si="4"/>
        <v>165</v>
      </c>
      <c r="I7" s="11">
        <f t="shared" ca="1" si="5"/>
        <v>0.93600000000000005</v>
      </c>
      <c r="J7" s="179" t="str">
        <f t="shared" ca="1" si="6"/>
        <v>n/a</v>
      </c>
      <c r="K7" s="179" t="str">
        <f t="shared" ca="1" si="7"/>
        <v>n/a</v>
      </c>
      <c r="L7" s="12">
        <f t="shared" ca="1" si="13"/>
        <v>0</v>
      </c>
      <c r="M7" s="11">
        <f t="shared" ca="1" si="14"/>
        <v>0.92400000000000004</v>
      </c>
      <c r="N7" s="9">
        <f t="shared" ca="1" si="15"/>
        <v>0</v>
      </c>
      <c r="O7" s="9">
        <f t="shared" ca="1" si="16"/>
        <v>0</v>
      </c>
      <c r="P7" s="9">
        <f t="shared" ca="1" si="17"/>
        <v>0</v>
      </c>
      <c r="Q7" s="13">
        <f t="shared" ca="1" si="8"/>
        <v>5088.5030303030308</v>
      </c>
      <c r="R7" s="13">
        <f t="shared" ca="1" si="9"/>
        <v>0</v>
      </c>
      <c r="S7" s="13">
        <f t="shared" ca="1" si="10"/>
        <v>5088.5030303030308</v>
      </c>
      <c r="T7" s="13">
        <f t="shared" ca="1" si="11"/>
        <v>0</v>
      </c>
      <c r="U7" s="13">
        <f t="shared" ca="1" si="12"/>
        <v>5088.5030303030308</v>
      </c>
      <c r="V7" s="14">
        <f t="shared" ca="1" si="18"/>
        <v>5.9403468721935768</v>
      </c>
      <c r="W7" s="15">
        <f t="shared" ca="1" si="19"/>
        <v>45344</v>
      </c>
      <c r="X7" s="29"/>
      <c r="Y7" s="29"/>
      <c r="Z7" s="1"/>
      <c r="AE7" s="200" t="b" cm="1">
        <f t="array" aca="1" ref="AE7" ca="1">IF($A7="",FALSE,INDIRECT("'"&amp;$A7&amp;"'!$B$16")="Subject Property")</f>
        <v>0</v>
      </c>
    </row>
    <row r="8" spans="1:31">
      <c r="A8" s="4" t="s">
        <v>422</v>
      </c>
      <c r="C8" s="1" t="str">
        <f t="shared" ca="1" si="0"/>
        <v>The Green Cities Company</v>
      </c>
      <c r="E8" s="10" t="str">
        <f t="shared" ca="1" si="1"/>
        <v>Operational</v>
      </c>
      <c r="F8" s="10" t="str">
        <f t="shared" ca="1" si="2"/>
        <v>Tier 2</v>
      </c>
      <c r="G8" s="9" t="str">
        <f t="shared" ca="1" si="3"/>
        <v>High-Rise</v>
      </c>
      <c r="H8" s="9">
        <f t="shared" ca="1" si="4"/>
        <v>281</v>
      </c>
      <c r="I8" s="11">
        <f t="shared" ca="1" si="5"/>
        <v>0.95</v>
      </c>
      <c r="J8" s="179" t="str">
        <f t="shared" ca="1" si="6"/>
        <v>n/a</v>
      </c>
      <c r="K8" s="179" t="str">
        <f t="shared" ca="1" si="7"/>
        <v>n/a</v>
      </c>
      <c r="L8" s="12">
        <f t="shared" ca="1" si="13"/>
        <v>0</v>
      </c>
      <c r="M8" s="11">
        <f t="shared" ca="1" si="14"/>
        <v>0.93</v>
      </c>
      <c r="N8" s="9">
        <f t="shared" ca="1" si="15"/>
        <v>0</v>
      </c>
      <c r="O8" s="9">
        <f t="shared" ca="1" si="16"/>
        <v>0</v>
      </c>
      <c r="P8" s="9">
        <f t="shared" ca="1" si="17"/>
        <v>0</v>
      </c>
      <c r="Q8" s="13">
        <f t="shared" ca="1" si="8"/>
        <v>4317.6975088967974</v>
      </c>
      <c r="R8" s="13">
        <f t="shared" ca="1" si="9"/>
        <v>0</v>
      </c>
      <c r="S8" s="13">
        <f t="shared" ca="1" si="10"/>
        <v>4317.6975088967974</v>
      </c>
      <c r="T8" s="13">
        <f t="shared" ca="1" si="11"/>
        <v>0</v>
      </c>
      <c r="U8" s="13">
        <f t="shared" ca="1" si="12"/>
        <v>4317.6975088967974</v>
      </c>
      <c r="V8" s="14">
        <f t="shared" ca="1" si="18"/>
        <v>4.805226096369327</v>
      </c>
      <c r="W8" s="15">
        <f t="shared" ca="1" si="19"/>
        <v>45338</v>
      </c>
      <c r="X8" s="29"/>
      <c r="Y8" s="29"/>
      <c r="Z8" s="1"/>
      <c r="AE8" s="200" t="b" cm="1">
        <f t="array" aca="1" ref="AE8" ca="1">IF($A8="",FALSE,INDIRECT("'"&amp;$A8&amp;"'!$B$16")="Subject Property")</f>
        <v>0</v>
      </c>
    </row>
    <row r="9" spans="1:31" hidden="1">
      <c r="C9" s="1" t="str">
        <f t="shared" ca="1" si="0"/>
        <v/>
      </c>
      <c r="D9" s="10"/>
      <c r="E9" s="10" t="str">
        <f t="shared" ca="1" si="1"/>
        <v/>
      </c>
      <c r="F9" s="10" t="str">
        <f t="shared" ca="1" si="2"/>
        <v/>
      </c>
      <c r="G9" s="9" t="str">
        <f t="shared" ca="1" si="3"/>
        <v/>
      </c>
      <c r="H9" s="9" t="str">
        <f t="shared" ca="1" si="4"/>
        <v/>
      </c>
      <c r="I9" s="11" t="str">
        <f t="shared" ca="1" si="5"/>
        <v/>
      </c>
      <c r="J9" s="179" t="str">
        <f t="shared" ca="1" si="6"/>
        <v/>
      </c>
      <c r="K9" s="179" t="str">
        <f t="shared" ca="1" si="7"/>
        <v/>
      </c>
      <c r="L9" s="12" t="str">
        <f t="shared" ca="1" si="13"/>
        <v/>
      </c>
      <c r="M9" s="11" t="str">
        <f t="shared" ca="1" si="14"/>
        <v/>
      </c>
      <c r="N9" s="9" t="str">
        <f t="shared" ca="1" si="15"/>
        <v/>
      </c>
      <c r="O9" s="9" t="str">
        <f t="shared" ca="1" si="16"/>
        <v/>
      </c>
      <c r="P9" s="9" t="str">
        <f t="shared" ca="1" si="17"/>
        <v/>
      </c>
      <c r="Q9" s="13" t="str">
        <f t="shared" ca="1" si="8"/>
        <v/>
      </c>
      <c r="R9" s="13" t="str">
        <f t="shared" ca="1" si="9"/>
        <v/>
      </c>
      <c r="S9" s="13" t="str">
        <f t="shared" ca="1" si="10"/>
        <v/>
      </c>
      <c r="T9" s="13" t="str">
        <f t="shared" ca="1" si="11"/>
        <v/>
      </c>
      <c r="U9" s="13" t="str">
        <f t="shared" ca="1" si="12"/>
        <v/>
      </c>
      <c r="V9" s="14" t="str">
        <f t="shared" ca="1" si="18"/>
        <v/>
      </c>
      <c r="W9" s="15" t="str">
        <f t="shared" ca="1" si="19"/>
        <v/>
      </c>
      <c r="X9" s="29"/>
      <c r="Y9" s="29"/>
      <c r="Z9" s="1"/>
      <c r="AE9" s="200" t="b" cm="1">
        <f t="array" aca="1" ref="AE9" ca="1">IF($A9="",FALSE,INDIRECT("'"&amp;$A9&amp;"'!$B$16")="Subject Property")</f>
        <v>0</v>
      </c>
    </row>
    <row r="10" spans="1:31" hidden="1">
      <c r="C10" s="1" t="str">
        <f t="shared" ca="1" si="0"/>
        <v/>
      </c>
      <c r="D10" s="10"/>
      <c r="E10" s="10" t="str">
        <f t="shared" ca="1" si="1"/>
        <v/>
      </c>
      <c r="F10" s="10" t="str">
        <f t="shared" ca="1" si="2"/>
        <v/>
      </c>
      <c r="G10" s="9" t="str">
        <f t="shared" ca="1" si="3"/>
        <v/>
      </c>
      <c r="H10" s="9" t="str">
        <f t="shared" ca="1" si="4"/>
        <v/>
      </c>
      <c r="I10" s="11" t="str">
        <f t="shared" ca="1" si="5"/>
        <v/>
      </c>
      <c r="J10" s="179" t="str">
        <f t="shared" ca="1" si="6"/>
        <v/>
      </c>
      <c r="K10" s="179" t="str">
        <f t="shared" ca="1" si="7"/>
        <v/>
      </c>
      <c r="L10" s="12" t="str">
        <f t="shared" ca="1" si="13"/>
        <v/>
      </c>
      <c r="M10" s="11" t="str">
        <f t="shared" ca="1" si="14"/>
        <v/>
      </c>
      <c r="N10" s="9" t="str">
        <f t="shared" ca="1" si="15"/>
        <v/>
      </c>
      <c r="O10" s="9" t="str">
        <f t="shared" ca="1" si="16"/>
        <v/>
      </c>
      <c r="P10" s="9" t="str">
        <f t="shared" ca="1" si="17"/>
        <v/>
      </c>
      <c r="Q10" s="13" t="str">
        <f t="shared" ca="1" si="8"/>
        <v/>
      </c>
      <c r="R10" s="13" t="str">
        <f t="shared" ca="1" si="9"/>
        <v/>
      </c>
      <c r="S10" s="13" t="str">
        <f t="shared" ca="1" si="10"/>
        <v/>
      </c>
      <c r="T10" s="13" t="str">
        <f t="shared" ca="1" si="11"/>
        <v/>
      </c>
      <c r="U10" s="13" t="str">
        <f t="shared" ca="1" si="12"/>
        <v/>
      </c>
      <c r="V10" s="14" t="str">
        <f t="shared" ca="1" si="18"/>
        <v/>
      </c>
      <c r="W10" s="15" t="str">
        <f t="shared" ca="1" si="19"/>
        <v/>
      </c>
      <c r="X10" s="29"/>
      <c r="Y10" s="29"/>
      <c r="Z10" s="1"/>
      <c r="AE10" s="200" t="b" cm="1">
        <f t="array" aca="1" ref="AE10" ca="1">IF($A10="",FALSE,INDIRECT("'"&amp;$A10&amp;"'!$B$16")="Subject Property")</f>
        <v>0</v>
      </c>
    </row>
    <row r="11" spans="1:31" hidden="1">
      <c r="C11" s="1" t="str">
        <f t="shared" ca="1" si="0"/>
        <v/>
      </c>
      <c r="D11" s="10"/>
      <c r="E11" s="10" t="str">
        <f t="shared" ca="1" si="1"/>
        <v/>
      </c>
      <c r="F11" s="10" t="str">
        <f t="shared" ca="1" si="2"/>
        <v/>
      </c>
      <c r="G11" s="9" t="str">
        <f t="shared" ca="1" si="3"/>
        <v/>
      </c>
      <c r="H11" s="9" t="str">
        <f t="shared" ca="1" si="4"/>
        <v/>
      </c>
      <c r="I11" s="11" t="str">
        <f t="shared" ca="1" si="5"/>
        <v/>
      </c>
      <c r="J11" s="179" t="str">
        <f t="shared" ca="1" si="6"/>
        <v/>
      </c>
      <c r="K11" s="179" t="str">
        <f t="shared" ca="1" si="7"/>
        <v/>
      </c>
      <c r="L11" s="12" t="str">
        <f t="shared" ca="1" si="13"/>
        <v/>
      </c>
      <c r="M11" s="11" t="str">
        <f t="shared" ca="1" si="14"/>
        <v/>
      </c>
      <c r="N11" s="9" t="str">
        <f t="shared" ca="1" si="15"/>
        <v/>
      </c>
      <c r="O11" s="9" t="str">
        <f t="shared" ca="1" si="16"/>
        <v/>
      </c>
      <c r="P11" s="9" t="str">
        <f t="shared" ca="1" si="17"/>
        <v/>
      </c>
      <c r="Q11" s="13" t="str">
        <f t="shared" ca="1" si="8"/>
        <v/>
      </c>
      <c r="R11" s="13" t="str">
        <f t="shared" ca="1" si="9"/>
        <v/>
      </c>
      <c r="S11" s="13" t="str">
        <f t="shared" ca="1" si="10"/>
        <v/>
      </c>
      <c r="T11" s="13" t="str">
        <f t="shared" ca="1" si="11"/>
        <v/>
      </c>
      <c r="U11" s="13" t="str">
        <f t="shared" ca="1" si="12"/>
        <v/>
      </c>
      <c r="V11" s="14" t="str">
        <f t="shared" ca="1" si="18"/>
        <v/>
      </c>
      <c r="W11" s="15" t="str">
        <f t="shared" ca="1" si="19"/>
        <v/>
      </c>
      <c r="X11" s="29"/>
      <c r="Y11" s="29"/>
      <c r="Z11" s="1"/>
      <c r="AE11" s="200" t="b" cm="1">
        <f t="array" aca="1" ref="AE11" ca="1">IF($A11="",FALSE,INDIRECT("'"&amp;$A11&amp;"'!$B$16")="Subject Property")</f>
        <v>0</v>
      </c>
    </row>
    <row r="12" spans="1:31" hidden="1">
      <c r="C12" s="1" t="str">
        <f t="shared" ca="1" si="0"/>
        <v/>
      </c>
      <c r="D12" s="10"/>
      <c r="E12" s="10" t="str">
        <f t="shared" ca="1" si="1"/>
        <v/>
      </c>
      <c r="F12" s="10" t="str">
        <f t="shared" ca="1" si="2"/>
        <v/>
      </c>
      <c r="G12" s="9" t="str">
        <f t="shared" ca="1" si="3"/>
        <v/>
      </c>
      <c r="H12" s="9" t="str">
        <f t="shared" ca="1" si="4"/>
        <v/>
      </c>
      <c r="I12" s="11" t="str">
        <f t="shared" ca="1" si="5"/>
        <v/>
      </c>
      <c r="J12" s="179" t="str">
        <f t="shared" ca="1" si="6"/>
        <v/>
      </c>
      <c r="K12" s="179" t="str">
        <f t="shared" ca="1" si="7"/>
        <v/>
      </c>
      <c r="L12" s="12" t="str">
        <f t="shared" ca="1" si="13"/>
        <v/>
      </c>
      <c r="M12" s="11" t="str">
        <f t="shared" ca="1" si="14"/>
        <v/>
      </c>
      <c r="N12" s="9" t="str">
        <f t="shared" ca="1" si="15"/>
        <v/>
      </c>
      <c r="O12" s="9" t="str">
        <f t="shared" ca="1" si="16"/>
        <v/>
      </c>
      <c r="P12" s="9" t="str">
        <f t="shared" ca="1" si="17"/>
        <v/>
      </c>
      <c r="Q12" s="13" t="str">
        <f t="shared" ca="1" si="8"/>
        <v/>
      </c>
      <c r="R12" s="13" t="str">
        <f t="shared" ca="1" si="9"/>
        <v/>
      </c>
      <c r="S12" s="13" t="str">
        <f t="shared" ca="1" si="10"/>
        <v/>
      </c>
      <c r="T12" s="13" t="str">
        <f t="shared" ca="1" si="11"/>
        <v/>
      </c>
      <c r="U12" s="13" t="str">
        <f t="shared" ca="1" si="12"/>
        <v/>
      </c>
      <c r="V12" s="14" t="str">
        <f t="shared" ca="1" si="18"/>
        <v/>
      </c>
      <c r="W12" s="15" t="str">
        <f t="shared" ca="1" si="19"/>
        <v/>
      </c>
      <c r="X12" s="29"/>
      <c r="Y12" s="29"/>
      <c r="Z12" s="1"/>
      <c r="AE12" s="200" t="b" cm="1">
        <f t="array" aca="1" ref="AE12" ca="1">IF($A12="",FALSE,INDIRECT("'"&amp;$A12&amp;"'!$B$16")="Subject Property")</f>
        <v>0</v>
      </c>
    </row>
    <row r="13" spans="1:31" hidden="1">
      <c r="C13" s="1" t="str">
        <f t="shared" ca="1" si="0"/>
        <v/>
      </c>
      <c r="E13" s="10" t="str">
        <f t="shared" ca="1" si="1"/>
        <v/>
      </c>
      <c r="F13" s="10" t="str">
        <f t="shared" ca="1" si="2"/>
        <v/>
      </c>
      <c r="G13" s="9" t="str">
        <f t="shared" ca="1" si="3"/>
        <v/>
      </c>
      <c r="H13" s="9" t="str">
        <f t="shared" ca="1" si="4"/>
        <v/>
      </c>
      <c r="I13" s="11" t="str">
        <f t="shared" ca="1" si="5"/>
        <v/>
      </c>
      <c r="J13" s="179" t="str">
        <f t="shared" ca="1" si="6"/>
        <v/>
      </c>
      <c r="K13" s="179" t="str">
        <f t="shared" ca="1" si="7"/>
        <v/>
      </c>
      <c r="L13" s="12" t="str">
        <f t="shared" ca="1" si="13"/>
        <v/>
      </c>
      <c r="M13" s="11" t="str">
        <f t="shared" ca="1" si="14"/>
        <v/>
      </c>
      <c r="N13" s="9" t="str">
        <f t="shared" ca="1" si="15"/>
        <v/>
      </c>
      <c r="O13" s="9" t="str">
        <f t="shared" ca="1" si="16"/>
        <v/>
      </c>
      <c r="P13" s="9" t="str">
        <f t="shared" ca="1" si="17"/>
        <v/>
      </c>
      <c r="Q13" s="13" t="str">
        <f t="shared" ca="1" si="8"/>
        <v/>
      </c>
      <c r="R13" s="13" t="str">
        <f t="shared" ca="1" si="9"/>
        <v/>
      </c>
      <c r="S13" s="13" t="str">
        <f t="shared" ca="1" si="10"/>
        <v/>
      </c>
      <c r="T13" s="13" t="str">
        <f t="shared" ca="1" si="11"/>
        <v/>
      </c>
      <c r="U13" s="13" t="str">
        <f t="shared" ca="1" si="12"/>
        <v/>
      </c>
      <c r="V13" s="14" t="str">
        <f t="shared" ca="1" si="18"/>
        <v/>
      </c>
      <c r="W13" s="15" t="str">
        <f t="shared" ca="1" si="19"/>
        <v/>
      </c>
      <c r="X13" s="29"/>
      <c r="Y13" s="29"/>
      <c r="Z13" s="1"/>
      <c r="AE13" s="200" t="b" cm="1">
        <f t="array" aca="1" ref="AE13" ca="1">IF($A13="",FALSE,INDIRECT("'"&amp;$A13&amp;"'!$B$16")="Subject Property")</f>
        <v>0</v>
      </c>
    </row>
    <row r="14" spans="1:31" hidden="1">
      <c r="C14" s="1" t="str">
        <f t="shared" ca="1" si="0"/>
        <v/>
      </c>
      <c r="E14" s="10" t="str">
        <f t="shared" ca="1" si="1"/>
        <v/>
      </c>
      <c r="F14" s="10" t="str">
        <f t="shared" ca="1" si="2"/>
        <v/>
      </c>
      <c r="G14" s="9" t="str">
        <f t="shared" ca="1" si="3"/>
        <v/>
      </c>
      <c r="H14" s="9" t="str">
        <f t="shared" ca="1" si="4"/>
        <v/>
      </c>
      <c r="I14" s="11" t="str">
        <f t="shared" ca="1" si="5"/>
        <v/>
      </c>
      <c r="J14" s="179" t="str">
        <f t="shared" ca="1" si="6"/>
        <v/>
      </c>
      <c r="K14" s="179" t="str">
        <f t="shared" ca="1" si="7"/>
        <v/>
      </c>
      <c r="L14" s="12" t="str">
        <f t="shared" ca="1" si="13"/>
        <v/>
      </c>
      <c r="M14" s="11" t="str">
        <f t="shared" ca="1" si="14"/>
        <v/>
      </c>
      <c r="N14" s="9" t="str">
        <f t="shared" ca="1" si="15"/>
        <v/>
      </c>
      <c r="O14" s="9" t="str">
        <f t="shared" ca="1" si="16"/>
        <v/>
      </c>
      <c r="P14" s="9" t="str">
        <f t="shared" ca="1" si="17"/>
        <v/>
      </c>
      <c r="Q14" s="13" t="str">
        <f t="shared" ca="1" si="8"/>
        <v/>
      </c>
      <c r="R14" s="13" t="str">
        <f t="shared" ca="1" si="9"/>
        <v/>
      </c>
      <c r="S14" s="13" t="str">
        <f t="shared" ca="1" si="10"/>
        <v/>
      </c>
      <c r="T14" s="13" t="str">
        <f t="shared" ca="1" si="11"/>
        <v/>
      </c>
      <c r="U14" s="13" t="str">
        <f t="shared" ca="1" si="12"/>
        <v/>
      </c>
      <c r="V14" s="14" t="str">
        <f t="shared" ca="1" si="18"/>
        <v/>
      </c>
      <c r="W14" s="15" t="str">
        <f t="shared" ca="1" si="19"/>
        <v/>
      </c>
      <c r="X14" s="29"/>
      <c r="Y14" s="29"/>
      <c r="Z14" s="1"/>
      <c r="AE14" s="200" t="b" cm="1">
        <f t="array" aca="1" ref="AE14" ca="1">IF($A14="",FALSE,INDIRECT("'"&amp;$A14&amp;"'!$B$16")="Subject Property")</f>
        <v>0</v>
      </c>
    </row>
    <row r="15" spans="1:31" hidden="1">
      <c r="C15" s="1" t="str">
        <f t="shared" ca="1" si="0"/>
        <v/>
      </c>
      <c r="E15" s="10" t="str">
        <f t="shared" ca="1" si="1"/>
        <v/>
      </c>
      <c r="F15" s="10" t="str">
        <f t="shared" ca="1" si="2"/>
        <v/>
      </c>
      <c r="G15" s="9" t="str">
        <f t="shared" ca="1" si="3"/>
        <v/>
      </c>
      <c r="H15" s="9" t="str">
        <f t="shared" ca="1" si="4"/>
        <v/>
      </c>
      <c r="I15" s="11" t="str">
        <f t="shared" ca="1" si="5"/>
        <v/>
      </c>
      <c r="J15" s="179" t="str">
        <f t="shared" ca="1" si="6"/>
        <v/>
      </c>
      <c r="K15" s="179" t="str">
        <f t="shared" ca="1" si="7"/>
        <v/>
      </c>
      <c r="L15" s="12" t="str">
        <f t="shared" ca="1" si="13"/>
        <v/>
      </c>
      <c r="M15" s="11" t="str">
        <f t="shared" ca="1" si="14"/>
        <v/>
      </c>
      <c r="N15" s="9" t="str">
        <f t="shared" ca="1" si="15"/>
        <v/>
      </c>
      <c r="O15" s="9" t="str">
        <f t="shared" ca="1" si="16"/>
        <v/>
      </c>
      <c r="P15" s="9" t="str">
        <f t="shared" ca="1" si="17"/>
        <v/>
      </c>
      <c r="Q15" s="13" t="str">
        <f t="shared" ca="1" si="8"/>
        <v/>
      </c>
      <c r="R15" s="13" t="str">
        <f t="shared" ca="1" si="9"/>
        <v/>
      </c>
      <c r="S15" s="13" t="str">
        <f t="shared" ca="1" si="10"/>
        <v/>
      </c>
      <c r="T15" s="13" t="str">
        <f t="shared" ca="1" si="11"/>
        <v/>
      </c>
      <c r="U15" s="13" t="str">
        <f t="shared" ca="1" si="12"/>
        <v/>
      </c>
      <c r="V15" s="14" t="str">
        <f t="shared" ca="1" si="18"/>
        <v/>
      </c>
      <c r="W15" s="15" t="str">
        <f t="shared" ca="1" si="19"/>
        <v/>
      </c>
      <c r="X15" s="29"/>
      <c r="Y15" s="29"/>
      <c r="Z15" s="1"/>
      <c r="AE15" s="200" t="b" cm="1">
        <f t="array" aca="1" ref="AE15" ca="1">IF($A15="",FALSE,INDIRECT("'"&amp;$A15&amp;"'!$B$16")="Subject Property")</f>
        <v>0</v>
      </c>
    </row>
    <row r="16" spans="1:31" ht="13.5" hidden="1" customHeight="1">
      <c r="C16" s="1" t="str">
        <f t="shared" ca="1" si="0"/>
        <v/>
      </c>
      <c r="E16" s="10" t="str">
        <f t="shared" ca="1" si="1"/>
        <v/>
      </c>
      <c r="F16" s="10" t="str">
        <f t="shared" ca="1" si="2"/>
        <v/>
      </c>
      <c r="G16" s="9" t="str">
        <f t="shared" ca="1" si="3"/>
        <v/>
      </c>
      <c r="H16" s="9" t="str">
        <f t="shared" ca="1" si="4"/>
        <v/>
      </c>
      <c r="I16" s="11" t="str">
        <f t="shared" ca="1" si="5"/>
        <v/>
      </c>
      <c r="J16" s="179" t="str">
        <f t="shared" ca="1" si="6"/>
        <v/>
      </c>
      <c r="K16" s="179" t="str">
        <f t="shared" ca="1" si="7"/>
        <v/>
      </c>
      <c r="L16" s="12" t="str">
        <f t="shared" ca="1" si="13"/>
        <v/>
      </c>
      <c r="M16" s="11" t="str">
        <f t="shared" ca="1" si="14"/>
        <v/>
      </c>
      <c r="N16" s="9" t="str">
        <f t="shared" ca="1" si="15"/>
        <v/>
      </c>
      <c r="O16" s="9" t="str">
        <f t="shared" ca="1" si="16"/>
        <v/>
      </c>
      <c r="P16" s="9" t="str">
        <f t="shared" ca="1" si="17"/>
        <v/>
      </c>
      <c r="Q16" s="13" t="str">
        <f t="shared" ca="1" si="8"/>
        <v/>
      </c>
      <c r="R16" s="13" t="str">
        <f t="shared" ca="1" si="9"/>
        <v/>
      </c>
      <c r="S16" s="13" t="str">
        <f t="shared" ca="1" si="10"/>
        <v/>
      </c>
      <c r="T16" s="13" t="str">
        <f t="shared" ca="1" si="11"/>
        <v/>
      </c>
      <c r="U16" s="13" t="str">
        <f t="shared" ca="1" si="12"/>
        <v/>
      </c>
      <c r="V16" s="14" t="str">
        <f t="shared" ca="1" si="18"/>
        <v/>
      </c>
      <c r="W16" s="15" t="str">
        <f t="shared" ca="1" si="19"/>
        <v/>
      </c>
      <c r="X16" s="29"/>
      <c r="Y16" s="29"/>
      <c r="Z16" s="1"/>
      <c r="AE16" s="200" t="b" cm="1">
        <f t="array" aca="1" ref="AE16" ca="1">IF($A16="",FALSE,INDIRECT("'"&amp;$A16&amp;"'!$B$16")="Subject Property")</f>
        <v>0</v>
      </c>
    </row>
    <row r="17" spans="3:31" hidden="1">
      <c r="C17" s="1" t="str">
        <f t="shared" ca="1" si="0"/>
        <v/>
      </c>
      <c r="E17" s="10" t="str">
        <f t="shared" ca="1" si="1"/>
        <v/>
      </c>
      <c r="F17" s="10" t="str">
        <f t="shared" ca="1" si="2"/>
        <v/>
      </c>
      <c r="G17" s="9" t="str">
        <f t="shared" ca="1" si="3"/>
        <v/>
      </c>
      <c r="H17" s="9" t="str">
        <f t="shared" ca="1" si="4"/>
        <v/>
      </c>
      <c r="I17" s="11" t="str">
        <f t="shared" ca="1" si="5"/>
        <v/>
      </c>
      <c r="J17" s="179" t="str">
        <f t="shared" ca="1" si="6"/>
        <v/>
      </c>
      <c r="K17" s="179" t="str">
        <f t="shared" ca="1" si="7"/>
        <v/>
      </c>
      <c r="L17" s="12" t="str">
        <f t="shared" ca="1" si="13"/>
        <v/>
      </c>
      <c r="M17" s="11" t="str">
        <f t="shared" ca="1" si="14"/>
        <v/>
      </c>
      <c r="N17" s="9" t="str">
        <f t="shared" ca="1" si="15"/>
        <v/>
      </c>
      <c r="O17" s="9" t="str">
        <f t="shared" ca="1" si="16"/>
        <v/>
      </c>
      <c r="P17" s="9" t="str">
        <f t="shared" ca="1" si="17"/>
        <v/>
      </c>
      <c r="Q17" s="13" t="str">
        <f t="shared" ca="1" si="8"/>
        <v/>
      </c>
      <c r="R17" s="13" t="str">
        <f t="shared" ca="1" si="9"/>
        <v/>
      </c>
      <c r="S17" s="13" t="str">
        <f t="shared" ca="1" si="10"/>
        <v/>
      </c>
      <c r="T17" s="13" t="str">
        <f t="shared" ca="1" si="11"/>
        <v/>
      </c>
      <c r="U17" s="13" t="str">
        <f t="shared" ca="1" si="12"/>
        <v/>
      </c>
      <c r="V17" s="14" t="str">
        <f t="shared" ca="1" si="18"/>
        <v/>
      </c>
      <c r="W17" s="15" t="str">
        <f t="shared" ca="1" si="19"/>
        <v/>
      </c>
      <c r="X17" s="29"/>
      <c r="Y17" s="29"/>
      <c r="Z17" s="1"/>
      <c r="AE17" s="200" t="b" cm="1">
        <f t="array" aca="1" ref="AE17" ca="1">IF($A17="",FALSE,INDIRECT("'"&amp;$A17&amp;"'!$B$16")="Subject Property")</f>
        <v>0</v>
      </c>
    </row>
    <row r="18" spans="3:31" hidden="1">
      <c r="C18" s="1" t="str">
        <f t="shared" ca="1" si="0"/>
        <v/>
      </c>
      <c r="E18" s="10" t="str">
        <f t="shared" ca="1" si="1"/>
        <v/>
      </c>
      <c r="F18" s="10" t="str">
        <f t="shared" ca="1" si="2"/>
        <v/>
      </c>
      <c r="G18" s="9" t="str">
        <f t="shared" ca="1" si="3"/>
        <v/>
      </c>
      <c r="H18" s="9" t="str">
        <f t="shared" ca="1" si="4"/>
        <v/>
      </c>
      <c r="I18" s="11" t="str">
        <f t="shared" ca="1" si="5"/>
        <v/>
      </c>
      <c r="J18" s="179" t="str">
        <f t="shared" ca="1" si="6"/>
        <v/>
      </c>
      <c r="K18" s="179" t="str">
        <f t="shared" ca="1" si="7"/>
        <v/>
      </c>
      <c r="L18" s="12" t="str">
        <f t="shared" ca="1" si="13"/>
        <v/>
      </c>
      <c r="M18" s="11" t="str">
        <f t="shared" ca="1" si="14"/>
        <v/>
      </c>
      <c r="N18" s="9" t="str">
        <f t="shared" ca="1" si="15"/>
        <v/>
      </c>
      <c r="O18" s="9" t="str">
        <f t="shared" ca="1" si="16"/>
        <v/>
      </c>
      <c r="P18" s="9" t="str">
        <f t="shared" ca="1" si="17"/>
        <v/>
      </c>
      <c r="Q18" s="13" t="str">
        <f t="shared" ca="1" si="8"/>
        <v/>
      </c>
      <c r="R18" s="13" t="str">
        <f t="shared" ca="1" si="9"/>
        <v/>
      </c>
      <c r="S18" s="13" t="str">
        <f t="shared" ca="1" si="10"/>
        <v/>
      </c>
      <c r="T18" s="13" t="str">
        <f t="shared" ca="1" si="11"/>
        <v/>
      </c>
      <c r="U18" s="13" t="str">
        <f t="shared" ca="1" si="12"/>
        <v/>
      </c>
      <c r="V18" s="14" t="str">
        <f t="shared" ca="1" si="18"/>
        <v/>
      </c>
      <c r="W18" s="15" t="str">
        <f t="shared" ca="1" si="19"/>
        <v/>
      </c>
      <c r="X18" s="29"/>
      <c r="Y18" s="29"/>
      <c r="Z18" s="1"/>
      <c r="AE18" s="200" t="b" cm="1">
        <f t="array" aca="1" ref="AE18" ca="1">IF($A18="",FALSE,INDIRECT("'"&amp;$A18&amp;"'!$B$16")="Subject Property")</f>
        <v>0</v>
      </c>
    </row>
    <row r="19" spans="3:31" hidden="1">
      <c r="C19" s="1" t="str">
        <f t="shared" ca="1" si="0"/>
        <v/>
      </c>
      <c r="E19" s="10" t="str">
        <f t="shared" ca="1" si="1"/>
        <v/>
      </c>
      <c r="F19" s="10" t="str">
        <f t="shared" ca="1" si="2"/>
        <v/>
      </c>
      <c r="G19" s="9" t="str">
        <f t="shared" ca="1" si="3"/>
        <v/>
      </c>
      <c r="H19" s="9" t="str">
        <f t="shared" ca="1" si="4"/>
        <v/>
      </c>
      <c r="I19" s="11" t="str">
        <f t="shared" ca="1" si="5"/>
        <v/>
      </c>
      <c r="J19" s="179" t="str">
        <f t="shared" ca="1" si="6"/>
        <v/>
      </c>
      <c r="K19" s="179" t="str">
        <f t="shared" ca="1" si="7"/>
        <v/>
      </c>
      <c r="L19" s="12" t="str">
        <f t="shared" ca="1" si="13"/>
        <v/>
      </c>
      <c r="M19" s="11" t="str">
        <f t="shared" ca="1" si="14"/>
        <v/>
      </c>
      <c r="N19" s="9" t="str">
        <f t="shared" ca="1" si="15"/>
        <v/>
      </c>
      <c r="O19" s="9" t="str">
        <f t="shared" ca="1" si="16"/>
        <v/>
      </c>
      <c r="P19" s="9" t="str">
        <f t="shared" ca="1" si="17"/>
        <v/>
      </c>
      <c r="Q19" s="13" t="str">
        <f t="shared" ca="1" si="8"/>
        <v/>
      </c>
      <c r="R19" s="13" t="str">
        <f t="shared" ca="1" si="9"/>
        <v/>
      </c>
      <c r="S19" s="13" t="str">
        <f t="shared" ca="1" si="10"/>
        <v/>
      </c>
      <c r="T19" s="13" t="str">
        <f t="shared" ca="1" si="11"/>
        <v/>
      </c>
      <c r="U19" s="13" t="str">
        <f t="shared" ca="1" si="12"/>
        <v/>
      </c>
      <c r="V19" s="14" t="str">
        <f t="shared" ca="1" si="18"/>
        <v/>
      </c>
      <c r="W19" s="15" t="str">
        <f t="shared" ca="1" si="19"/>
        <v/>
      </c>
      <c r="X19" s="29"/>
      <c r="Y19" s="29"/>
      <c r="Z19" s="1"/>
      <c r="AE19" s="200" t="b" cm="1">
        <f t="array" aca="1" ref="AE19" ca="1">IF($A19="",FALSE,INDIRECT("'"&amp;$A19&amp;"'!$B$16")="Subject Property")</f>
        <v>0</v>
      </c>
    </row>
    <row r="20" spans="3:31" hidden="1">
      <c r="C20" s="1" t="str">
        <f t="shared" ca="1" si="0"/>
        <v/>
      </c>
      <c r="E20" s="10" t="str">
        <f t="shared" ca="1" si="1"/>
        <v/>
      </c>
      <c r="F20" s="10" t="str">
        <f t="shared" ca="1" si="2"/>
        <v/>
      </c>
      <c r="G20" s="9" t="str">
        <f t="shared" ca="1" si="3"/>
        <v/>
      </c>
      <c r="H20" s="9" t="str">
        <f t="shared" ca="1" si="4"/>
        <v/>
      </c>
      <c r="I20" s="11" t="str">
        <f t="shared" ca="1" si="5"/>
        <v/>
      </c>
      <c r="J20" s="179" t="str">
        <f t="shared" ca="1" si="6"/>
        <v/>
      </c>
      <c r="K20" s="179" t="str">
        <f t="shared" ca="1" si="7"/>
        <v/>
      </c>
      <c r="L20" s="12" t="str">
        <f t="shared" ca="1" si="13"/>
        <v/>
      </c>
      <c r="M20" s="11" t="str">
        <f t="shared" ca="1" si="14"/>
        <v/>
      </c>
      <c r="N20" s="9" t="str">
        <f t="shared" ca="1" si="15"/>
        <v/>
      </c>
      <c r="O20" s="9" t="str">
        <f t="shared" ca="1" si="16"/>
        <v/>
      </c>
      <c r="P20" s="9" t="str">
        <f t="shared" ca="1" si="17"/>
        <v/>
      </c>
      <c r="Q20" s="13" t="str">
        <f t="shared" ca="1" si="8"/>
        <v/>
      </c>
      <c r="R20" s="13" t="str">
        <f t="shared" ca="1" si="9"/>
        <v/>
      </c>
      <c r="S20" s="13" t="str">
        <f t="shared" ca="1" si="10"/>
        <v/>
      </c>
      <c r="T20" s="13" t="str">
        <f t="shared" ca="1" si="11"/>
        <v/>
      </c>
      <c r="U20" s="13" t="str">
        <f t="shared" ca="1" si="12"/>
        <v/>
      </c>
      <c r="V20" s="14" t="str">
        <f t="shared" ca="1" si="18"/>
        <v/>
      </c>
      <c r="W20" s="15" t="str">
        <f t="shared" ca="1" si="19"/>
        <v/>
      </c>
      <c r="X20" s="29"/>
      <c r="Y20" s="29"/>
      <c r="Z20" s="1"/>
      <c r="AE20" s="200" t="b" cm="1">
        <f t="array" aca="1" ref="AE20" ca="1">IF($A20="",FALSE,INDIRECT("'"&amp;$A20&amp;"'!$B$16")="Subject Property")</f>
        <v>0</v>
      </c>
    </row>
    <row r="21" spans="3:31" hidden="1">
      <c r="C21" s="1" t="str">
        <f t="shared" ca="1" si="0"/>
        <v/>
      </c>
      <c r="E21" s="10" t="str">
        <f t="shared" ca="1" si="1"/>
        <v/>
      </c>
      <c r="F21" s="10" t="str">
        <f t="shared" ca="1" si="2"/>
        <v/>
      </c>
      <c r="G21" s="9" t="str">
        <f t="shared" ca="1" si="3"/>
        <v/>
      </c>
      <c r="H21" s="9" t="str">
        <f t="shared" ca="1" si="4"/>
        <v/>
      </c>
      <c r="I21" s="11" t="str">
        <f t="shared" ca="1" si="5"/>
        <v/>
      </c>
      <c r="J21" s="179" t="str">
        <f t="shared" ca="1" si="6"/>
        <v/>
      </c>
      <c r="K21" s="179" t="str">
        <f t="shared" ca="1" si="7"/>
        <v/>
      </c>
      <c r="L21" s="12" t="str">
        <f t="shared" ca="1" si="13"/>
        <v/>
      </c>
      <c r="M21" s="11" t="str">
        <f t="shared" ca="1" si="14"/>
        <v/>
      </c>
      <c r="N21" s="9" t="str">
        <f t="shared" ca="1" si="15"/>
        <v/>
      </c>
      <c r="O21" s="9" t="str">
        <f t="shared" ca="1" si="16"/>
        <v/>
      </c>
      <c r="P21" s="9" t="str">
        <f t="shared" ca="1" si="17"/>
        <v/>
      </c>
      <c r="Q21" s="13" t="str">
        <f t="shared" ca="1" si="8"/>
        <v/>
      </c>
      <c r="R21" s="13" t="str">
        <f t="shared" ca="1" si="9"/>
        <v/>
      </c>
      <c r="S21" s="13" t="str">
        <f t="shared" ca="1" si="10"/>
        <v/>
      </c>
      <c r="T21" s="13" t="str">
        <f t="shared" ca="1" si="11"/>
        <v/>
      </c>
      <c r="U21" s="13" t="str">
        <f t="shared" ca="1" si="12"/>
        <v/>
      </c>
      <c r="V21" s="14" t="str">
        <f t="shared" ca="1" si="18"/>
        <v/>
      </c>
      <c r="W21" s="15" t="str">
        <f t="shared" ca="1" si="19"/>
        <v/>
      </c>
      <c r="X21" s="29"/>
      <c r="Y21" s="29"/>
      <c r="Z21" s="1"/>
      <c r="AE21" s="200" t="b" cm="1">
        <f t="array" aca="1" ref="AE21" ca="1">IF($A21="",FALSE,INDIRECT("'"&amp;$A21&amp;"'!$B$16")="Subject Property")</f>
        <v>0</v>
      </c>
    </row>
    <row r="22" spans="3:31" hidden="1">
      <c r="C22" s="1" t="str">
        <f t="shared" ca="1" si="0"/>
        <v/>
      </c>
      <c r="E22" s="10" t="str">
        <f t="shared" ca="1" si="1"/>
        <v/>
      </c>
      <c r="F22" s="10" t="str">
        <f t="shared" ca="1" si="2"/>
        <v/>
      </c>
      <c r="G22" s="9" t="str">
        <f t="shared" ca="1" si="3"/>
        <v/>
      </c>
      <c r="H22" s="9" t="str">
        <f t="shared" ca="1" si="4"/>
        <v/>
      </c>
      <c r="I22" s="11" t="str">
        <f t="shared" ca="1" si="5"/>
        <v/>
      </c>
      <c r="J22" s="179" t="str">
        <f t="shared" ca="1" si="6"/>
        <v/>
      </c>
      <c r="K22" s="179" t="str">
        <f t="shared" ca="1" si="7"/>
        <v/>
      </c>
      <c r="L22" s="12" t="str">
        <f t="shared" ca="1" si="13"/>
        <v/>
      </c>
      <c r="M22" s="11" t="str">
        <f t="shared" ca="1" si="14"/>
        <v/>
      </c>
      <c r="N22" s="9" t="str">
        <f t="shared" ca="1" si="15"/>
        <v/>
      </c>
      <c r="O22" s="9" t="str">
        <f t="shared" ca="1" si="16"/>
        <v/>
      </c>
      <c r="P22" s="9" t="str">
        <f t="shared" ca="1" si="17"/>
        <v/>
      </c>
      <c r="Q22" s="13" t="str">
        <f t="shared" ca="1" si="8"/>
        <v/>
      </c>
      <c r="R22" s="13" t="str">
        <f t="shared" ca="1" si="9"/>
        <v/>
      </c>
      <c r="S22" s="13" t="str">
        <f t="shared" ca="1" si="10"/>
        <v/>
      </c>
      <c r="T22" s="13" t="str">
        <f t="shared" ca="1" si="11"/>
        <v/>
      </c>
      <c r="U22" s="13" t="str">
        <f t="shared" ca="1" si="12"/>
        <v/>
      </c>
      <c r="V22" s="14" t="str">
        <f t="shared" ca="1" si="18"/>
        <v/>
      </c>
      <c r="W22" s="15" t="str">
        <f t="shared" ca="1" si="19"/>
        <v/>
      </c>
      <c r="X22" s="29"/>
      <c r="Y22" s="29"/>
      <c r="Z22" s="1"/>
      <c r="AE22" s="200" t="b" cm="1">
        <f t="array" aca="1" ref="AE22" ca="1">IF($A22="",FALSE,INDIRECT("'"&amp;$A22&amp;"'!$B$16")="Subject Property")</f>
        <v>0</v>
      </c>
    </row>
    <row r="23" spans="3:31" hidden="1">
      <c r="C23" s="1" t="str">
        <f t="shared" ca="1" si="0"/>
        <v/>
      </c>
      <c r="E23" s="10" t="str">
        <f t="shared" ca="1" si="1"/>
        <v/>
      </c>
      <c r="F23" s="10" t="str">
        <f t="shared" ca="1" si="2"/>
        <v/>
      </c>
      <c r="G23" s="9" t="str">
        <f t="shared" ca="1" si="3"/>
        <v/>
      </c>
      <c r="H23" s="9" t="str">
        <f t="shared" ca="1" si="4"/>
        <v/>
      </c>
      <c r="I23" s="11" t="str">
        <f t="shared" ca="1" si="5"/>
        <v/>
      </c>
      <c r="J23" s="179" t="str">
        <f t="shared" ca="1" si="6"/>
        <v/>
      </c>
      <c r="K23" s="179" t="str">
        <f t="shared" ca="1" si="7"/>
        <v/>
      </c>
      <c r="L23" s="12" t="str">
        <f t="shared" ca="1" si="13"/>
        <v/>
      </c>
      <c r="M23" s="11" t="str">
        <f t="shared" ca="1" si="14"/>
        <v/>
      </c>
      <c r="N23" s="9" t="str">
        <f t="shared" ca="1" si="15"/>
        <v/>
      </c>
      <c r="O23" s="9" t="str">
        <f t="shared" ca="1" si="16"/>
        <v/>
      </c>
      <c r="P23" s="9" t="str">
        <f t="shared" ca="1" si="17"/>
        <v/>
      </c>
      <c r="Q23" s="13" t="str">
        <f t="shared" ca="1" si="8"/>
        <v/>
      </c>
      <c r="R23" s="13" t="str">
        <f t="shared" ca="1" si="9"/>
        <v/>
      </c>
      <c r="S23" s="13" t="str">
        <f t="shared" ca="1" si="10"/>
        <v/>
      </c>
      <c r="T23" s="13" t="str">
        <f t="shared" ca="1" si="11"/>
        <v/>
      </c>
      <c r="U23" s="13" t="str">
        <f t="shared" ca="1" si="12"/>
        <v/>
      </c>
      <c r="V23" s="14" t="str">
        <f t="shared" ca="1" si="18"/>
        <v/>
      </c>
      <c r="W23" s="15" t="str">
        <f t="shared" ca="1" si="19"/>
        <v/>
      </c>
      <c r="X23" s="29"/>
      <c r="Y23" s="29"/>
      <c r="Z23" s="1"/>
      <c r="AE23" s="200" t="b" cm="1">
        <f t="array" aca="1" ref="AE23" ca="1">IF($A23="",FALSE,INDIRECT("'"&amp;$A23&amp;"'!$B$16")="Subject Property")</f>
        <v>0</v>
      </c>
    </row>
    <row r="24" spans="3:31" hidden="1">
      <c r="C24" s="1" t="str">
        <f t="shared" ca="1" si="0"/>
        <v/>
      </c>
      <c r="E24" s="10" t="str">
        <f t="shared" ca="1" si="1"/>
        <v/>
      </c>
      <c r="F24" s="10" t="str">
        <f t="shared" ca="1" si="2"/>
        <v/>
      </c>
      <c r="G24" s="9" t="str">
        <f t="shared" ca="1" si="3"/>
        <v/>
      </c>
      <c r="H24" s="9" t="str">
        <f t="shared" ca="1" si="4"/>
        <v/>
      </c>
      <c r="I24" s="11" t="str">
        <f t="shared" ca="1" si="5"/>
        <v/>
      </c>
      <c r="J24" s="179" t="str">
        <f t="shared" ca="1" si="6"/>
        <v/>
      </c>
      <c r="K24" s="179" t="str">
        <f t="shared" ca="1" si="7"/>
        <v/>
      </c>
      <c r="L24" s="12" t="str">
        <f t="shared" ca="1" si="13"/>
        <v/>
      </c>
      <c r="M24" s="11" t="str">
        <f t="shared" ca="1" si="14"/>
        <v/>
      </c>
      <c r="N24" s="9" t="str">
        <f t="shared" ca="1" si="15"/>
        <v/>
      </c>
      <c r="O24" s="9" t="str">
        <f t="shared" ca="1" si="16"/>
        <v/>
      </c>
      <c r="P24" s="9" t="str">
        <f t="shared" ca="1" si="17"/>
        <v/>
      </c>
      <c r="Q24" s="13" t="str">
        <f t="shared" ca="1" si="8"/>
        <v/>
      </c>
      <c r="R24" s="13" t="str">
        <f t="shared" ca="1" si="9"/>
        <v/>
      </c>
      <c r="S24" s="13" t="str">
        <f t="shared" ca="1" si="10"/>
        <v/>
      </c>
      <c r="T24" s="13" t="str">
        <f t="shared" ca="1" si="11"/>
        <v/>
      </c>
      <c r="U24" s="13" t="str">
        <f t="shared" ca="1" si="12"/>
        <v/>
      </c>
      <c r="V24" s="14" t="str">
        <f t="shared" ca="1" si="18"/>
        <v/>
      </c>
      <c r="W24" s="15" t="str">
        <f t="shared" ca="1" si="19"/>
        <v/>
      </c>
      <c r="X24" s="29"/>
      <c r="Y24" s="29"/>
      <c r="Z24" s="1"/>
      <c r="AE24" s="200" t="b" cm="1">
        <f t="array" aca="1" ref="AE24" ca="1">IF($A24="",FALSE,INDIRECT("'"&amp;$A24&amp;"'!$B$16")="Subject Property")</f>
        <v>0</v>
      </c>
    </row>
    <row r="25" spans="3:31" hidden="1">
      <c r="C25" s="1" t="str">
        <f t="shared" ca="1" si="0"/>
        <v/>
      </c>
      <c r="E25" s="10" t="str">
        <f t="shared" ca="1" si="1"/>
        <v/>
      </c>
      <c r="F25" s="10" t="str">
        <f t="shared" ca="1" si="2"/>
        <v/>
      </c>
      <c r="G25" s="9" t="str">
        <f t="shared" ca="1" si="3"/>
        <v/>
      </c>
      <c r="H25" s="9" t="str">
        <f t="shared" ca="1" si="4"/>
        <v/>
      </c>
      <c r="I25" s="11" t="str">
        <f t="shared" ca="1" si="5"/>
        <v/>
      </c>
      <c r="J25" s="179" t="str">
        <f t="shared" ca="1" si="6"/>
        <v/>
      </c>
      <c r="K25" s="179" t="str">
        <f t="shared" ca="1" si="7"/>
        <v/>
      </c>
      <c r="L25" s="12" t="str">
        <f t="shared" ca="1" si="13"/>
        <v/>
      </c>
      <c r="M25" s="11" t="str">
        <f t="shared" ca="1" si="14"/>
        <v/>
      </c>
      <c r="N25" s="9" t="str">
        <f t="shared" ca="1" si="15"/>
        <v/>
      </c>
      <c r="O25" s="9" t="str">
        <f t="shared" ca="1" si="16"/>
        <v/>
      </c>
      <c r="P25" s="9" t="str">
        <f t="shared" ca="1" si="17"/>
        <v/>
      </c>
      <c r="Q25" s="13" t="str">
        <f t="shared" ca="1" si="8"/>
        <v/>
      </c>
      <c r="R25" s="13" t="str">
        <f t="shared" ca="1" si="9"/>
        <v/>
      </c>
      <c r="S25" s="13" t="str">
        <f t="shared" ca="1" si="10"/>
        <v/>
      </c>
      <c r="T25" s="13" t="str">
        <f t="shared" ca="1" si="11"/>
        <v/>
      </c>
      <c r="U25" s="13" t="str">
        <f t="shared" ca="1" si="12"/>
        <v/>
      </c>
      <c r="V25" s="14" t="str">
        <f t="shared" ca="1" si="18"/>
        <v/>
      </c>
      <c r="W25" s="15" t="str">
        <f t="shared" ca="1" si="19"/>
        <v/>
      </c>
      <c r="X25" s="29"/>
      <c r="Y25" s="29"/>
      <c r="Z25" s="1"/>
      <c r="AE25" s="200" t="b" cm="1">
        <f t="array" aca="1" ref="AE25" ca="1">IF($A25="",FALSE,INDIRECT("'"&amp;$A25&amp;"'!$B$16")="Subject Property")</f>
        <v>0</v>
      </c>
    </row>
    <row r="26" spans="3:31" hidden="1">
      <c r="C26" s="1" t="str">
        <f t="shared" ca="1" si="0"/>
        <v/>
      </c>
      <c r="E26" s="10" t="str">
        <f t="shared" ca="1" si="1"/>
        <v/>
      </c>
      <c r="F26" s="10" t="str">
        <f t="shared" ca="1" si="2"/>
        <v/>
      </c>
      <c r="G26" s="9" t="str">
        <f t="shared" ca="1" si="3"/>
        <v/>
      </c>
      <c r="H26" s="9" t="str">
        <f t="shared" ca="1" si="4"/>
        <v/>
      </c>
      <c r="I26" s="11" t="str">
        <f t="shared" ca="1" si="5"/>
        <v/>
      </c>
      <c r="J26" s="179" t="str">
        <f t="shared" ca="1" si="6"/>
        <v/>
      </c>
      <c r="K26" s="179" t="str">
        <f t="shared" ca="1" si="7"/>
        <v/>
      </c>
      <c r="L26" s="12" t="str">
        <f t="shared" ca="1" si="13"/>
        <v/>
      </c>
      <c r="M26" s="11" t="str">
        <f t="shared" ca="1" si="14"/>
        <v/>
      </c>
      <c r="N26" s="9" t="str">
        <f t="shared" ca="1" si="15"/>
        <v/>
      </c>
      <c r="O26" s="9" t="str">
        <f t="shared" ca="1" si="16"/>
        <v/>
      </c>
      <c r="P26" s="9" t="str">
        <f t="shared" ca="1" si="17"/>
        <v/>
      </c>
      <c r="Q26" s="13" t="str">
        <f t="shared" ca="1" si="8"/>
        <v/>
      </c>
      <c r="R26" s="13" t="str">
        <f t="shared" ca="1" si="9"/>
        <v/>
      </c>
      <c r="S26" s="13" t="str">
        <f t="shared" ca="1" si="10"/>
        <v/>
      </c>
      <c r="T26" s="13" t="str">
        <f t="shared" ca="1" si="11"/>
        <v/>
      </c>
      <c r="U26" s="13" t="str">
        <f t="shared" ca="1" si="12"/>
        <v/>
      </c>
      <c r="V26" s="14" t="str">
        <f t="shared" ca="1" si="18"/>
        <v/>
      </c>
      <c r="W26" s="15" t="str">
        <f t="shared" ca="1" si="19"/>
        <v/>
      </c>
      <c r="X26" s="29"/>
      <c r="Y26" s="29"/>
      <c r="Z26" s="1"/>
      <c r="AE26" s="200" t="b" cm="1">
        <f t="array" aca="1" ref="AE26" ca="1">IF($A26="",FALSE,INDIRECT("'"&amp;$A26&amp;"'!$B$16")="Subject Property")</f>
        <v>0</v>
      </c>
    </row>
    <row r="27" spans="3:31" hidden="1">
      <c r="C27" s="1" t="str">
        <f t="shared" ca="1" si="0"/>
        <v/>
      </c>
      <c r="E27" s="10" t="str">
        <f t="shared" ca="1" si="1"/>
        <v/>
      </c>
      <c r="F27" s="10" t="str">
        <f t="shared" ca="1" si="2"/>
        <v/>
      </c>
      <c r="G27" s="9" t="str">
        <f t="shared" ca="1" si="3"/>
        <v/>
      </c>
      <c r="H27" s="9" t="str">
        <f t="shared" ca="1" si="4"/>
        <v/>
      </c>
      <c r="I27" s="11" t="str">
        <f t="shared" ca="1" si="5"/>
        <v/>
      </c>
      <c r="J27" s="179" t="str">
        <f t="shared" ca="1" si="6"/>
        <v/>
      </c>
      <c r="K27" s="179" t="str">
        <f t="shared" ca="1" si="7"/>
        <v/>
      </c>
      <c r="L27" s="12" t="str">
        <f t="shared" ca="1" si="13"/>
        <v/>
      </c>
      <c r="M27" s="11" t="str">
        <f t="shared" ca="1" si="14"/>
        <v/>
      </c>
      <c r="N27" s="9" t="str">
        <f t="shared" ca="1" si="15"/>
        <v/>
      </c>
      <c r="O27" s="9" t="str">
        <f t="shared" ca="1" si="16"/>
        <v/>
      </c>
      <c r="P27" s="9" t="str">
        <f t="shared" ca="1" si="17"/>
        <v/>
      </c>
      <c r="Q27" s="13" t="str">
        <f t="shared" ca="1" si="8"/>
        <v/>
      </c>
      <c r="R27" s="13" t="str">
        <f t="shared" ca="1" si="9"/>
        <v/>
      </c>
      <c r="S27" s="13" t="str">
        <f t="shared" ca="1" si="10"/>
        <v/>
      </c>
      <c r="T27" s="13" t="str">
        <f t="shared" ca="1" si="11"/>
        <v/>
      </c>
      <c r="U27" s="13" t="str">
        <f t="shared" ca="1" si="12"/>
        <v/>
      </c>
      <c r="V27" s="14" t="str">
        <f t="shared" ca="1" si="18"/>
        <v/>
      </c>
      <c r="W27" s="15" t="str">
        <f t="shared" ca="1" si="19"/>
        <v/>
      </c>
      <c r="X27" s="29"/>
      <c r="Y27" s="29"/>
      <c r="Z27" s="1"/>
      <c r="AE27" s="200" t="b" cm="1">
        <f t="array" aca="1" ref="AE27" ca="1">IF($A27="",FALSE,INDIRECT("'"&amp;$A27&amp;"'!$B$16")="Subject Property")</f>
        <v>0</v>
      </c>
    </row>
    <row r="28" spans="3:31" hidden="1">
      <c r="C28" s="1" t="str">
        <f t="shared" ca="1" si="0"/>
        <v/>
      </c>
      <c r="E28" s="10" t="str">
        <f t="shared" ca="1" si="1"/>
        <v/>
      </c>
      <c r="F28" s="10" t="str">
        <f t="shared" ca="1" si="2"/>
        <v/>
      </c>
      <c r="G28" s="9" t="str">
        <f t="shared" ca="1" si="3"/>
        <v/>
      </c>
      <c r="H28" s="9" t="str">
        <f t="shared" ca="1" si="4"/>
        <v/>
      </c>
      <c r="I28" s="11" t="str">
        <f t="shared" ca="1" si="5"/>
        <v/>
      </c>
      <c r="J28" s="179" t="str">
        <f t="shared" ca="1" si="6"/>
        <v/>
      </c>
      <c r="K28" s="179" t="str">
        <f t="shared" ca="1" si="7"/>
        <v/>
      </c>
      <c r="L28" s="12" t="str">
        <f t="shared" ca="1" si="13"/>
        <v/>
      </c>
      <c r="M28" s="11" t="str">
        <f t="shared" ca="1" si="14"/>
        <v/>
      </c>
      <c r="N28" s="9" t="str">
        <f t="shared" ca="1" si="15"/>
        <v/>
      </c>
      <c r="O28" s="9" t="str">
        <f t="shared" ca="1" si="16"/>
        <v/>
      </c>
      <c r="P28" s="9" t="str">
        <f t="shared" ca="1" si="17"/>
        <v/>
      </c>
      <c r="Q28" s="13" t="str">
        <f t="shared" ca="1" si="8"/>
        <v/>
      </c>
      <c r="R28" s="13" t="str">
        <f t="shared" ca="1" si="9"/>
        <v/>
      </c>
      <c r="S28" s="13" t="str">
        <f t="shared" ca="1" si="10"/>
        <v/>
      </c>
      <c r="T28" s="13" t="str">
        <f t="shared" ca="1" si="11"/>
        <v/>
      </c>
      <c r="U28" s="13" t="str">
        <f t="shared" ca="1" si="12"/>
        <v/>
      </c>
      <c r="V28" s="14" t="str">
        <f t="shared" ca="1" si="18"/>
        <v/>
      </c>
      <c r="W28" s="15" t="str">
        <f t="shared" ca="1" si="19"/>
        <v/>
      </c>
      <c r="X28" s="29"/>
      <c r="Y28" s="29"/>
      <c r="Z28" s="1"/>
      <c r="AE28" s="200" t="b" cm="1">
        <f t="array" aca="1" ref="AE28" ca="1">IF($A28="",FALSE,INDIRECT("'"&amp;$A28&amp;"'!$B$16")="Subject Property")</f>
        <v>0</v>
      </c>
    </row>
    <row r="29" spans="3:31" hidden="1">
      <c r="C29" s="1" t="str">
        <f t="shared" ca="1" si="0"/>
        <v/>
      </c>
      <c r="E29" s="10" t="str">
        <f t="shared" ca="1" si="1"/>
        <v/>
      </c>
      <c r="F29" s="10" t="str">
        <f t="shared" ca="1" si="2"/>
        <v/>
      </c>
      <c r="G29" s="9" t="str">
        <f t="shared" ca="1" si="3"/>
        <v/>
      </c>
      <c r="H29" s="9" t="str">
        <f t="shared" ca="1" si="4"/>
        <v/>
      </c>
      <c r="I29" s="11" t="str">
        <f t="shared" ca="1" si="5"/>
        <v/>
      </c>
      <c r="J29" s="179" t="str">
        <f t="shared" ca="1" si="6"/>
        <v/>
      </c>
      <c r="K29" s="179" t="str">
        <f t="shared" ca="1" si="7"/>
        <v/>
      </c>
      <c r="L29" s="12" t="str">
        <f t="shared" ca="1" si="13"/>
        <v/>
      </c>
      <c r="M29" s="11" t="str">
        <f t="shared" ca="1" si="14"/>
        <v/>
      </c>
      <c r="N29" s="9" t="str">
        <f t="shared" ca="1" si="15"/>
        <v/>
      </c>
      <c r="O29" s="9" t="str">
        <f t="shared" ca="1" si="16"/>
        <v/>
      </c>
      <c r="P29" s="9" t="str">
        <f t="shared" ca="1" si="17"/>
        <v/>
      </c>
      <c r="Q29" s="13" t="str">
        <f t="shared" ca="1" si="8"/>
        <v/>
      </c>
      <c r="R29" s="13" t="str">
        <f t="shared" ca="1" si="9"/>
        <v/>
      </c>
      <c r="S29" s="13" t="str">
        <f t="shared" ca="1" si="10"/>
        <v/>
      </c>
      <c r="T29" s="13" t="str">
        <f t="shared" ca="1" si="11"/>
        <v/>
      </c>
      <c r="U29" s="13" t="str">
        <f t="shared" ca="1" si="12"/>
        <v/>
      </c>
      <c r="V29" s="14" t="str">
        <f t="shared" ca="1" si="18"/>
        <v/>
      </c>
      <c r="W29" s="15" t="str">
        <f t="shared" ca="1" si="19"/>
        <v/>
      </c>
      <c r="X29" s="29"/>
      <c r="Y29" s="29"/>
      <c r="Z29" s="1"/>
      <c r="AE29" s="200" t="b" cm="1">
        <f t="array" aca="1" ref="AE29" ca="1">IF($A29="",FALSE,INDIRECT("'"&amp;$A29&amp;"'!$B$16")="Subject Property")</f>
        <v>0</v>
      </c>
    </row>
    <row r="30" spans="3:31" hidden="1">
      <c r="C30" s="1" t="str">
        <f t="shared" ca="1" si="0"/>
        <v/>
      </c>
      <c r="E30" s="10" t="str">
        <f t="shared" ca="1" si="1"/>
        <v/>
      </c>
      <c r="F30" s="10" t="str">
        <f t="shared" ca="1" si="2"/>
        <v/>
      </c>
      <c r="G30" s="9" t="str">
        <f t="shared" ca="1" si="3"/>
        <v/>
      </c>
      <c r="H30" s="9" t="str">
        <f t="shared" ca="1" si="4"/>
        <v/>
      </c>
      <c r="I30" s="11" t="str">
        <f t="shared" ca="1" si="5"/>
        <v/>
      </c>
      <c r="J30" s="179" t="str">
        <f t="shared" ca="1" si="6"/>
        <v/>
      </c>
      <c r="K30" s="179" t="str">
        <f t="shared" ca="1" si="7"/>
        <v/>
      </c>
      <c r="L30" s="12" t="str">
        <f t="shared" ca="1" si="13"/>
        <v/>
      </c>
      <c r="M30" s="11" t="str">
        <f t="shared" ca="1" si="14"/>
        <v/>
      </c>
      <c r="N30" s="9" t="str">
        <f t="shared" ca="1" si="15"/>
        <v/>
      </c>
      <c r="O30" s="9" t="str">
        <f t="shared" ca="1" si="16"/>
        <v/>
      </c>
      <c r="P30" s="9" t="str">
        <f t="shared" ca="1" si="17"/>
        <v/>
      </c>
      <c r="Q30" s="13" t="str">
        <f t="shared" ca="1" si="8"/>
        <v/>
      </c>
      <c r="R30" s="13" t="str">
        <f t="shared" ca="1" si="9"/>
        <v/>
      </c>
      <c r="S30" s="13" t="str">
        <f t="shared" ca="1" si="10"/>
        <v/>
      </c>
      <c r="T30" s="13" t="str">
        <f t="shared" ca="1" si="11"/>
        <v/>
      </c>
      <c r="U30" s="13" t="str">
        <f t="shared" ca="1" si="12"/>
        <v/>
      </c>
      <c r="V30" s="14" t="str">
        <f t="shared" ca="1" si="18"/>
        <v/>
      </c>
      <c r="W30" s="15" t="str">
        <f t="shared" ca="1" si="19"/>
        <v/>
      </c>
      <c r="X30" s="29"/>
      <c r="Y30" s="29"/>
      <c r="Z30" s="1"/>
      <c r="AE30" s="200" t="b" cm="1">
        <f t="array" aca="1" ref="AE30" ca="1">IF($A30="",FALSE,INDIRECT("'"&amp;$A30&amp;"'!$B$16")="Subject Property")</f>
        <v>0</v>
      </c>
    </row>
    <row r="31" spans="3:31" hidden="1">
      <c r="C31" s="1" t="str">
        <f t="shared" ca="1" si="0"/>
        <v/>
      </c>
      <c r="E31" s="10" t="str">
        <f t="shared" ca="1" si="1"/>
        <v/>
      </c>
      <c r="F31" s="10" t="str">
        <f t="shared" ca="1" si="2"/>
        <v/>
      </c>
      <c r="G31" s="9" t="str">
        <f t="shared" ca="1" si="3"/>
        <v/>
      </c>
      <c r="H31" s="9" t="str">
        <f t="shared" ca="1" si="4"/>
        <v/>
      </c>
      <c r="I31" s="11" t="str">
        <f t="shared" ca="1" si="5"/>
        <v/>
      </c>
      <c r="J31" s="179" t="str">
        <f t="shared" ca="1" si="6"/>
        <v/>
      </c>
      <c r="K31" s="179" t="str">
        <f t="shared" ca="1" si="7"/>
        <v/>
      </c>
      <c r="L31" s="12" t="str">
        <f t="shared" ca="1" si="13"/>
        <v/>
      </c>
      <c r="M31" s="11" t="str">
        <f t="shared" ca="1" si="14"/>
        <v/>
      </c>
      <c r="N31" s="9" t="str">
        <f t="shared" ca="1" si="15"/>
        <v/>
      </c>
      <c r="O31" s="9" t="str">
        <f t="shared" ca="1" si="16"/>
        <v/>
      </c>
      <c r="P31" s="9" t="str">
        <f t="shared" ca="1" si="17"/>
        <v/>
      </c>
      <c r="Q31" s="13" t="str">
        <f t="shared" ca="1" si="8"/>
        <v/>
      </c>
      <c r="R31" s="13" t="str">
        <f t="shared" ca="1" si="9"/>
        <v/>
      </c>
      <c r="S31" s="13" t="str">
        <f t="shared" ca="1" si="10"/>
        <v/>
      </c>
      <c r="T31" s="13" t="str">
        <f t="shared" ca="1" si="11"/>
        <v/>
      </c>
      <c r="U31" s="13" t="str">
        <f t="shared" ca="1" si="12"/>
        <v/>
      </c>
      <c r="V31" s="14" t="str">
        <f t="shared" ca="1" si="18"/>
        <v/>
      </c>
      <c r="W31" s="15" t="str">
        <f t="shared" ca="1" si="19"/>
        <v/>
      </c>
      <c r="X31" s="29"/>
      <c r="Y31" s="29"/>
      <c r="Z31" s="1"/>
      <c r="AE31" s="200" t="b" cm="1">
        <f t="array" aca="1" ref="AE31" ca="1">IF($A31="",FALSE,INDIRECT("'"&amp;$A31&amp;"'!$B$16")="Subject Property")</f>
        <v>0</v>
      </c>
    </row>
    <row r="32" spans="3:31" hidden="1">
      <c r="C32" s="1" t="str">
        <f t="shared" ca="1" si="0"/>
        <v/>
      </c>
      <c r="E32" s="10" t="str">
        <f t="shared" ca="1" si="1"/>
        <v/>
      </c>
      <c r="F32" s="10" t="str">
        <f t="shared" ca="1" si="2"/>
        <v/>
      </c>
      <c r="G32" s="9" t="str">
        <f t="shared" ca="1" si="3"/>
        <v/>
      </c>
      <c r="H32" s="9" t="str">
        <f t="shared" ca="1" si="4"/>
        <v/>
      </c>
      <c r="I32" s="11" t="str">
        <f t="shared" ca="1" si="5"/>
        <v/>
      </c>
      <c r="J32" s="179" t="str">
        <f t="shared" ca="1" si="6"/>
        <v/>
      </c>
      <c r="K32" s="179" t="str">
        <f t="shared" ca="1" si="7"/>
        <v/>
      </c>
      <c r="L32" s="12" t="str">
        <f t="shared" ca="1" si="13"/>
        <v/>
      </c>
      <c r="M32" s="11" t="str">
        <f t="shared" ca="1" si="14"/>
        <v/>
      </c>
      <c r="N32" s="9" t="str">
        <f t="shared" ca="1" si="15"/>
        <v/>
      </c>
      <c r="O32" s="9" t="str">
        <f t="shared" ca="1" si="16"/>
        <v/>
      </c>
      <c r="P32" s="9" t="str">
        <f t="shared" ca="1" si="17"/>
        <v/>
      </c>
      <c r="Q32" s="13" t="str">
        <f t="shared" ca="1" si="8"/>
        <v/>
      </c>
      <c r="R32" s="13" t="str">
        <f t="shared" ca="1" si="9"/>
        <v/>
      </c>
      <c r="S32" s="13" t="str">
        <f t="shared" ca="1" si="10"/>
        <v/>
      </c>
      <c r="T32" s="13" t="str">
        <f t="shared" ca="1" si="11"/>
        <v/>
      </c>
      <c r="U32" s="13" t="str">
        <f t="shared" ca="1" si="12"/>
        <v/>
      </c>
      <c r="V32" s="14" t="str">
        <f t="shared" ca="1" si="18"/>
        <v/>
      </c>
      <c r="W32" s="15" t="str">
        <f t="shared" ca="1" si="19"/>
        <v/>
      </c>
      <c r="X32" s="29"/>
      <c r="Y32" s="29"/>
      <c r="Z32" s="1"/>
      <c r="AE32" s="200" t="b" cm="1">
        <f t="array" aca="1" ref="AE32" ca="1">IF($A32="",FALSE,INDIRECT("'"&amp;$A32&amp;"'!$B$16")="Subject Property")</f>
        <v>0</v>
      </c>
    </row>
    <row r="33" spans="3:31" hidden="1">
      <c r="C33" s="1" t="str">
        <f t="shared" ca="1" si="0"/>
        <v/>
      </c>
      <c r="E33" s="10" t="str">
        <f t="shared" ca="1" si="1"/>
        <v/>
      </c>
      <c r="F33" s="10" t="str">
        <f t="shared" ca="1" si="2"/>
        <v/>
      </c>
      <c r="G33" s="9" t="str">
        <f t="shared" ca="1" si="3"/>
        <v/>
      </c>
      <c r="H33" s="9" t="str">
        <f t="shared" ca="1" si="4"/>
        <v/>
      </c>
      <c r="I33" s="11" t="str">
        <f t="shared" ca="1" si="5"/>
        <v/>
      </c>
      <c r="J33" s="179" t="str">
        <f t="shared" ca="1" si="6"/>
        <v/>
      </c>
      <c r="K33" s="179" t="str">
        <f t="shared" ca="1" si="7"/>
        <v/>
      </c>
      <c r="L33" s="12" t="str">
        <f t="shared" ca="1" si="13"/>
        <v/>
      </c>
      <c r="M33" s="11" t="str">
        <f t="shared" ca="1" si="14"/>
        <v/>
      </c>
      <c r="N33" s="9" t="str">
        <f t="shared" ca="1" si="15"/>
        <v/>
      </c>
      <c r="O33" s="9" t="str">
        <f t="shared" ca="1" si="16"/>
        <v/>
      </c>
      <c r="P33" s="9" t="str">
        <f t="shared" ca="1" si="17"/>
        <v/>
      </c>
      <c r="Q33" s="13" t="str">
        <f t="shared" ca="1" si="8"/>
        <v/>
      </c>
      <c r="R33" s="13" t="str">
        <f t="shared" ca="1" si="9"/>
        <v/>
      </c>
      <c r="S33" s="13" t="str">
        <f t="shared" ca="1" si="10"/>
        <v/>
      </c>
      <c r="T33" s="13" t="str">
        <f t="shared" ca="1" si="11"/>
        <v/>
      </c>
      <c r="U33" s="13" t="str">
        <f t="shared" ca="1" si="12"/>
        <v/>
      </c>
      <c r="V33" s="14" t="str">
        <f t="shared" ca="1" si="18"/>
        <v/>
      </c>
      <c r="W33" s="15" t="str">
        <f t="shared" ca="1" si="19"/>
        <v/>
      </c>
      <c r="X33" s="29"/>
      <c r="Y33" s="29"/>
      <c r="Z33" s="1"/>
      <c r="AE33" s="200" t="b" cm="1">
        <f t="array" aca="1" ref="AE33" ca="1">IF($A33="",FALSE,INDIRECT("'"&amp;$A33&amp;"'!$B$16")="Subject Property")</f>
        <v>0</v>
      </c>
    </row>
    <row r="34" spans="3:31" hidden="1">
      <c r="C34" s="1" t="str">
        <f t="shared" ca="1" si="0"/>
        <v/>
      </c>
      <c r="E34" s="10" t="str">
        <f t="shared" ca="1" si="1"/>
        <v/>
      </c>
      <c r="F34" s="10" t="str">
        <f t="shared" ca="1" si="2"/>
        <v/>
      </c>
      <c r="G34" s="9" t="str">
        <f t="shared" ca="1" si="3"/>
        <v/>
      </c>
      <c r="H34" s="9" t="str">
        <f t="shared" ca="1" si="4"/>
        <v/>
      </c>
      <c r="I34" s="11" t="str">
        <f t="shared" ca="1" si="5"/>
        <v/>
      </c>
      <c r="J34" s="179" t="str">
        <f t="shared" ca="1" si="6"/>
        <v/>
      </c>
      <c r="K34" s="179" t="str">
        <f t="shared" ca="1" si="7"/>
        <v/>
      </c>
      <c r="L34" s="12" t="str">
        <f t="shared" ca="1" si="13"/>
        <v/>
      </c>
      <c r="M34" s="11" t="str">
        <f t="shared" ca="1" si="14"/>
        <v/>
      </c>
      <c r="N34" s="9" t="str">
        <f t="shared" ca="1" si="15"/>
        <v/>
      </c>
      <c r="O34" s="9" t="str">
        <f t="shared" ca="1" si="16"/>
        <v/>
      </c>
      <c r="P34" s="9" t="str">
        <f t="shared" ca="1" si="17"/>
        <v/>
      </c>
      <c r="Q34" s="13" t="str">
        <f t="shared" ca="1" si="8"/>
        <v/>
      </c>
      <c r="R34" s="13" t="str">
        <f t="shared" ca="1" si="9"/>
        <v/>
      </c>
      <c r="S34" s="13" t="str">
        <f t="shared" ca="1" si="10"/>
        <v/>
      </c>
      <c r="T34" s="13" t="str">
        <f t="shared" ca="1" si="11"/>
        <v/>
      </c>
      <c r="U34" s="13" t="str">
        <f t="shared" ca="1" si="12"/>
        <v/>
      </c>
      <c r="V34" s="14" t="str">
        <f t="shared" ca="1" si="18"/>
        <v/>
      </c>
      <c r="W34" s="15" t="str">
        <f t="shared" ca="1" si="19"/>
        <v/>
      </c>
      <c r="X34" s="29"/>
      <c r="Y34" s="29"/>
      <c r="Z34" s="1"/>
      <c r="AE34" s="200" t="b" cm="1">
        <f t="array" aca="1" ref="AE34" ca="1">IF($A34="",FALSE,INDIRECT("'"&amp;$A34&amp;"'!$B$16")="Subject Property")</f>
        <v>0</v>
      </c>
    </row>
    <row r="35" spans="3:31" hidden="1">
      <c r="C35" s="1" t="str">
        <f t="shared" ca="1" si="0"/>
        <v/>
      </c>
      <c r="E35" s="10" t="str">
        <f t="shared" ca="1" si="1"/>
        <v/>
      </c>
      <c r="F35" s="10" t="str">
        <f t="shared" ca="1" si="2"/>
        <v/>
      </c>
      <c r="G35" s="9" t="str">
        <f t="shared" ca="1" si="3"/>
        <v/>
      </c>
      <c r="H35" s="9" t="str">
        <f t="shared" ca="1" si="4"/>
        <v/>
      </c>
      <c r="I35" s="11" t="str">
        <f t="shared" ca="1" si="5"/>
        <v/>
      </c>
      <c r="J35" s="179" t="str">
        <f t="shared" ca="1" si="6"/>
        <v/>
      </c>
      <c r="K35" s="179" t="str">
        <f t="shared" ca="1" si="7"/>
        <v/>
      </c>
      <c r="L35" s="12" t="str">
        <f t="shared" ca="1" si="13"/>
        <v/>
      </c>
      <c r="M35" s="11" t="str">
        <f t="shared" ca="1" si="14"/>
        <v/>
      </c>
      <c r="N35" s="9" t="str">
        <f t="shared" ca="1" si="15"/>
        <v/>
      </c>
      <c r="O35" s="9" t="str">
        <f t="shared" ca="1" si="16"/>
        <v/>
      </c>
      <c r="P35" s="9" t="str">
        <f t="shared" ca="1" si="17"/>
        <v/>
      </c>
      <c r="Q35" s="13" t="str">
        <f t="shared" ca="1" si="8"/>
        <v/>
      </c>
      <c r="R35" s="13" t="str">
        <f t="shared" ca="1" si="9"/>
        <v/>
      </c>
      <c r="S35" s="13" t="str">
        <f t="shared" ca="1" si="10"/>
        <v/>
      </c>
      <c r="T35" s="13" t="str">
        <f t="shared" ca="1" si="11"/>
        <v/>
      </c>
      <c r="U35" s="13" t="str">
        <f t="shared" ca="1" si="12"/>
        <v/>
      </c>
      <c r="V35" s="14" t="str">
        <f t="shared" ca="1" si="18"/>
        <v/>
      </c>
      <c r="W35" s="15" t="str">
        <f t="shared" ca="1" si="19"/>
        <v/>
      </c>
      <c r="X35" s="29"/>
      <c r="Y35" s="29"/>
      <c r="Z35" s="1"/>
      <c r="AE35" s="200" t="b" cm="1">
        <f t="array" aca="1" ref="AE35" ca="1">IF($A35="",FALSE,INDIRECT("'"&amp;$A35&amp;"'!$B$16")="Subject Property")</f>
        <v>0</v>
      </c>
    </row>
    <row r="36" spans="3:31" hidden="1">
      <c r="C36" s="1" t="str">
        <f t="shared" ca="1" si="0"/>
        <v/>
      </c>
      <c r="E36" s="10" t="str">
        <f t="shared" ca="1" si="1"/>
        <v/>
      </c>
      <c r="F36" s="10" t="str">
        <f t="shared" ca="1" si="2"/>
        <v/>
      </c>
      <c r="G36" s="9" t="str">
        <f t="shared" ca="1" si="3"/>
        <v/>
      </c>
      <c r="H36" s="9" t="str">
        <f t="shared" ca="1" si="4"/>
        <v/>
      </c>
      <c r="I36" s="11" t="str">
        <f t="shared" ca="1" si="5"/>
        <v/>
      </c>
      <c r="J36" s="179" t="str">
        <f t="shared" ca="1" si="6"/>
        <v/>
      </c>
      <c r="K36" s="179" t="str">
        <f t="shared" ca="1" si="7"/>
        <v/>
      </c>
      <c r="L36" s="12" t="str">
        <f t="shared" ca="1" si="13"/>
        <v/>
      </c>
      <c r="M36" s="11" t="str">
        <f t="shared" ca="1" si="14"/>
        <v/>
      </c>
      <c r="N36" s="9" t="str">
        <f t="shared" ca="1" si="15"/>
        <v/>
      </c>
      <c r="O36" s="9" t="str">
        <f t="shared" ca="1" si="16"/>
        <v/>
      </c>
      <c r="P36" s="9" t="str">
        <f t="shared" ca="1" si="17"/>
        <v/>
      </c>
      <c r="Q36" s="13" t="str">
        <f t="shared" ca="1" si="8"/>
        <v/>
      </c>
      <c r="R36" s="13" t="str">
        <f t="shared" ca="1" si="9"/>
        <v/>
      </c>
      <c r="S36" s="13" t="str">
        <f t="shared" ca="1" si="10"/>
        <v/>
      </c>
      <c r="T36" s="13" t="str">
        <f t="shared" ca="1" si="11"/>
        <v/>
      </c>
      <c r="U36" s="13" t="str">
        <f t="shared" ca="1" si="12"/>
        <v/>
      </c>
      <c r="V36" s="14" t="str">
        <f t="shared" ca="1" si="18"/>
        <v/>
      </c>
      <c r="W36" s="15" t="str">
        <f t="shared" ca="1" si="19"/>
        <v/>
      </c>
      <c r="X36" s="29"/>
      <c r="Y36" s="29"/>
      <c r="Z36" s="1"/>
      <c r="AE36" s="200" t="b" cm="1">
        <f t="array" aca="1" ref="AE36" ca="1">IF($A36="",FALSE,INDIRECT("'"&amp;$A36&amp;"'!$B$16")="Subject Property")</f>
        <v>0</v>
      </c>
    </row>
    <row r="37" spans="3:31" hidden="1">
      <c r="C37" s="1" t="str">
        <f t="shared" ca="1" si="0"/>
        <v/>
      </c>
      <c r="E37" s="10" t="str">
        <f t="shared" ca="1" si="1"/>
        <v/>
      </c>
      <c r="F37" s="10" t="str">
        <f t="shared" ca="1" si="2"/>
        <v/>
      </c>
      <c r="G37" s="9" t="str">
        <f t="shared" ca="1" si="3"/>
        <v/>
      </c>
      <c r="H37" s="9" t="str">
        <f t="shared" ca="1" si="4"/>
        <v/>
      </c>
      <c r="I37" s="11" t="str">
        <f t="shared" ca="1" si="5"/>
        <v/>
      </c>
      <c r="J37" s="179" t="str">
        <f t="shared" ca="1" si="6"/>
        <v/>
      </c>
      <c r="K37" s="179" t="str">
        <f t="shared" ca="1" si="7"/>
        <v/>
      </c>
      <c r="L37" s="12" t="str">
        <f t="shared" ca="1" si="13"/>
        <v/>
      </c>
      <c r="M37" s="11" t="str">
        <f t="shared" ca="1" si="14"/>
        <v/>
      </c>
      <c r="N37" s="9" t="str">
        <f t="shared" ca="1" si="15"/>
        <v/>
      </c>
      <c r="O37" s="9" t="str">
        <f t="shared" ca="1" si="16"/>
        <v/>
      </c>
      <c r="P37" s="9" t="str">
        <f t="shared" ca="1" si="17"/>
        <v/>
      </c>
      <c r="Q37" s="13" t="str">
        <f t="shared" ca="1" si="8"/>
        <v/>
      </c>
      <c r="R37" s="13" t="str">
        <f t="shared" ca="1" si="9"/>
        <v/>
      </c>
      <c r="S37" s="13" t="str">
        <f t="shared" ca="1" si="10"/>
        <v/>
      </c>
      <c r="T37" s="13" t="str">
        <f t="shared" ca="1" si="11"/>
        <v/>
      </c>
      <c r="U37" s="13" t="str">
        <f t="shared" ca="1" si="12"/>
        <v/>
      </c>
      <c r="V37" s="14" t="str">
        <f t="shared" ca="1" si="18"/>
        <v/>
      </c>
      <c r="W37" s="15" t="str">
        <f t="shared" ca="1" si="19"/>
        <v/>
      </c>
      <c r="X37" s="29"/>
      <c r="Y37" s="29"/>
      <c r="Z37" s="1"/>
      <c r="AE37" s="200" t="b" cm="1">
        <f t="array" aca="1" ref="AE37" ca="1">IF($A37="",FALSE,INDIRECT("'"&amp;$A37&amp;"'!$B$16")="Subject Property")</f>
        <v>0</v>
      </c>
    </row>
    <row r="38" spans="3:31" hidden="1">
      <c r="C38" s="1" t="str">
        <f t="shared" ca="1" si="0"/>
        <v/>
      </c>
      <c r="E38" s="10" t="str">
        <f t="shared" ca="1" si="1"/>
        <v/>
      </c>
      <c r="F38" s="10" t="str">
        <f t="shared" ca="1" si="2"/>
        <v/>
      </c>
      <c r="G38" s="9" t="str">
        <f t="shared" ca="1" si="3"/>
        <v/>
      </c>
      <c r="H38" s="9" t="str">
        <f t="shared" ca="1" si="4"/>
        <v/>
      </c>
      <c r="I38" s="11" t="str">
        <f t="shared" ca="1" si="5"/>
        <v/>
      </c>
      <c r="J38" s="179" t="str">
        <f t="shared" ca="1" si="6"/>
        <v/>
      </c>
      <c r="K38" s="179" t="str">
        <f t="shared" ca="1" si="7"/>
        <v/>
      </c>
      <c r="L38" s="12" t="str">
        <f t="shared" ca="1" si="13"/>
        <v/>
      </c>
      <c r="M38" s="11" t="str">
        <f t="shared" ca="1" si="14"/>
        <v/>
      </c>
      <c r="N38" s="9" t="str">
        <f t="shared" ca="1" si="15"/>
        <v/>
      </c>
      <c r="O38" s="9" t="str">
        <f t="shared" ca="1" si="16"/>
        <v/>
      </c>
      <c r="P38" s="9" t="str">
        <f t="shared" ca="1" si="17"/>
        <v/>
      </c>
      <c r="Q38" s="13" t="str">
        <f t="shared" ca="1" si="8"/>
        <v/>
      </c>
      <c r="R38" s="13" t="str">
        <f t="shared" ca="1" si="9"/>
        <v/>
      </c>
      <c r="S38" s="13" t="str">
        <f t="shared" ca="1" si="10"/>
        <v/>
      </c>
      <c r="T38" s="13" t="str">
        <f t="shared" ca="1" si="11"/>
        <v/>
      </c>
      <c r="U38" s="13" t="str">
        <f t="shared" ca="1" si="12"/>
        <v/>
      </c>
      <c r="V38" s="14" t="str">
        <f t="shared" ca="1" si="18"/>
        <v/>
      </c>
      <c r="W38" s="15" t="str">
        <f t="shared" ca="1" si="19"/>
        <v/>
      </c>
      <c r="X38" s="29"/>
      <c r="Y38" s="29"/>
      <c r="Z38" s="1"/>
      <c r="AE38" s="200" t="b" cm="1">
        <f t="array" aca="1" ref="AE38" ca="1">IF($A38="",FALSE,INDIRECT("'"&amp;$A38&amp;"'!$B$16")="Subject Property")</f>
        <v>0</v>
      </c>
    </row>
    <row r="39" spans="3:31" hidden="1">
      <c r="C39" s="1" t="str">
        <f t="shared" ca="1" si="0"/>
        <v/>
      </c>
      <c r="E39" s="10" t="str">
        <f t="shared" ca="1" si="1"/>
        <v/>
      </c>
      <c r="F39" s="10" t="str">
        <f t="shared" ca="1" si="2"/>
        <v/>
      </c>
      <c r="G39" s="9" t="str">
        <f t="shared" ca="1" si="3"/>
        <v/>
      </c>
      <c r="H39" s="9" t="str">
        <f t="shared" ca="1" si="4"/>
        <v/>
      </c>
      <c r="I39" s="11" t="str">
        <f t="shared" ca="1" si="5"/>
        <v/>
      </c>
      <c r="J39" s="179" t="str">
        <f t="shared" ca="1" si="6"/>
        <v/>
      </c>
      <c r="K39" s="179" t="str">
        <f t="shared" ca="1" si="7"/>
        <v/>
      </c>
      <c r="L39" s="12" t="str">
        <f t="shared" ca="1" si="13"/>
        <v/>
      </c>
      <c r="M39" s="11" t="str">
        <f t="shared" ca="1" si="14"/>
        <v/>
      </c>
      <c r="N39" s="9" t="str">
        <f t="shared" ca="1" si="15"/>
        <v/>
      </c>
      <c r="O39" s="9" t="str">
        <f t="shared" ca="1" si="16"/>
        <v/>
      </c>
      <c r="P39" s="9" t="str">
        <f t="shared" ca="1" si="17"/>
        <v/>
      </c>
      <c r="Q39" s="13" t="str">
        <f t="shared" ca="1" si="8"/>
        <v/>
      </c>
      <c r="R39" s="13" t="str">
        <f t="shared" ca="1" si="9"/>
        <v/>
      </c>
      <c r="S39" s="13" t="str">
        <f t="shared" ca="1" si="10"/>
        <v/>
      </c>
      <c r="T39" s="13" t="str">
        <f t="shared" ca="1" si="11"/>
        <v/>
      </c>
      <c r="U39" s="13" t="str">
        <f t="shared" ca="1" si="12"/>
        <v/>
      </c>
      <c r="V39" s="14" t="str">
        <f t="shared" ca="1" si="18"/>
        <v/>
      </c>
      <c r="W39" s="15" t="str">
        <f t="shared" ca="1" si="19"/>
        <v/>
      </c>
      <c r="X39" s="29"/>
      <c r="Y39" s="29"/>
      <c r="Z39" s="1"/>
      <c r="AE39" s="200" t="b" cm="1">
        <f t="array" aca="1" ref="AE39" ca="1">IF($A39="",FALSE,INDIRECT("'"&amp;$A39&amp;"'!$B$16")="Subject Property")</f>
        <v>0</v>
      </c>
    </row>
    <row r="40" spans="3:31" hidden="1">
      <c r="C40" s="1" t="str">
        <f t="shared" ca="1" si="0"/>
        <v/>
      </c>
      <c r="E40" s="10" t="str">
        <f t="shared" ca="1" si="1"/>
        <v/>
      </c>
      <c r="F40" s="10" t="str">
        <f t="shared" ca="1" si="2"/>
        <v/>
      </c>
      <c r="G40" s="9" t="str">
        <f t="shared" ca="1" si="3"/>
        <v/>
      </c>
      <c r="H40" s="9" t="str">
        <f t="shared" ca="1" si="4"/>
        <v/>
      </c>
      <c r="I40" s="11" t="str">
        <f t="shared" ca="1" si="5"/>
        <v/>
      </c>
      <c r="J40" s="179" t="str">
        <f t="shared" ca="1" si="6"/>
        <v/>
      </c>
      <c r="K40" s="179" t="str">
        <f t="shared" ca="1" si="7"/>
        <v/>
      </c>
      <c r="L40" s="12" t="str">
        <f t="shared" ca="1" si="13"/>
        <v/>
      </c>
      <c r="M40" s="11" t="str">
        <f t="shared" ca="1" si="14"/>
        <v/>
      </c>
      <c r="N40" s="9" t="str">
        <f t="shared" ca="1" si="15"/>
        <v/>
      </c>
      <c r="O40" s="9" t="str">
        <f t="shared" ca="1" si="16"/>
        <v/>
      </c>
      <c r="P40" s="9" t="str">
        <f t="shared" ca="1" si="17"/>
        <v/>
      </c>
      <c r="Q40" s="13" t="str">
        <f t="shared" ca="1" si="8"/>
        <v/>
      </c>
      <c r="R40" s="13" t="str">
        <f t="shared" ca="1" si="9"/>
        <v/>
      </c>
      <c r="S40" s="13" t="str">
        <f t="shared" ca="1" si="10"/>
        <v/>
      </c>
      <c r="T40" s="13" t="str">
        <f t="shared" ca="1" si="11"/>
        <v/>
      </c>
      <c r="U40" s="13" t="str">
        <f t="shared" ca="1" si="12"/>
        <v/>
      </c>
      <c r="V40" s="14" t="str">
        <f t="shared" ca="1" si="18"/>
        <v/>
      </c>
      <c r="W40" s="15" t="str">
        <f t="shared" ca="1" si="19"/>
        <v/>
      </c>
      <c r="X40" s="29"/>
      <c r="Y40" s="29"/>
      <c r="Z40" s="1"/>
      <c r="AE40" s="200" t="b" cm="1">
        <f t="array" aca="1" ref="AE40" ca="1">IF($A40="",FALSE,INDIRECT("'"&amp;$A40&amp;"'!$B$16")="Subject Property")</f>
        <v>0</v>
      </c>
    </row>
    <row r="41" spans="3:31" hidden="1">
      <c r="C41" s="1" t="str">
        <f t="shared" ca="1" si="0"/>
        <v/>
      </c>
      <c r="E41" s="10" t="str">
        <f t="shared" ca="1" si="1"/>
        <v/>
      </c>
      <c r="F41" s="10" t="str">
        <f t="shared" ca="1" si="2"/>
        <v/>
      </c>
      <c r="G41" s="9" t="str">
        <f t="shared" ca="1" si="3"/>
        <v/>
      </c>
      <c r="H41" s="9" t="str">
        <f t="shared" ca="1" si="4"/>
        <v/>
      </c>
      <c r="I41" s="11" t="str">
        <f t="shared" ca="1" si="5"/>
        <v/>
      </c>
      <c r="J41" s="179" t="str">
        <f t="shared" ca="1" si="6"/>
        <v/>
      </c>
      <c r="K41" s="179" t="str">
        <f t="shared" ca="1" si="7"/>
        <v/>
      </c>
      <c r="L41" s="12" t="str">
        <f t="shared" ca="1" si="13"/>
        <v/>
      </c>
      <c r="M41" s="11" t="str">
        <f t="shared" ca="1" si="14"/>
        <v/>
      </c>
      <c r="N41" s="9" t="str">
        <f t="shared" ca="1" si="15"/>
        <v/>
      </c>
      <c r="O41" s="9" t="str">
        <f t="shared" ca="1" si="16"/>
        <v/>
      </c>
      <c r="P41" s="9" t="str">
        <f t="shared" ca="1" si="17"/>
        <v/>
      </c>
      <c r="Q41" s="13" t="str">
        <f t="shared" ca="1" si="8"/>
        <v/>
      </c>
      <c r="R41" s="13" t="str">
        <f t="shared" ca="1" si="9"/>
        <v/>
      </c>
      <c r="S41" s="13" t="str">
        <f t="shared" ca="1" si="10"/>
        <v/>
      </c>
      <c r="T41" s="13" t="str">
        <f t="shared" ca="1" si="11"/>
        <v/>
      </c>
      <c r="U41" s="13" t="str">
        <f t="shared" ca="1" si="12"/>
        <v/>
      </c>
      <c r="V41" s="14" t="str">
        <f t="shared" ca="1" si="18"/>
        <v/>
      </c>
      <c r="W41" s="15" t="str">
        <f t="shared" ca="1" si="19"/>
        <v/>
      </c>
      <c r="X41" s="29"/>
      <c r="Y41" s="29"/>
      <c r="Z41" s="1"/>
      <c r="AE41" s="200" t="b" cm="1">
        <f t="array" aca="1" ref="AE41" ca="1">IF($A41="",FALSE,INDIRECT("'"&amp;$A41&amp;"'!$B$16")="Subject Property")</f>
        <v>0</v>
      </c>
    </row>
    <row r="42" spans="3:31" hidden="1">
      <c r="C42" s="1" t="str">
        <f t="shared" ca="1" si="0"/>
        <v/>
      </c>
      <c r="E42" s="10" t="str">
        <f t="shared" ca="1" si="1"/>
        <v/>
      </c>
      <c r="F42" s="10" t="str">
        <f t="shared" ca="1" si="2"/>
        <v/>
      </c>
      <c r="G42" s="9" t="str">
        <f t="shared" ca="1" si="3"/>
        <v/>
      </c>
      <c r="H42" s="9" t="str">
        <f t="shared" ca="1" si="4"/>
        <v/>
      </c>
      <c r="I42" s="11" t="str">
        <f t="shared" ca="1" si="5"/>
        <v/>
      </c>
      <c r="J42" s="179" t="str">
        <f t="shared" ca="1" si="6"/>
        <v/>
      </c>
      <c r="K42" s="179" t="str">
        <f t="shared" ca="1" si="7"/>
        <v/>
      </c>
      <c r="L42" s="12" t="str">
        <f t="shared" ca="1" si="13"/>
        <v/>
      </c>
      <c r="M42" s="11" t="str">
        <f t="shared" ca="1" si="14"/>
        <v/>
      </c>
      <c r="N42" s="9" t="str">
        <f t="shared" ca="1" si="15"/>
        <v/>
      </c>
      <c r="O42" s="9" t="str">
        <f t="shared" ca="1" si="16"/>
        <v/>
      </c>
      <c r="P42" s="9" t="str">
        <f t="shared" ca="1" si="17"/>
        <v/>
      </c>
      <c r="Q42" s="13" t="str">
        <f t="shared" ca="1" si="8"/>
        <v/>
      </c>
      <c r="R42" s="13" t="str">
        <f t="shared" ca="1" si="9"/>
        <v/>
      </c>
      <c r="S42" s="13" t="str">
        <f t="shared" ca="1" si="10"/>
        <v/>
      </c>
      <c r="T42" s="13" t="str">
        <f t="shared" ca="1" si="11"/>
        <v/>
      </c>
      <c r="U42" s="13" t="str">
        <f t="shared" ca="1" si="12"/>
        <v/>
      </c>
      <c r="V42" s="14" t="str">
        <f t="shared" ca="1" si="18"/>
        <v/>
      </c>
      <c r="W42" s="15" t="str">
        <f t="shared" ca="1" si="19"/>
        <v/>
      </c>
      <c r="X42" s="29"/>
      <c r="Y42" s="29"/>
      <c r="Z42" s="1"/>
      <c r="AE42" s="200" t="b" cm="1">
        <f t="array" aca="1" ref="AE42" ca="1">IF($A42="",FALSE,INDIRECT("'"&amp;$A42&amp;"'!$B$16")="Subject Property")</f>
        <v>0</v>
      </c>
    </row>
    <row r="43" spans="3:31" hidden="1">
      <c r="C43" s="1" t="str">
        <f t="shared" ca="1" si="0"/>
        <v/>
      </c>
      <c r="E43" s="10" t="str">
        <f t="shared" ca="1" si="1"/>
        <v/>
      </c>
      <c r="F43" s="10" t="str">
        <f t="shared" ca="1" si="2"/>
        <v/>
      </c>
      <c r="G43" s="9" t="str">
        <f t="shared" ca="1" si="3"/>
        <v/>
      </c>
      <c r="H43" s="9" t="str">
        <f t="shared" ca="1" si="4"/>
        <v/>
      </c>
      <c r="I43" s="11" t="str">
        <f t="shared" ca="1" si="5"/>
        <v/>
      </c>
      <c r="J43" s="179" t="str">
        <f t="shared" ca="1" si="6"/>
        <v/>
      </c>
      <c r="K43" s="179" t="str">
        <f t="shared" ca="1" si="7"/>
        <v/>
      </c>
      <c r="L43" s="12" t="str">
        <f t="shared" ca="1" si="13"/>
        <v/>
      </c>
      <c r="M43" s="11" t="str">
        <f t="shared" ca="1" si="14"/>
        <v/>
      </c>
      <c r="N43" s="9" t="str">
        <f t="shared" ca="1" si="15"/>
        <v/>
      </c>
      <c r="O43" s="9" t="str">
        <f t="shared" ca="1" si="16"/>
        <v/>
      </c>
      <c r="P43" s="9" t="str">
        <f t="shared" ca="1" si="17"/>
        <v/>
      </c>
      <c r="Q43" s="13" t="str">
        <f t="shared" ca="1" si="8"/>
        <v/>
      </c>
      <c r="R43" s="13" t="str">
        <f t="shared" ca="1" si="9"/>
        <v/>
      </c>
      <c r="S43" s="13" t="str">
        <f t="shared" ca="1" si="10"/>
        <v/>
      </c>
      <c r="T43" s="13" t="str">
        <f t="shared" ca="1" si="11"/>
        <v/>
      </c>
      <c r="U43" s="13" t="str">
        <f t="shared" ca="1" si="12"/>
        <v/>
      </c>
      <c r="V43" s="14" t="str">
        <f t="shared" ca="1" si="18"/>
        <v/>
      </c>
      <c r="W43" s="15" t="str">
        <f t="shared" ca="1" si="19"/>
        <v/>
      </c>
      <c r="X43" s="29"/>
      <c r="Y43" s="29"/>
      <c r="Z43" s="1"/>
      <c r="AE43" s="200" t="b" cm="1">
        <f t="array" aca="1" ref="AE43" ca="1">IF($A43="",FALSE,INDIRECT("'"&amp;$A43&amp;"'!$B$16")="Subject Property")</f>
        <v>0</v>
      </c>
    </row>
    <row r="44" spans="3:31" hidden="1">
      <c r="C44" s="1" t="str">
        <f t="shared" ca="1" si="0"/>
        <v/>
      </c>
      <c r="E44" s="10" t="str">
        <f t="shared" ca="1" si="1"/>
        <v/>
      </c>
      <c r="F44" s="10" t="str">
        <f t="shared" ca="1" si="2"/>
        <v/>
      </c>
      <c r="G44" s="9" t="str">
        <f t="shared" ca="1" si="3"/>
        <v/>
      </c>
      <c r="H44" s="9" t="str">
        <f t="shared" ca="1" si="4"/>
        <v/>
      </c>
      <c r="I44" s="11" t="str">
        <f t="shared" ca="1" si="5"/>
        <v/>
      </c>
      <c r="J44" s="179" t="str">
        <f t="shared" ca="1" si="6"/>
        <v/>
      </c>
      <c r="K44" s="179" t="str">
        <f t="shared" ca="1" si="7"/>
        <v/>
      </c>
      <c r="L44" s="12" t="str">
        <f t="shared" ca="1" si="13"/>
        <v/>
      </c>
      <c r="M44" s="11" t="str">
        <f t="shared" ca="1" si="14"/>
        <v/>
      </c>
      <c r="N44" s="9" t="str">
        <f t="shared" ca="1" si="15"/>
        <v/>
      </c>
      <c r="O44" s="9" t="str">
        <f t="shared" ca="1" si="16"/>
        <v/>
      </c>
      <c r="P44" s="9" t="str">
        <f t="shared" ca="1" si="17"/>
        <v/>
      </c>
      <c r="Q44" s="13" t="str">
        <f t="shared" ca="1" si="8"/>
        <v/>
      </c>
      <c r="R44" s="13" t="str">
        <f t="shared" ca="1" si="9"/>
        <v/>
      </c>
      <c r="S44" s="13" t="str">
        <f t="shared" ca="1" si="10"/>
        <v/>
      </c>
      <c r="T44" s="13" t="str">
        <f t="shared" ca="1" si="11"/>
        <v/>
      </c>
      <c r="U44" s="13" t="str">
        <f t="shared" ca="1" si="12"/>
        <v/>
      </c>
      <c r="V44" s="14" t="str">
        <f t="shared" ca="1" si="18"/>
        <v/>
      </c>
      <c r="W44" s="15" t="str">
        <f t="shared" ca="1" si="19"/>
        <v/>
      </c>
      <c r="X44" s="29"/>
      <c r="Y44" s="29"/>
      <c r="Z44" s="1"/>
      <c r="AE44" s="200" t="b" cm="1">
        <f t="array" aca="1" ref="AE44" ca="1">IF($A44="",FALSE,INDIRECT("'"&amp;$A44&amp;"'!$B$16")="Subject Property")</f>
        <v>0</v>
      </c>
    </row>
    <row r="45" spans="3:31" hidden="1">
      <c r="C45" s="1" t="str">
        <f t="shared" ca="1" si="0"/>
        <v/>
      </c>
      <c r="E45" s="10" t="str">
        <f t="shared" ca="1" si="1"/>
        <v/>
      </c>
      <c r="F45" s="10" t="str">
        <f t="shared" ca="1" si="2"/>
        <v/>
      </c>
      <c r="G45" s="9" t="str">
        <f t="shared" ca="1" si="3"/>
        <v/>
      </c>
      <c r="H45" s="9" t="str">
        <f t="shared" ca="1" si="4"/>
        <v/>
      </c>
      <c r="I45" s="11" t="str">
        <f t="shared" ca="1" si="5"/>
        <v/>
      </c>
      <c r="J45" s="179" t="str">
        <f t="shared" ca="1" si="6"/>
        <v/>
      </c>
      <c r="K45" s="179" t="str">
        <f t="shared" ca="1" si="7"/>
        <v/>
      </c>
      <c r="L45" s="12" t="str">
        <f t="shared" ca="1" si="13"/>
        <v/>
      </c>
      <c r="M45" s="11" t="str">
        <f t="shared" ca="1" si="14"/>
        <v/>
      </c>
      <c r="N45" s="9" t="str">
        <f t="shared" ca="1" si="15"/>
        <v/>
      </c>
      <c r="O45" s="9" t="str">
        <f t="shared" ca="1" si="16"/>
        <v/>
      </c>
      <c r="P45" s="9" t="str">
        <f t="shared" ca="1" si="17"/>
        <v/>
      </c>
      <c r="Q45" s="13" t="str">
        <f t="shared" ca="1" si="8"/>
        <v/>
      </c>
      <c r="R45" s="13" t="str">
        <f t="shared" ca="1" si="9"/>
        <v/>
      </c>
      <c r="S45" s="13" t="str">
        <f t="shared" ca="1" si="10"/>
        <v/>
      </c>
      <c r="T45" s="13" t="str">
        <f t="shared" ca="1" si="11"/>
        <v/>
      </c>
      <c r="U45" s="13" t="str">
        <f t="shared" ca="1" si="12"/>
        <v/>
      </c>
      <c r="V45" s="14" t="str">
        <f t="shared" ca="1" si="18"/>
        <v/>
      </c>
      <c r="W45" s="15" t="str">
        <f t="shared" ca="1" si="19"/>
        <v/>
      </c>
      <c r="X45" s="29"/>
      <c r="Y45" s="29"/>
      <c r="Z45" s="1"/>
      <c r="AE45" s="200" t="b" cm="1">
        <f t="array" aca="1" ref="AE45" ca="1">IF($A45="",FALSE,INDIRECT("'"&amp;$A45&amp;"'!$B$16")="Subject Property")</f>
        <v>0</v>
      </c>
    </row>
    <row r="46" spans="3:31" hidden="1">
      <c r="C46" s="1" t="str">
        <f t="shared" ca="1" si="0"/>
        <v/>
      </c>
      <c r="E46" s="10" t="str">
        <f t="shared" ca="1" si="1"/>
        <v/>
      </c>
      <c r="F46" s="10" t="str">
        <f t="shared" ca="1" si="2"/>
        <v/>
      </c>
      <c r="G46" s="9" t="str">
        <f t="shared" ca="1" si="3"/>
        <v/>
      </c>
      <c r="H46" s="9" t="str">
        <f t="shared" ca="1" si="4"/>
        <v/>
      </c>
      <c r="I46" s="11" t="str">
        <f t="shared" ca="1" si="5"/>
        <v/>
      </c>
      <c r="J46" s="179" t="str">
        <f t="shared" ca="1" si="6"/>
        <v/>
      </c>
      <c r="K46" s="179" t="str">
        <f t="shared" ca="1" si="7"/>
        <v/>
      </c>
      <c r="L46" s="12" t="str">
        <f t="shared" ca="1" si="13"/>
        <v/>
      </c>
      <c r="M46" s="11" t="str">
        <f t="shared" ca="1" si="14"/>
        <v/>
      </c>
      <c r="N46" s="9" t="str">
        <f t="shared" ca="1" si="15"/>
        <v/>
      </c>
      <c r="O46" s="9" t="str">
        <f t="shared" ca="1" si="16"/>
        <v/>
      </c>
      <c r="P46" s="9" t="str">
        <f t="shared" ca="1" si="17"/>
        <v/>
      </c>
      <c r="Q46" s="13" t="str">
        <f t="shared" ca="1" si="8"/>
        <v/>
      </c>
      <c r="R46" s="13" t="str">
        <f t="shared" ca="1" si="9"/>
        <v/>
      </c>
      <c r="S46" s="13" t="str">
        <f t="shared" ca="1" si="10"/>
        <v/>
      </c>
      <c r="T46" s="13" t="str">
        <f t="shared" ca="1" si="11"/>
        <v/>
      </c>
      <c r="U46" s="13" t="str">
        <f t="shared" ca="1" si="12"/>
        <v/>
      </c>
      <c r="V46" s="14" t="str">
        <f t="shared" ca="1" si="18"/>
        <v/>
      </c>
      <c r="W46" s="15" t="str">
        <f t="shared" ca="1" si="19"/>
        <v/>
      </c>
      <c r="X46" s="29"/>
      <c r="Y46" s="29"/>
      <c r="Z46" s="1"/>
      <c r="AE46" s="200" t="b" cm="1">
        <f t="array" aca="1" ref="AE46" ca="1">IF($A46="",FALSE,INDIRECT("'"&amp;$A46&amp;"'!$B$16")="Subject Property")</f>
        <v>0</v>
      </c>
    </row>
    <row r="47" spans="3:31" hidden="1">
      <c r="C47" s="1" t="str">
        <f t="shared" ca="1" si="0"/>
        <v/>
      </c>
      <c r="E47" s="10" t="str">
        <f t="shared" ca="1" si="1"/>
        <v/>
      </c>
      <c r="F47" s="10" t="str">
        <f t="shared" ca="1" si="2"/>
        <v/>
      </c>
      <c r="G47" s="9" t="str">
        <f t="shared" ca="1" si="3"/>
        <v/>
      </c>
      <c r="H47" s="9" t="str">
        <f t="shared" ca="1" si="4"/>
        <v/>
      </c>
      <c r="I47" s="11" t="str">
        <f t="shared" ca="1" si="5"/>
        <v/>
      </c>
      <c r="J47" s="179" t="str">
        <f t="shared" ca="1" si="6"/>
        <v/>
      </c>
      <c r="K47" s="179" t="str">
        <f t="shared" ca="1" si="7"/>
        <v/>
      </c>
      <c r="L47" s="12" t="str">
        <f t="shared" ca="1" si="13"/>
        <v/>
      </c>
      <c r="M47" s="11" t="str">
        <f t="shared" ca="1" si="14"/>
        <v/>
      </c>
      <c r="N47" s="9" t="str">
        <f t="shared" ca="1" si="15"/>
        <v/>
      </c>
      <c r="O47" s="9" t="str">
        <f t="shared" ca="1" si="16"/>
        <v/>
      </c>
      <c r="P47" s="9" t="str">
        <f t="shared" ca="1" si="17"/>
        <v/>
      </c>
      <c r="Q47" s="13" t="str">
        <f t="shared" ca="1" si="8"/>
        <v/>
      </c>
      <c r="R47" s="13" t="str">
        <f t="shared" ca="1" si="9"/>
        <v/>
      </c>
      <c r="S47" s="13" t="str">
        <f t="shared" ca="1" si="10"/>
        <v/>
      </c>
      <c r="T47" s="13" t="str">
        <f t="shared" ca="1" si="11"/>
        <v/>
      </c>
      <c r="U47" s="13" t="str">
        <f t="shared" ca="1" si="12"/>
        <v/>
      </c>
      <c r="V47" s="14" t="str">
        <f t="shared" ca="1" si="18"/>
        <v/>
      </c>
      <c r="W47" s="15" t="str">
        <f t="shared" ca="1" si="19"/>
        <v/>
      </c>
      <c r="X47" s="29"/>
      <c r="Y47" s="29"/>
      <c r="Z47" s="1"/>
      <c r="AE47" s="200" t="b" cm="1">
        <f t="array" aca="1" ref="AE47" ca="1">IF($A47="",FALSE,INDIRECT("'"&amp;$A47&amp;"'!$B$16")="Subject Property")</f>
        <v>0</v>
      </c>
    </row>
    <row r="48" spans="3:31" hidden="1">
      <c r="C48" s="1" t="str">
        <f t="shared" ca="1" si="0"/>
        <v/>
      </c>
      <c r="D48" s="10"/>
      <c r="E48" s="10" t="str">
        <f t="shared" ca="1" si="1"/>
        <v/>
      </c>
      <c r="F48" s="10" t="str">
        <f t="shared" ca="1" si="2"/>
        <v/>
      </c>
      <c r="G48" s="9" t="str">
        <f t="shared" ca="1" si="3"/>
        <v/>
      </c>
      <c r="H48" s="9" t="str">
        <f t="shared" ca="1" si="4"/>
        <v/>
      </c>
      <c r="I48" s="11" t="str">
        <f t="shared" ca="1" si="5"/>
        <v/>
      </c>
      <c r="J48" s="179" t="str">
        <f t="shared" ca="1" si="6"/>
        <v/>
      </c>
      <c r="K48" s="179" t="str">
        <f t="shared" ca="1" si="7"/>
        <v/>
      </c>
      <c r="L48" s="12" t="str">
        <f t="shared" ca="1" si="13"/>
        <v/>
      </c>
      <c r="M48" s="11" t="str">
        <f t="shared" ca="1" si="14"/>
        <v/>
      </c>
      <c r="N48" s="9" t="str">
        <f t="shared" ca="1" si="15"/>
        <v/>
      </c>
      <c r="O48" s="9" t="str">
        <f t="shared" ca="1" si="16"/>
        <v/>
      </c>
      <c r="P48" s="9" t="str">
        <f t="shared" ca="1" si="17"/>
        <v/>
      </c>
      <c r="Q48" s="13" t="str">
        <f t="shared" ca="1" si="8"/>
        <v/>
      </c>
      <c r="R48" s="13" t="str">
        <f t="shared" ca="1" si="9"/>
        <v/>
      </c>
      <c r="S48" s="13" t="str">
        <f t="shared" ca="1" si="10"/>
        <v/>
      </c>
      <c r="T48" s="13" t="str">
        <f t="shared" ca="1" si="11"/>
        <v/>
      </c>
      <c r="U48" s="13" t="str">
        <f t="shared" ca="1" si="12"/>
        <v/>
      </c>
      <c r="V48" s="14" t="str">
        <f t="shared" ca="1" si="18"/>
        <v/>
      </c>
      <c r="W48" s="15" t="str">
        <f t="shared" ca="1" si="19"/>
        <v/>
      </c>
      <c r="X48" s="29"/>
      <c r="Y48" s="29"/>
      <c r="Z48" s="1"/>
      <c r="AE48" s="200" t="b" cm="1">
        <f t="array" aca="1" ref="AE48" ca="1">IF($A48="",FALSE,INDIRECT("'"&amp;$A48&amp;"'!$B$16")="Subject Property")</f>
        <v>0</v>
      </c>
    </row>
    <row r="49" spans="1:31" ht="25.5" hidden="1" customHeight="1">
      <c r="C49" s="1" t="str">
        <f t="shared" ca="1" si="0"/>
        <v/>
      </c>
      <c r="D49" s="10"/>
      <c r="E49" s="10" t="str">
        <f t="shared" ca="1" si="1"/>
        <v/>
      </c>
      <c r="F49" s="10" t="str">
        <f t="shared" ca="1" si="2"/>
        <v/>
      </c>
      <c r="G49" s="9" t="str">
        <f t="shared" ca="1" si="3"/>
        <v/>
      </c>
      <c r="H49" s="9" t="str">
        <f t="shared" ca="1" si="4"/>
        <v/>
      </c>
      <c r="I49" s="11" t="str">
        <f t="shared" ca="1" si="5"/>
        <v/>
      </c>
      <c r="J49" s="179" t="str">
        <f t="shared" ca="1" si="6"/>
        <v/>
      </c>
      <c r="K49" s="179" t="str">
        <f t="shared" ca="1" si="7"/>
        <v/>
      </c>
      <c r="L49" s="12" t="str">
        <f t="shared" ca="1" si="13"/>
        <v/>
      </c>
      <c r="M49" s="11" t="str">
        <f t="shared" ca="1" si="14"/>
        <v/>
      </c>
      <c r="N49" s="9" t="str">
        <f t="shared" ca="1" si="15"/>
        <v/>
      </c>
      <c r="O49" s="9" t="str">
        <f t="shared" ca="1" si="16"/>
        <v/>
      </c>
      <c r="P49" s="9" t="str">
        <f t="shared" ca="1" si="17"/>
        <v/>
      </c>
      <c r="Q49" s="13" t="str">
        <f t="shared" ca="1" si="8"/>
        <v/>
      </c>
      <c r="R49" s="13" t="str">
        <f t="shared" ca="1" si="9"/>
        <v/>
      </c>
      <c r="S49" s="13" t="str">
        <f t="shared" ca="1" si="10"/>
        <v/>
      </c>
      <c r="T49" s="13" t="str">
        <f t="shared" ca="1" si="11"/>
        <v/>
      </c>
      <c r="U49" s="13" t="str">
        <f t="shared" ca="1" si="12"/>
        <v/>
      </c>
      <c r="V49" s="14" t="str">
        <f t="shared" ca="1" si="18"/>
        <v/>
      </c>
      <c r="W49" s="15" t="str">
        <f t="shared" ca="1" si="19"/>
        <v/>
      </c>
      <c r="X49" s="29"/>
      <c r="Y49" s="29"/>
      <c r="Z49" s="1"/>
      <c r="AE49" s="200" t="b" cm="1">
        <f t="array" aca="1" ref="AE49" ca="1">IF($A49="",FALSE,INDIRECT("'"&amp;$A49&amp;"'!$B$16")="Subject Property")</f>
        <v>0</v>
      </c>
    </row>
    <row r="50" spans="1:31" ht="14.25" hidden="1" customHeight="1">
      <c r="C50" s="1" t="str">
        <f t="shared" ca="1" si="0"/>
        <v/>
      </c>
      <c r="D50" s="10"/>
      <c r="E50" s="10" t="str">
        <f t="shared" ca="1" si="1"/>
        <v/>
      </c>
      <c r="F50" s="10" t="str">
        <f t="shared" ca="1" si="2"/>
        <v/>
      </c>
      <c r="G50" s="9" t="str">
        <f t="shared" ca="1" si="3"/>
        <v/>
      </c>
      <c r="H50" s="9" t="str">
        <f t="shared" ca="1" si="4"/>
        <v/>
      </c>
      <c r="I50" s="11" t="str">
        <f t="shared" ca="1" si="5"/>
        <v/>
      </c>
      <c r="J50" s="179" t="str">
        <f t="shared" ca="1" si="6"/>
        <v/>
      </c>
      <c r="K50" s="179" t="str">
        <f t="shared" ca="1" si="7"/>
        <v/>
      </c>
      <c r="L50" s="12" t="str">
        <f t="shared" ca="1" si="13"/>
        <v/>
      </c>
      <c r="M50" s="11" t="str">
        <f t="shared" ca="1" si="14"/>
        <v/>
      </c>
      <c r="N50" s="9" t="str">
        <f t="shared" ca="1" si="15"/>
        <v/>
      </c>
      <c r="O50" s="9" t="str">
        <f t="shared" ca="1" si="16"/>
        <v/>
      </c>
      <c r="P50" s="9" t="str">
        <f t="shared" ca="1" si="17"/>
        <v/>
      </c>
      <c r="Q50" s="13" t="str">
        <f t="shared" ca="1" si="8"/>
        <v/>
      </c>
      <c r="R50" s="13" t="str">
        <f t="shared" ca="1" si="9"/>
        <v/>
      </c>
      <c r="S50" s="13" t="str">
        <f t="shared" ca="1" si="10"/>
        <v/>
      </c>
      <c r="T50" s="13" t="str">
        <f t="shared" ca="1" si="11"/>
        <v/>
      </c>
      <c r="U50" s="13" t="str">
        <f t="shared" ca="1" si="12"/>
        <v/>
      </c>
      <c r="V50" s="14" t="str">
        <f t="shared" ca="1" si="18"/>
        <v/>
      </c>
      <c r="W50" s="15" t="str">
        <f t="shared" ca="1" si="19"/>
        <v/>
      </c>
      <c r="X50" s="29"/>
      <c r="Y50" s="29"/>
      <c r="Z50" s="1"/>
      <c r="AE50" s="200" t="b" cm="1">
        <f t="array" aca="1" ref="AE50" ca="1">IF($A50="",FALSE,INDIRECT("'"&amp;$A50&amp;"'!$B$16")="Subject Property")</f>
        <v>0</v>
      </c>
    </row>
    <row r="51" spans="1:31" ht="12" hidden="1" customHeight="1">
      <c r="C51" s="1" t="str">
        <f t="shared" ca="1" si="0"/>
        <v/>
      </c>
      <c r="D51" s="10"/>
      <c r="E51" s="10" t="str">
        <f t="shared" ca="1" si="1"/>
        <v/>
      </c>
      <c r="F51" s="10" t="str">
        <f t="shared" ca="1" si="2"/>
        <v/>
      </c>
      <c r="G51" s="9" t="str">
        <f t="shared" ca="1" si="3"/>
        <v/>
      </c>
      <c r="H51" s="9" t="str">
        <f t="shared" ca="1" si="4"/>
        <v/>
      </c>
      <c r="I51" s="11" t="str">
        <f t="shared" ca="1" si="5"/>
        <v/>
      </c>
      <c r="J51" s="179" t="str">
        <f t="shared" ca="1" si="6"/>
        <v/>
      </c>
      <c r="K51" s="179" t="str">
        <f t="shared" ca="1" si="7"/>
        <v/>
      </c>
      <c r="L51" s="12" t="str">
        <f t="shared" ca="1" si="13"/>
        <v/>
      </c>
      <c r="M51" s="11" t="str">
        <f t="shared" ca="1" si="14"/>
        <v/>
      </c>
      <c r="N51" s="9" t="str">
        <f t="shared" ca="1" si="15"/>
        <v/>
      </c>
      <c r="O51" s="9" t="str">
        <f t="shared" ca="1" si="16"/>
        <v/>
      </c>
      <c r="P51" s="9" t="str">
        <f t="shared" ca="1" si="17"/>
        <v/>
      </c>
      <c r="Q51" s="13" t="str">
        <f t="shared" ca="1" si="8"/>
        <v/>
      </c>
      <c r="R51" s="13" t="str">
        <f t="shared" ca="1" si="9"/>
        <v/>
      </c>
      <c r="S51" s="13" t="str">
        <f t="shared" ca="1" si="10"/>
        <v/>
      </c>
      <c r="T51" s="13" t="str">
        <f t="shared" ca="1" si="11"/>
        <v/>
      </c>
      <c r="U51" s="13" t="str">
        <f t="shared" ca="1" si="12"/>
        <v/>
      </c>
      <c r="V51" s="14" t="str">
        <f t="shared" ca="1" si="18"/>
        <v/>
      </c>
      <c r="W51" s="15" t="str">
        <f t="shared" ca="1" si="19"/>
        <v/>
      </c>
      <c r="X51" s="29"/>
      <c r="Y51" s="29"/>
      <c r="Z51" s="1"/>
      <c r="AE51" s="200" t="b" cm="1">
        <f t="array" aca="1" ref="AE51" ca="1">IF($A51="",FALSE,INDIRECT("'"&amp;$A51&amp;"'!$B$16")="Subject Property")</f>
        <v>0</v>
      </c>
    </row>
    <row r="52" spans="1:31" s="17" customFormat="1" ht="19.5" customHeight="1">
      <c r="A52" s="180" t="s">
        <v>15</v>
      </c>
      <c r="F52" s="18"/>
      <c r="G52" s="18"/>
      <c r="H52" s="19">
        <f ca="1">SUM(H5:H51)</f>
        <v>829</v>
      </c>
      <c r="I52" s="20">
        <f ca="1">SUMPRODUCT(I5:I51,$H5:$H51)/$H52</f>
        <v>0.95703679131483732</v>
      </c>
      <c r="J52" s="20"/>
      <c r="K52" s="20"/>
      <c r="L52" s="21">
        <f ca="1">SUMPRODUCT(L5:L51,$H5:$H51)/$H52</f>
        <v>8.5650180940892648E-2</v>
      </c>
      <c r="M52" s="20">
        <f ca="1">SUMPRODUCT(M5:M51,$H5:$H51)/$H52</f>
        <v>0.73195416164053084</v>
      </c>
      <c r="N52" s="22">
        <f ca="1">SUM(N5:N51)</f>
        <v>51</v>
      </c>
      <c r="O52" s="22">
        <f t="shared" ref="O52:P52" ca="1" si="20">SUM(O5:O51)</f>
        <v>20</v>
      </c>
      <c r="P52" s="22">
        <f t="shared" ca="1" si="20"/>
        <v>58</v>
      </c>
      <c r="Q52" s="23">
        <f t="shared" ref="Q52:V52" ca="1" si="21">SUMPRODUCT(Q5:Q51,$H5:$H51)/$H52</f>
        <v>4157.7683956574183</v>
      </c>
      <c r="R52" s="23">
        <f t="shared" ca="1" si="21"/>
        <v>0</v>
      </c>
      <c r="S52" s="23">
        <f t="shared" ca="1" si="21"/>
        <v>4157.7683956574183</v>
      </c>
      <c r="T52" s="23">
        <f t="shared" ca="1" si="21"/>
        <v>0</v>
      </c>
      <c r="U52" s="23">
        <f t="shared" ca="1" si="21"/>
        <v>4157.7683956574183</v>
      </c>
      <c r="V52" s="24">
        <f t="shared" ca="1" si="21"/>
        <v>5.6048414586453124</v>
      </c>
      <c r="W52" s="25"/>
      <c r="X52" s="29"/>
      <c r="Y52" s="29"/>
      <c r="Z52" s="1"/>
      <c r="AA52" s="3"/>
      <c r="AB52" s="3"/>
      <c r="AC52" s="3"/>
      <c r="AD52" s="3"/>
      <c r="AE52" s="200"/>
    </row>
    <row r="53" spans="1:31">
      <c r="H53" s="9"/>
      <c r="I53" s="9"/>
      <c r="J53" s="9"/>
      <c r="K53" s="9"/>
      <c r="L53" s="28"/>
      <c r="M53" s="9"/>
      <c r="N53" s="9"/>
      <c r="O53" s="9"/>
      <c r="P53" s="9"/>
      <c r="Q53" s="9"/>
      <c r="R53" s="9"/>
      <c r="S53" s="9"/>
      <c r="T53" s="9"/>
      <c r="U53" s="9"/>
      <c r="V53" s="9"/>
      <c r="W53" s="16"/>
      <c r="X53" s="29"/>
      <c r="Y53" s="29"/>
      <c r="AA53" s="1"/>
      <c r="AB53" s="1"/>
      <c r="AC53" s="1"/>
      <c r="AD53" s="1"/>
      <c r="AE53" s="201" t="b" cm="1">
        <f t="array" aca="1" ref="AE53" ca="1">IF($A53="",FALSE,INDIRECT("'"&amp;$A53&amp;"'!$B$15")="Subject Property")</f>
        <v>0</v>
      </c>
    </row>
    <row r="54" spans="1:31">
      <c r="A54" s="181" t="s">
        <v>16</v>
      </c>
      <c r="B54" s="30"/>
      <c r="C54" s="30"/>
      <c r="D54" s="31"/>
      <c r="E54" s="31"/>
      <c r="F54" s="31"/>
      <c r="G54" s="31"/>
      <c r="H54" s="31"/>
      <c r="I54" s="31"/>
      <c r="J54" s="31"/>
      <c r="K54" s="31"/>
      <c r="L54" s="32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29"/>
      <c r="Y54" s="29"/>
      <c r="AE54" s="201"/>
    </row>
    <row r="55" spans="1:31" s="10" customFormat="1">
      <c r="A55" s="1"/>
      <c r="B55" s="1"/>
      <c r="C55" s="1" t="str">
        <f t="shared" ref="C55:C63" ca="1" si="22">IF(A55="","",INDIRECT("'"&amp;A55&amp;"'!$B$9"))</f>
        <v/>
      </c>
      <c r="E55" s="10" t="str">
        <f t="shared" ref="E55:E63" ca="1" si="23">IF(A55="","",INDIRECT("'"&amp;A55&amp;"'!$B$13"))</f>
        <v/>
      </c>
      <c r="F55" s="10" t="str">
        <f t="shared" ref="F55:F63" ca="1" si="24">IF(A55="","",INDIRECT("'"&amp;A55&amp;"'!$B$16"))</f>
        <v/>
      </c>
      <c r="G55" s="9" t="str">
        <f t="shared" ref="G55:G63" ca="1" si="25">IF(A55="","",INDIRECT("'"&amp;A55&amp;"'!$B$14"))</f>
        <v/>
      </c>
      <c r="H55" s="9" t="str">
        <f t="shared" ref="H55:H63" ca="1" si="26">IF(A55="","",INDIRECT("'"&amp;A55&amp;"'!$D$230"))</f>
        <v/>
      </c>
      <c r="I55" s="11" t="str">
        <f t="shared" ref="I55:I63" ca="1" si="27">IF(A55="","",INDIRECT("'"&amp;A55&amp;"'!$B$25"))</f>
        <v/>
      </c>
      <c r="J55" s="179" t="str">
        <f t="shared" ref="J55:J63" ca="1" si="28">IF(A55="","",IF(INDIRECT("'"&amp;A55&amp;"'!$B$23")=0,"",INDIRECT("'"&amp;A55&amp;"'!$B$23")))</f>
        <v/>
      </c>
      <c r="K55" s="179" t="str">
        <f t="shared" ref="K55:K63" ca="1" si="29">IF(A55="","",IF(INDIRECT("'"&amp;A55&amp;"'!$B$23")=0,"",INDIRECT("'"&amp;A55&amp;"'!$B$23")))</f>
        <v/>
      </c>
      <c r="L55" s="12" t="str">
        <f t="shared" ref="L55:L63" ca="1" si="30">IF(A55="","",INDIRECT("'"&amp;A55&amp;"'!$B$27"))</f>
        <v/>
      </c>
      <c r="M55" s="11" t="str">
        <f t="shared" ref="M55:M63" ca="1" si="31">IF(A55="","",INDIRECT("'"&amp;A55&amp;"'!$B$28"))</f>
        <v/>
      </c>
      <c r="N55" s="9" t="str">
        <f t="shared" ref="N55:N63" ca="1" si="32">IF(A55="","",INDIRECT("'"&amp;A55&amp;"'!$B$29"))</f>
        <v/>
      </c>
      <c r="O55" s="9" t="str">
        <f t="shared" ref="O55:O63" ca="1" si="33">IF(A55="","",INDIRECT("'"&amp;A55&amp;"'!$B$30"))</f>
        <v/>
      </c>
      <c r="P55" s="9" t="str">
        <f t="shared" ref="P55:P63" ca="1" si="34">IF(A55="","",INDIRECT("'"&amp;A55&amp;"'!$B$32"))</f>
        <v/>
      </c>
      <c r="Q55" s="13" t="str">
        <f t="shared" ref="Q55:Q63" ca="1" si="35">IF(A55="","",INDIRECT("'"&amp;A55&amp;"'!$I$230"))</f>
        <v/>
      </c>
      <c r="R55" s="13" t="str">
        <f t="shared" ref="R55:R63" ca="1" si="36">IFERROR(S55-Q55,"")</f>
        <v/>
      </c>
      <c r="S55" s="13" t="str">
        <f t="shared" ref="S55:S63" ca="1" si="37">IF(A55="","",INDIRECT("'"&amp;A55&amp;"'!$N$230"))</f>
        <v/>
      </c>
      <c r="T55" s="13" t="str">
        <f t="shared" ref="T55:T63" ca="1" si="38">IFERROR(U55-S55,"")</f>
        <v/>
      </c>
      <c r="U55" s="13" t="str">
        <f t="shared" ref="U55:U63" ca="1" si="39">IF(A55="","",INDIRECT("'"&amp;A55&amp;"'!$W$230"))</f>
        <v/>
      </c>
      <c r="V55" s="14" t="str">
        <f ca="1">IF(A55="","",INDIRECT("'"&amp;A55&amp;"'!$X$230"))</f>
        <v/>
      </c>
      <c r="W55" s="15" t="str">
        <f t="shared" ref="W55:W63" ca="1" si="40">IF(A55="","",INDIRECT("'"&amp;A55&amp;"'!$B$31"))</f>
        <v/>
      </c>
      <c r="X55" s="35"/>
      <c r="Y55" s="35"/>
      <c r="AE55" s="201" t="b" cm="1">
        <f t="array" aca="1" ref="AE55" ca="1">IF($A55="",FALSE,INDIRECT("'"&amp;$A55&amp;"'!$B$16")="Subject Property")</f>
        <v>0</v>
      </c>
    </row>
    <row r="56" spans="1:31" hidden="1">
      <c r="A56" s="3"/>
      <c r="B56" s="10"/>
      <c r="C56" s="1" t="str">
        <f t="shared" ca="1" si="22"/>
        <v/>
      </c>
      <c r="D56" s="10"/>
      <c r="E56" s="10" t="str">
        <f t="shared" ca="1" si="23"/>
        <v/>
      </c>
      <c r="F56" s="10" t="str">
        <f t="shared" ca="1" si="24"/>
        <v/>
      </c>
      <c r="G56" s="9" t="str">
        <f t="shared" ca="1" si="25"/>
        <v/>
      </c>
      <c r="H56" s="9" t="str">
        <f t="shared" ca="1" si="26"/>
        <v/>
      </c>
      <c r="I56" s="11" t="str">
        <f t="shared" ca="1" si="27"/>
        <v/>
      </c>
      <c r="J56" s="179" t="str">
        <f t="shared" ca="1" si="28"/>
        <v/>
      </c>
      <c r="K56" s="179" t="str">
        <f t="shared" ca="1" si="29"/>
        <v/>
      </c>
      <c r="L56" s="12" t="str">
        <f t="shared" ca="1" si="30"/>
        <v/>
      </c>
      <c r="M56" s="11" t="str">
        <f t="shared" ca="1" si="31"/>
        <v/>
      </c>
      <c r="N56" s="9" t="str">
        <f t="shared" ca="1" si="32"/>
        <v/>
      </c>
      <c r="O56" s="9" t="str">
        <f t="shared" ca="1" si="33"/>
        <v/>
      </c>
      <c r="P56" s="9" t="str">
        <f t="shared" ca="1" si="34"/>
        <v/>
      </c>
      <c r="Q56" s="13" t="str">
        <f t="shared" ca="1" si="35"/>
        <v/>
      </c>
      <c r="R56" s="13" t="str">
        <f t="shared" ca="1" si="36"/>
        <v/>
      </c>
      <c r="S56" s="13" t="str">
        <f t="shared" ca="1" si="37"/>
        <v/>
      </c>
      <c r="T56" s="13" t="str">
        <f t="shared" ca="1" si="38"/>
        <v/>
      </c>
      <c r="U56" s="13" t="str">
        <f t="shared" ca="1" si="39"/>
        <v/>
      </c>
      <c r="V56" s="14" t="str">
        <f t="shared" ref="V56:V63" ca="1" si="41">IF(A56="","",INDIRECT("'"&amp;A56&amp;"'!$X$230"))</f>
        <v/>
      </c>
      <c r="W56" s="15" t="str">
        <f t="shared" ca="1" si="40"/>
        <v/>
      </c>
      <c r="X56" s="29"/>
      <c r="Y56" s="29"/>
      <c r="AE56" s="201" t="b" cm="1">
        <f t="array" aca="1" ref="AE56" ca="1">IF($A56="",FALSE,INDIRECT("'"&amp;$A56&amp;"'!$B$16")="Subject Property")</f>
        <v>0</v>
      </c>
    </row>
    <row r="57" spans="1:31" hidden="1">
      <c r="C57" s="1" t="str">
        <f t="shared" ca="1" si="22"/>
        <v/>
      </c>
      <c r="D57" s="10"/>
      <c r="E57" s="10" t="str">
        <f t="shared" ca="1" si="23"/>
        <v/>
      </c>
      <c r="F57" s="10" t="str">
        <f t="shared" ca="1" si="24"/>
        <v/>
      </c>
      <c r="G57" s="9" t="str">
        <f t="shared" ca="1" si="25"/>
        <v/>
      </c>
      <c r="H57" s="9" t="str">
        <f t="shared" ca="1" si="26"/>
        <v/>
      </c>
      <c r="I57" s="11" t="str">
        <f t="shared" ca="1" si="27"/>
        <v/>
      </c>
      <c r="J57" s="179" t="str">
        <f t="shared" ca="1" si="28"/>
        <v/>
      </c>
      <c r="K57" s="179" t="str">
        <f t="shared" ca="1" si="29"/>
        <v/>
      </c>
      <c r="L57" s="12" t="str">
        <f t="shared" ca="1" si="30"/>
        <v/>
      </c>
      <c r="M57" s="11" t="str">
        <f t="shared" ca="1" si="31"/>
        <v/>
      </c>
      <c r="N57" s="9" t="str">
        <f t="shared" ca="1" si="32"/>
        <v/>
      </c>
      <c r="O57" s="9" t="str">
        <f t="shared" ca="1" si="33"/>
        <v/>
      </c>
      <c r="P57" s="9" t="str">
        <f t="shared" ca="1" si="34"/>
        <v/>
      </c>
      <c r="Q57" s="13" t="str">
        <f t="shared" ca="1" si="35"/>
        <v/>
      </c>
      <c r="R57" s="13" t="str">
        <f t="shared" ca="1" si="36"/>
        <v/>
      </c>
      <c r="S57" s="13" t="str">
        <f t="shared" ca="1" si="37"/>
        <v/>
      </c>
      <c r="T57" s="13" t="str">
        <f t="shared" ca="1" si="38"/>
        <v/>
      </c>
      <c r="U57" s="13" t="str">
        <f t="shared" ca="1" si="39"/>
        <v/>
      </c>
      <c r="V57" s="14" t="str">
        <f t="shared" ca="1" si="41"/>
        <v/>
      </c>
      <c r="W57" s="15" t="str">
        <f t="shared" ca="1" si="40"/>
        <v/>
      </c>
      <c r="X57" s="29"/>
      <c r="Y57" s="29"/>
      <c r="AE57" s="201" t="b" cm="1">
        <f t="array" aca="1" ref="AE57" ca="1">IF($A57="",FALSE,INDIRECT("'"&amp;$A57&amp;"'!$B$16")="Subject Property")</f>
        <v>0</v>
      </c>
    </row>
    <row r="58" spans="1:31" hidden="1">
      <c r="C58" s="1" t="str">
        <f t="shared" ca="1" si="22"/>
        <v/>
      </c>
      <c r="D58" s="10"/>
      <c r="E58" s="10" t="str">
        <f t="shared" ca="1" si="23"/>
        <v/>
      </c>
      <c r="F58" s="10" t="str">
        <f t="shared" ca="1" si="24"/>
        <v/>
      </c>
      <c r="G58" s="9" t="str">
        <f t="shared" ca="1" si="25"/>
        <v/>
      </c>
      <c r="H58" s="9" t="str">
        <f t="shared" ca="1" si="26"/>
        <v/>
      </c>
      <c r="I58" s="11" t="str">
        <f t="shared" ca="1" si="27"/>
        <v/>
      </c>
      <c r="J58" s="179" t="str">
        <f t="shared" ca="1" si="28"/>
        <v/>
      </c>
      <c r="K58" s="179" t="str">
        <f t="shared" ca="1" si="29"/>
        <v/>
      </c>
      <c r="L58" s="12" t="str">
        <f t="shared" ca="1" si="30"/>
        <v/>
      </c>
      <c r="M58" s="11" t="str">
        <f t="shared" ca="1" si="31"/>
        <v/>
      </c>
      <c r="N58" s="9" t="str">
        <f t="shared" ca="1" si="32"/>
        <v/>
      </c>
      <c r="O58" s="9" t="str">
        <f t="shared" ca="1" si="33"/>
        <v/>
      </c>
      <c r="P58" s="9" t="str">
        <f t="shared" ca="1" si="34"/>
        <v/>
      </c>
      <c r="Q58" s="13" t="str">
        <f t="shared" ca="1" si="35"/>
        <v/>
      </c>
      <c r="R58" s="13" t="str">
        <f t="shared" ca="1" si="36"/>
        <v/>
      </c>
      <c r="S58" s="13" t="str">
        <f t="shared" ca="1" si="37"/>
        <v/>
      </c>
      <c r="T58" s="13" t="str">
        <f t="shared" ca="1" si="38"/>
        <v/>
      </c>
      <c r="U58" s="13" t="str">
        <f t="shared" ca="1" si="39"/>
        <v/>
      </c>
      <c r="V58" s="14" t="str">
        <f t="shared" ca="1" si="41"/>
        <v/>
      </c>
      <c r="W58" s="15" t="str">
        <f t="shared" ca="1" si="40"/>
        <v/>
      </c>
      <c r="X58" s="29"/>
      <c r="Y58" s="29"/>
      <c r="AE58" s="201" t="b" cm="1">
        <f t="array" aca="1" ref="AE58" ca="1">IF($A58="",FALSE,INDIRECT("'"&amp;$A58&amp;"'!$B$16")="Subject Property")</f>
        <v>0</v>
      </c>
    </row>
    <row r="59" spans="1:31" hidden="1">
      <c r="C59" s="1" t="str">
        <f t="shared" ca="1" si="22"/>
        <v/>
      </c>
      <c r="D59" s="10"/>
      <c r="E59" s="10" t="str">
        <f t="shared" ca="1" si="23"/>
        <v/>
      </c>
      <c r="F59" s="10" t="str">
        <f t="shared" ca="1" si="24"/>
        <v/>
      </c>
      <c r="G59" s="9" t="str">
        <f t="shared" ca="1" si="25"/>
        <v/>
      </c>
      <c r="H59" s="9" t="str">
        <f t="shared" ca="1" si="26"/>
        <v/>
      </c>
      <c r="I59" s="11" t="str">
        <f t="shared" ca="1" si="27"/>
        <v/>
      </c>
      <c r="J59" s="179" t="str">
        <f t="shared" ca="1" si="28"/>
        <v/>
      </c>
      <c r="K59" s="179" t="str">
        <f t="shared" ca="1" si="29"/>
        <v/>
      </c>
      <c r="L59" s="12" t="str">
        <f t="shared" ca="1" si="30"/>
        <v/>
      </c>
      <c r="M59" s="11" t="str">
        <f t="shared" ca="1" si="31"/>
        <v/>
      </c>
      <c r="N59" s="9" t="str">
        <f t="shared" ca="1" si="32"/>
        <v/>
      </c>
      <c r="O59" s="9" t="str">
        <f t="shared" ca="1" si="33"/>
        <v/>
      </c>
      <c r="P59" s="9" t="str">
        <f t="shared" ca="1" si="34"/>
        <v/>
      </c>
      <c r="Q59" s="13" t="str">
        <f t="shared" ca="1" si="35"/>
        <v/>
      </c>
      <c r="R59" s="13" t="str">
        <f t="shared" ca="1" si="36"/>
        <v/>
      </c>
      <c r="S59" s="13" t="str">
        <f t="shared" ca="1" si="37"/>
        <v/>
      </c>
      <c r="T59" s="13" t="str">
        <f t="shared" ca="1" si="38"/>
        <v/>
      </c>
      <c r="U59" s="13" t="str">
        <f t="shared" ca="1" si="39"/>
        <v/>
      </c>
      <c r="V59" s="14" t="str">
        <f t="shared" ca="1" si="41"/>
        <v/>
      </c>
      <c r="W59" s="15" t="str">
        <f t="shared" ca="1" si="40"/>
        <v/>
      </c>
      <c r="X59" s="29"/>
      <c r="Y59" s="29"/>
      <c r="AE59" s="201" t="b" cm="1">
        <f t="array" aca="1" ref="AE59" ca="1">IF($A59="",FALSE,INDIRECT("'"&amp;$A59&amp;"'!$B$16")="Subject Property")</f>
        <v>0</v>
      </c>
    </row>
    <row r="60" spans="1:31" hidden="1">
      <c r="C60" s="1" t="str">
        <f t="shared" ca="1" si="22"/>
        <v/>
      </c>
      <c r="D60" s="10"/>
      <c r="E60" s="10" t="str">
        <f t="shared" ca="1" si="23"/>
        <v/>
      </c>
      <c r="F60" s="10" t="str">
        <f t="shared" ca="1" si="24"/>
        <v/>
      </c>
      <c r="G60" s="9" t="str">
        <f t="shared" ca="1" si="25"/>
        <v/>
      </c>
      <c r="H60" s="9" t="str">
        <f t="shared" ca="1" si="26"/>
        <v/>
      </c>
      <c r="I60" s="11" t="str">
        <f t="shared" ca="1" si="27"/>
        <v/>
      </c>
      <c r="J60" s="179" t="str">
        <f t="shared" ca="1" si="28"/>
        <v/>
      </c>
      <c r="K60" s="179" t="str">
        <f t="shared" ca="1" si="29"/>
        <v/>
      </c>
      <c r="L60" s="12" t="str">
        <f t="shared" ca="1" si="30"/>
        <v/>
      </c>
      <c r="M60" s="11" t="str">
        <f t="shared" ca="1" si="31"/>
        <v/>
      </c>
      <c r="N60" s="9" t="str">
        <f t="shared" ca="1" si="32"/>
        <v/>
      </c>
      <c r="O60" s="9" t="str">
        <f t="shared" ca="1" si="33"/>
        <v/>
      </c>
      <c r="P60" s="9" t="str">
        <f t="shared" ca="1" si="34"/>
        <v/>
      </c>
      <c r="Q60" s="13" t="str">
        <f t="shared" ca="1" si="35"/>
        <v/>
      </c>
      <c r="R60" s="13" t="str">
        <f t="shared" ca="1" si="36"/>
        <v/>
      </c>
      <c r="S60" s="13" t="str">
        <f t="shared" ca="1" si="37"/>
        <v/>
      </c>
      <c r="T60" s="13" t="str">
        <f t="shared" ca="1" si="38"/>
        <v/>
      </c>
      <c r="U60" s="13" t="str">
        <f t="shared" ca="1" si="39"/>
        <v/>
      </c>
      <c r="V60" s="14" t="str">
        <f t="shared" ca="1" si="41"/>
        <v/>
      </c>
      <c r="W60" s="15" t="str">
        <f t="shared" ca="1" si="40"/>
        <v/>
      </c>
      <c r="X60" s="29"/>
      <c r="Y60" s="29"/>
      <c r="AE60" s="201" t="b" cm="1">
        <f t="array" aca="1" ref="AE60" ca="1">IF($A60="",FALSE,INDIRECT("'"&amp;$A60&amp;"'!$B$16")="Subject Property")</f>
        <v>0</v>
      </c>
    </row>
    <row r="61" spans="1:31" hidden="1">
      <c r="C61" s="1" t="str">
        <f t="shared" ca="1" si="22"/>
        <v/>
      </c>
      <c r="D61" s="10"/>
      <c r="E61" s="10" t="str">
        <f t="shared" ca="1" si="23"/>
        <v/>
      </c>
      <c r="F61" s="10" t="str">
        <f t="shared" ca="1" si="24"/>
        <v/>
      </c>
      <c r="G61" s="9" t="str">
        <f t="shared" ca="1" si="25"/>
        <v/>
      </c>
      <c r="H61" s="9" t="str">
        <f t="shared" ca="1" si="26"/>
        <v/>
      </c>
      <c r="I61" s="11" t="str">
        <f t="shared" ca="1" si="27"/>
        <v/>
      </c>
      <c r="J61" s="179" t="str">
        <f t="shared" ca="1" si="28"/>
        <v/>
      </c>
      <c r="K61" s="179" t="str">
        <f t="shared" ca="1" si="29"/>
        <v/>
      </c>
      <c r="L61" s="12" t="str">
        <f t="shared" ca="1" si="30"/>
        <v/>
      </c>
      <c r="M61" s="11" t="str">
        <f t="shared" ca="1" si="31"/>
        <v/>
      </c>
      <c r="N61" s="9" t="str">
        <f t="shared" ca="1" si="32"/>
        <v/>
      </c>
      <c r="O61" s="9" t="str">
        <f t="shared" ca="1" si="33"/>
        <v/>
      </c>
      <c r="P61" s="9" t="str">
        <f t="shared" ca="1" si="34"/>
        <v/>
      </c>
      <c r="Q61" s="13" t="str">
        <f t="shared" ca="1" si="35"/>
        <v/>
      </c>
      <c r="R61" s="13" t="str">
        <f t="shared" ca="1" si="36"/>
        <v/>
      </c>
      <c r="S61" s="13" t="str">
        <f t="shared" ca="1" si="37"/>
        <v/>
      </c>
      <c r="T61" s="13" t="str">
        <f t="shared" ca="1" si="38"/>
        <v/>
      </c>
      <c r="U61" s="13" t="str">
        <f t="shared" ca="1" si="39"/>
        <v/>
      </c>
      <c r="V61" s="14" t="str">
        <f t="shared" ca="1" si="41"/>
        <v/>
      </c>
      <c r="W61" s="15" t="str">
        <f t="shared" ca="1" si="40"/>
        <v/>
      </c>
      <c r="X61" s="29"/>
      <c r="Y61" s="29"/>
      <c r="AE61" s="201" t="b" cm="1">
        <f t="array" aca="1" ref="AE61" ca="1">IF($A61="",FALSE,INDIRECT("'"&amp;$A61&amp;"'!$B$16")="Subject Property")</f>
        <v>0</v>
      </c>
    </row>
    <row r="62" spans="1:31" hidden="1">
      <c r="C62" s="1" t="str">
        <f t="shared" ca="1" si="22"/>
        <v/>
      </c>
      <c r="D62" s="10"/>
      <c r="E62" s="10" t="str">
        <f t="shared" ca="1" si="23"/>
        <v/>
      </c>
      <c r="F62" s="10" t="str">
        <f t="shared" ca="1" si="24"/>
        <v/>
      </c>
      <c r="G62" s="9" t="str">
        <f t="shared" ca="1" si="25"/>
        <v/>
      </c>
      <c r="H62" s="9" t="str">
        <f t="shared" ca="1" si="26"/>
        <v/>
      </c>
      <c r="I62" s="11" t="str">
        <f t="shared" ca="1" si="27"/>
        <v/>
      </c>
      <c r="J62" s="179" t="str">
        <f t="shared" ca="1" si="28"/>
        <v/>
      </c>
      <c r="K62" s="179" t="str">
        <f t="shared" ca="1" si="29"/>
        <v/>
      </c>
      <c r="L62" s="12" t="str">
        <f t="shared" ca="1" si="30"/>
        <v/>
      </c>
      <c r="M62" s="11" t="str">
        <f t="shared" ca="1" si="31"/>
        <v/>
      </c>
      <c r="N62" s="9" t="str">
        <f t="shared" ca="1" si="32"/>
        <v/>
      </c>
      <c r="O62" s="9" t="str">
        <f t="shared" ca="1" si="33"/>
        <v/>
      </c>
      <c r="P62" s="9" t="str">
        <f t="shared" ca="1" si="34"/>
        <v/>
      </c>
      <c r="Q62" s="13" t="str">
        <f t="shared" ca="1" si="35"/>
        <v/>
      </c>
      <c r="R62" s="13" t="str">
        <f t="shared" ca="1" si="36"/>
        <v/>
      </c>
      <c r="S62" s="13" t="str">
        <f t="shared" ca="1" si="37"/>
        <v/>
      </c>
      <c r="T62" s="13" t="str">
        <f t="shared" ca="1" si="38"/>
        <v/>
      </c>
      <c r="U62" s="13" t="str">
        <f t="shared" ca="1" si="39"/>
        <v/>
      </c>
      <c r="V62" s="14" t="str">
        <f t="shared" ca="1" si="41"/>
        <v/>
      </c>
      <c r="W62" s="15" t="str">
        <f t="shared" ca="1" si="40"/>
        <v/>
      </c>
      <c r="X62" s="29"/>
      <c r="Y62" s="29"/>
      <c r="AE62" s="201" t="b" cm="1">
        <f t="array" aca="1" ref="AE62" ca="1">IF($A62="",FALSE,INDIRECT("'"&amp;$A62&amp;"'!$B$16")="Subject Property")</f>
        <v>0</v>
      </c>
    </row>
    <row r="63" spans="1:31" hidden="1">
      <c r="C63" s="1" t="str">
        <f t="shared" ca="1" si="22"/>
        <v/>
      </c>
      <c r="D63" s="10"/>
      <c r="E63" s="10" t="str">
        <f t="shared" ca="1" si="23"/>
        <v/>
      </c>
      <c r="F63" s="10" t="str">
        <f t="shared" ca="1" si="24"/>
        <v/>
      </c>
      <c r="G63" s="9" t="str">
        <f t="shared" ca="1" si="25"/>
        <v/>
      </c>
      <c r="H63" s="9" t="str">
        <f t="shared" ca="1" si="26"/>
        <v/>
      </c>
      <c r="I63" s="11" t="str">
        <f t="shared" ca="1" si="27"/>
        <v/>
      </c>
      <c r="J63" s="179" t="str">
        <f t="shared" ca="1" si="28"/>
        <v/>
      </c>
      <c r="K63" s="179" t="str">
        <f t="shared" ca="1" si="29"/>
        <v/>
      </c>
      <c r="L63" s="12" t="str">
        <f t="shared" ca="1" si="30"/>
        <v/>
      </c>
      <c r="M63" s="11" t="str">
        <f t="shared" ca="1" si="31"/>
        <v/>
      </c>
      <c r="N63" s="9" t="str">
        <f t="shared" ca="1" si="32"/>
        <v/>
      </c>
      <c r="O63" s="9" t="str">
        <f t="shared" ca="1" si="33"/>
        <v/>
      </c>
      <c r="P63" s="9" t="str">
        <f t="shared" ca="1" si="34"/>
        <v/>
      </c>
      <c r="Q63" s="13" t="str">
        <f t="shared" ca="1" si="35"/>
        <v/>
      </c>
      <c r="R63" s="13" t="str">
        <f t="shared" ca="1" si="36"/>
        <v/>
      </c>
      <c r="S63" s="13" t="str">
        <f t="shared" ca="1" si="37"/>
        <v/>
      </c>
      <c r="T63" s="13" t="str">
        <f t="shared" ca="1" si="38"/>
        <v/>
      </c>
      <c r="U63" s="13" t="str">
        <f t="shared" ca="1" si="39"/>
        <v/>
      </c>
      <c r="V63" s="14" t="str">
        <f t="shared" ca="1" si="41"/>
        <v/>
      </c>
      <c r="W63" s="15" t="str">
        <f t="shared" ca="1" si="40"/>
        <v/>
      </c>
      <c r="X63" s="29"/>
      <c r="Y63" s="29"/>
      <c r="AE63" s="201" t="b" cm="1">
        <f t="array" aca="1" ref="AE63" ca="1">IF($A63="",FALSE,INDIRECT("'"&amp;$A63&amp;"'!$B$16")="Subject Property")</f>
        <v>0</v>
      </c>
    </row>
    <row r="64" spans="1:31" ht="21" customHeight="1">
      <c r="A64" s="180" t="s">
        <v>17</v>
      </c>
      <c r="B64" s="17"/>
      <c r="C64" s="17"/>
      <c r="D64" s="17"/>
      <c r="E64" s="17"/>
      <c r="F64" s="18"/>
      <c r="G64" s="18"/>
      <c r="H64" s="19">
        <f ca="1">SUM(H55:H63)</f>
        <v>0</v>
      </c>
      <c r="I64" s="20">
        <f ca="1">IFERROR(SUMPRODUCT(I55:I63,$H55:$H63)/$H64,0)</f>
        <v>0</v>
      </c>
      <c r="J64" s="20"/>
      <c r="K64" s="20"/>
      <c r="L64" s="21">
        <f ca="1">IFERROR(SUMPRODUCT(L55:L63,$H55:$H63)/$H64,0)</f>
        <v>0</v>
      </c>
      <c r="M64" s="20">
        <f ca="1">IFERROR(SUMPRODUCT(M55:M63,$H55:$H63)/$H64,0)</f>
        <v>0</v>
      </c>
      <c r="N64" s="22">
        <f ca="1">SUM(N55:N63)</f>
        <v>0</v>
      </c>
      <c r="O64" s="22">
        <f t="shared" ref="O64:P64" ca="1" si="42">SUM(O55:O63)</f>
        <v>0</v>
      </c>
      <c r="P64" s="22">
        <f t="shared" ca="1" si="42"/>
        <v>0</v>
      </c>
      <c r="Q64" s="23">
        <f t="shared" ref="Q64:V64" ca="1" si="43">IFERROR(SUMPRODUCT(Q55:Q63,$H55:$H63)/$H64,0)</f>
        <v>0</v>
      </c>
      <c r="R64" s="23">
        <f t="shared" ca="1" si="43"/>
        <v>0</v>
      </c>
      <c r="S64" s="23">
        <f t="shared" ca="1" si="43"/>
        <v>0</v>
      </c>
      <c r="T64" s="23">
        <f t="shared" ca="1" si="43"/>
        <v>0</v>
      </c>
      <c r="U64" s="23">
        <f t="shared" ca="1" si="43"/>
        <v>0</v>
      </c>
      <c r="V64" s="24">
        <f t="shared" ca="1" si="43"/>
        <v>0</v>
      </c>
      <c r="W64" s="16"/>
      <c r="X64" s="29"/>
      <c r="Y64" s="29"/>
      <c r="AA64" s="371"/>
      <c r="AB64" s="371"/>
    </row>
    <row r="66" spans="1:31" ht="21.75" customHeight="1">
      <c r="A66" s="40" t="s">
        <v>18</v>
      </c>
      <c r="B66" s="41"/>
      <c r="C66" s="41"/>
      <c r="D66" s="41"/>
      <c r="E66" s="42"/>
      <c r="F66" s="42"/>
      <c r="G66" s="42"/>
      <c r="H66" s="43">
        <f ca="1">SUM(H64,H52)</f>
        <v>829</v>
      </c>
      <c r="I66" s="44">
        <f ca="1">(SUMPRODUCT(I5:I51,$H$5:$H$51))/$H52</f>
        <v>0.95703679131483732</v>
      </c>
      <c r="J66" s="44"/>
      <c r="K66" s="44"/>
      <c r="L66" s="44">
        <f ca="1">(SUMPRODUCT(L5:L51,$H$5:$H$51)+SUMPRODUCT(L55:L63,$H$55:$H$63))/$H66</f>
        <v>8.5650180940892648E-2</v>
      </c>
      <c r="M66" s="44">
        <f ca="1">(SUMPRODUCT(M5:M51,$H$5:$H$51))/$H52</f>
        <v>0.73195416164053084</v>
      </c>
      <c r="N66" s="45">
        <f ca="1">SUM(N64,N52)</f>
        <v>51</v>
      </c>
      <c r="O66" s="45">
        <f t="shared" ref="O66:P66" ca="1" si="44">SUM(O64,O52)</f>
        <v>20</v>
      </c>
      <c r="P66" s="45">
        <f t="shared" ca="1" si="44"/>
        <v>58</v>
      </c>
      <c r="Q66" s="46">
        <f t="shared" ref="Q66:V66" ca="1" si="45">(SUMPRODUCT(Q5:Q51,$H$5:$H$51)+SUMPRODUCT(Q55:Q63,$H$55:$H$63))/$H66</f>
        <v>4157.7683956574183</v>
      </c>
      <c r="R66" s="46">
        <f t="shared" ca="1" si="45"/>
        <v>0</v>
      </c>
      <c r="S66" s="46">
        <f t="shared" ca="1" si="45"/>
        <v>4157.7683956574183</v>
      </c>
      <c r="T66" s="46">
        <f t="shared" ca="1" si="45"/>
        <v>0</v>
      </c>
      <c r="U66" s="46">
        <f t="shared" ca="1" si="45"/>
        <v>4157.7683956574183</v>
      </c>
      <c r="V66" s="47">
        <f t="shared" ca="1" si="45"/>
        <v>5.6048414586453124</v>
      </c>
      <c r="W66" s="16"/>
      <c r="X66" s="29"/>
      <c r="Y66" s="29"/>
      <c r="AB66" s="371"/>
      <c r="AC66" s="371"/>
      <c r="AD66" s="10"/>
      <c r="AE66" s="202"/>
    </row>
    <row r="67" spans="1:31">
      <c r="A67" s="49"/>
      <c r="B67" s="49"/>
      <c r="C67" s="49"/>
      <c r="D67" s="49"/>
      <c r="E67" s="49"/>
      <c r="F67" s="50"/>
      <c r="G67" s="50"/>
      <c r="H67" s="51"/>
      <c r="I67" s="37"/>
      <c r="J67" s="37"/>
      <c r="K67" s="37"/>
      <c r="L67" s="37"/>
      <c r="M67" s="37"/>
      <c r="N67" s="52"/>
      <c r="O67" s="52"/>
      <c r="P67" s="52"/>
      <c r="Q67" s="53"/>
      <c r="R67" s="53"/>
      <c r="S67" s="53"/>
      <c r="T67" s="53"/>
      <c r="U67" s="53"/>
      <c r="V67" s="54"/>
      <c r="W67" s="16"/>
      <c r="X67" s="29"/>
      <c r="Y67" s="29"/>
      <c r="AB67" s="187"/>
      <c r="AC67" s="187"/>
      <c r="AD67" s="10"/>
      <c r="AE67" s="202"/>
    </row>
    <row r="68" spans="1:31" ht="19.5" customHeight="1">
      <c r="A68" s="55" t="s">
        <v>21</v>
      </c>
      <c r="B68" s="41"/>
      <c r="C68" s="41"/>
      <c r="D68" s="56"/>
      <c r="E68" s="42"/>
      <c r="F68" s="42"/>
      <c r="G68" s="42"/>
      <c r="H68" s="43">
        <f ca="1">SUMIFS(H5:H51,$AE$5:$AE$51,"&lt;&gt;TRUE") + H64</f>
        <v>646</v>
      </c>
      <c r="I68" s="44">
        <f ca="1">((I66*$H$66)-(SUMIFS(I5:I51,$AE$5:$AE$51,"TRUE")*(SUMIFS($H$5:$H$51,$AE$5:$AE$51,"TRUE"))))/$H$68</f>
        <v>0.94642414860681134</v>
      </c>
      <c r="J68" s="44"/>
      <c r="K68" s="44"/>
      <c r="L68" s="44">
        <f ca="1">((L66*$H$66)-(SUMIFS(L5:L51,$AE$5:$AE$51,"TRUE")*(SUMIFS($H$5:$H$51,$AE$5:$AE$51,"TRUE"))))/$H$68</f>
        <v>0</v>
      </c>
      <c r="M68" s="44">
        <f ca="1">((M66*$H$66)-(SUMIFS(M5:M51,$AE$5:$AE$51,"TRUE")*(SUMIFS($H$5:$H$51,$AE$5:$AE$51,"TRUE"))))/$H$68</f>
        <v>0.93930340557275549</v>
      </c>
      <c r="N68" s="43">
        <f ca="1">SUMIFS(N5:N51,$AE$5:$AE$51,"&lt;&gt;TRUE")</f>
        <v>0</v>
      </c>
      <c r="O68" s="43">
        <f t="shared" ref="O68:P68" ca="1" si="46">SUMIFS(O5:O51,$AE$5:$AE$51,"&lt;&gt;TRUE")</f>
        <v>0</v>
      </c>
      <c r="P68" s="43">
        <f t="shared" ca="1" si="46"/>
        <v>0</v>
      </c>
      <c r="Q68" s="46">
        <f t="shared" ref="Q68:V68" ca="1" si="47">((Q66*$H$66)-(SUMIFS(Q5:Q51,$AE$5:$AE$51,"TRUE")*(SUMIFS($H$5:$H$51,$AE$5:$AE$51,"TRUE"))))/$H$68</f>
        <v>4607.1114551083592</v>
      </c>
      <c r="R68" s="46">
        <f t="shared" ca="1" si="47"/>
        <v>0</v>
      </c>
      <c r="S68" s="46">
        <f t="shared" ca="1" si="47"/>
        <v>4607.1114551083592</v>
      </c>
      <c r="T68" s="46">
        <f t="shared" ca="1" si="47"/>
        <v>0</v>
      </c>
      <c r="U68" s="46">
        <f t="shared" ca="1" si="47"/>
        <v>4607.1114551083592</v>
      </c>
      <c r="V68" s="47">
        <f t="shared" ca="1" si="47"/>
        <v>5.089669421415028</v>
      </c>
      <c r="W68" s="16"/>
      <c r="X68" s="29"/>
      <c r="Y68" s="29"/>
      <c r="AB68" s="187"/>
      <c r="AC68" s="187"/>
      <c r="AD68" s="10"/>
      <c r="AE68" s="202"/>
    </row>
    <row r="69" spans="1:31"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6"/>
      <c r="X69" s="29"/>
      <c r="Y69" s="29"/>
      <c r="AE69" s="33"/>
    </row>
    <row r="70" spans="1:31"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6"/>
      <c r="X70" s="29"/>
      <c r="Y70" s="29"/>
      <c r="AA70" s="193"/>
      <c r="AB70" s="9"/>
      <c r="AC70" s="9"/>
      <c r="AD70" s="9"/>
      <c r="AE70" s="33"/>
    </row>
    <row r="71" spans="1:31"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6"/>
      <c r="X71" s="29"/>
      <c r="Y71" s="29"/>
      <c r="AA71" s="193"/>
      <c r="AB71" s="38"/>
      <c r="AC71" s="38"/>
      <c r="AD71" s="38"/>
      <c r="AE71" s="165"/>
    </row>
    <row r="72" spans="1:31"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6"/>
      <c r="X72" s="29"/>
      <c r="Y72" s="29"/>
      <c r="AA72" s="1"/>
      <c r="AB72" s="38"/>
      <c r="AC72" s="38"/>
      <c r="AD72" s="194"/>
      <c r="AE72" s="203"/>
    </row>
    <row r="73" spans="1:31"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6"/>
      <c r="X73" s="29"/>
      <c r="Y73" s="29"/>
      <c r="AA73" s="1"/>
      <c r="AB73" s="38"/>
      <c r="AC73" s="38"/>
      <c r="AD73" s="194"/>
      <c r="AE73" s="203" t="str">
        <f>IF($AA73="","",_xlfn.MAXIFS('Log Sheet'!$A$120:$A$10004,'Log Sheet'!$D$120:$D$10004,$AA73))</f>
        <v/>
      </c>
    </row>
    <row r="74" spans="1:31"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6"/>
      <c r="X74" s="29"/>
      <c r="Y74" s="29"/>
      <c r="AA74" s="1"/>
      <c r="AB74" s="38"/>
      <c r="AC74" s="38"/>
      <c r="AD74" s="194"/>
      <c r="AE74" s="203" t="str">
        <f>IF($AA74="","",_xlfn.MAXIFS('Log Sheet'!$A$120:$A$10004,'Log Sheet'!$D$120:$D$10004,$AA74))</f>
        <v/>
      </c>
    </row>
    <row r="75" spans="1:31"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6"/>
      <c r="X75" s="29"/>
      <c r="Y75" s="29"/>
      <c r="AA75" s="1"/>
      <c r="AB75" s="38"/>
      <c r="AC75" s="38"/>
      <c r="AD75" s="194"/>
      <c r="AE75" s="203" t="str">
        <f>IF($AA75="","",_xlfn.MAXIFS('Log Sheet'!$A$120:$A$10004,'Log Sheet'!$D$120:$D$10004,$AA75))</f>
        <v/>
      </c>
    </row>
    <row r="76" spans="1:31"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6"/>
      <c r="X76" s="29"/>
      <c r="Y76" s="29"/>
      <c r="AA76" s="1"/>
      <c r="AB76" s="38"/>
      <c r="AC76" s="38"/>
      <c r="AD76" s="194"/>
      <c r="AE76" s="203" t="str">
        <f>IF($AA76="","",_xlfn.MAXIFS('Log Sheet'!$A$120:$A$10004,'Log Sheet'!$D$120:$D$10004,$AA76))</f>
        <v/>
      </c>
    </row>
    <row r="77" spans="1:31"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6"/>
      <c r="X77" s="29"/>
      <c r="Y77" s="29"/>
      <c r="AA77" s="1"/>
      <c r="AB77" s="38"/>
      <c r="AC77" s="38"/>
      <c r="AD77" s="194"/>
      <c r="AE77" s="203" t="str">
        <f>IF($AA77="","",_xlfn.MAXIFS('Log Sheet'!$A$120:$A$10004,'Log Sheet'!$D$120:$D$10004,$AA77))</f>
        <v/>
      </c>
    </row>
    <row r="78" spans="1:31"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6"/>
      <c r="X78" s="29"/>
      <c r="Y78" s="29"/>
      <c r="AA78" s="1"/>
      <c r="AB78" s="38"/>
      <c r="AC78" s="38"/>
      <c r="AD78" s="194"/>
      <c r="AE78" s="203" t="str">
        <f>IF($AA78="","",_xlfn.MAXIFS('Log Sheet'!$A$120:$A$10004,'Log Sheet'!$D$120:$D$10004,$AA78))</f>
        <v/>
      </c>
    </row>
    <row r="79" spans="1:31"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6"/>
      <c r="X79" s="29"/>
      <c r="Y79" s="29"/>
      <c r="AA79" s="1"/>
      <c r="AB79" s="38"/>
      <c r="AC79" s="38"/>
      <c r="AD79" s="194"/>
      <c r="AE79" s="203" t="str">
        <f>IF($AA79="","",_xlfn.MAXIFS('Log Sheet'!$A$120:$A$10004,'Log Sheet'!$D$120:$D$10004,$AA79))</f>
        <v/>
      </c>
    </row>
    <row r="80" spans="1:31"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6"/>
      <c r="X80" s="29"/>
      <c r="Y80" s="29"/>
      <c r="AA80" s="1"/>
      <c r="AB80" s="38"/>
      <c r="AC80" s="38"/>
      <c r="AD80" s="194"/>
      <c r="AE80" s="203" t="str">
        <f>IF($AA80="","",_xlfn.MAXIFS('Log Sheet'!$A$120:$A$10004,'Log Sheet'!$D$120:$D$10004,$AA80))</f>
        <v/>
      </c>
    </row>
    <row r="81" spans="31:31">
      <c r="AE81" s="203" t="str">
        <f>IF($AA81="","",_xlfn.MAXIFS('Log Sheet'!$A$120:$A$10004,'Log Sheet'!$D$120:$D$10004,$AA81))</f>
        <v/>
      </c>
    </row>
    <row r="82" spans="31:31">
      <c r="AE82" s="203" t="str">
        <f>IF($AA82="","",_xlfn.MAXIFS('Log Sheet'!$A$120:$A$10004,'Log Sheet'!$D$120:$D$10004,$AA82))</f>
        <v/>
      </c>
    </row>
    <row r="83" spans="31:31">
      <c r="AE83" s="203" t="str">
        <f>IF($AA83="","",_xlfn.MAXIFS('Log Sheet'!$A$120:$A$10004,'Log Sheet'!$D$120:$D$10004,$AA83))</f>
        <v/>
      </c>
    </row>
  </sheetData>
  <protectedRanges>
    <protectedRange sqref="A133:K811 M133:P811 W90:Y90" name="Editable"/>
  </protectedRanges>
  <sortState xmlns:xlrd2="http://schemas.microsoft.com/office/spreadsheetml/2017/richdata2" ref="A55:U63">
    <sortCondition descending="1" ref="L1"/>
  </sortState>
  <mergeCells count="4">
    <mergeCell ref="A1:W1"/>
    <mergeCell ref="A2:W2"/>
    <mergeCell ref="AA64:AB64"/>
    <mergeCell ref="AB66:AC66"/>
  </mergeCells>
  <conditionalFormatting sqref="A5:W51">
    <cfRule type="expression" dxfId="7" priority="1">
      <formula>$AE5=TRUE</formula>
    </cfRule>
  </conditionalFormatting>
  <pageMargins left="0.25" right="0.25" top="0.75" bottom="0.75" header="0.3" footer="0.3"/>
  <pageSetup orientation="landscape" r:id="rId1"/>
  <drawing r:id="rId2"/>
  <legacyDrawing r:id="rId3"/>
  <controls>
    <mc:AlternateContent xmlns:mc="http://schemas.openxmlformats.org/markup-compatibility/2006">
      <mc:Choice Requires="x14">
        <control shapeId="1028" r:id="rId4" name="logDataBtn">
          <controlPr defaultSize="0" autoLine="0" r:id="rId5">
            <anchor moveWithCells="1">
              <from>
                <xdr:col>21</xdr:col>
                <xdr:colOff>190500</xdr:colOff>
                <xdr:row>0</xdr:row>
                <xdr:rowOff>733425</xdr:rowOff>
              </from>
              <to>
                <xdr:col>22</xdr:col>
                <xdr:colOff>714375</xdr:colOff>
                <xdr:row>0</xdr:row>
                <xdr:rowOff>1038225</xdr:rowOff>
              </to>
            </anchor>
          </controlPr>
        </control>
      </mc:Choice>
      <mc:Fallback>
        <control shapeId="1028" r:id="rId4" name="logDataBtn"/>
      </mc:Fallback>
    </mc:AlternateContent>
    <mc:AlternateContent xmlns:mc="http://schemas.openxmlformats.org/markup-compatibility/2006">
      <mc:Choice Requires="x14">
        <control shapeId="1030" r:id="rId6" name="addPropertyButton">
          <controlPr defaultSize="0" autoLine="0" r:id="rId7">
            <anchor moveWithCells="1">
              <from>
                <xdr:col>19</xdr:col>
                <xdr:colOff>466725</xdr:colOff>
                <xdr:row>0</xdr:row>
                <xdr:rowOff>742950</xdr:rowOff>
              </from>
              <to>
                <xdr:col>21</xdr:col>
                <xdr:colOff>142875</xdr:colOff>
                <xdr:row>1</xdr:row>
                <xdr:rowOff>0</xdr:rowOff>
              </to>
            </anchor>
          </controlPr>
        </control>
      </mc:Choice>
      <mc:Fallback>
        <control shapeId="1030" r:id="rId6" name="addPropertyButton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6F42C-9658-488E-ACFC-5151BF963772}">
  <sheetPr codeName="Sheet6"/>
  <dimension ref="A1:AJ106"/>
  <sheetViews>
    <sheetView workbookViewId="0">
      <selection activeCell="O9" sqref="O9"/>
    </sheetView>
  </sheetViews>
  <sheetFormatPr defaultRowHeight="15"/>
  <cols>
    <col min="28" max="28" width="16" customWidth="1"/>
  </cols>
  <sheetData>
    <row r="1" spans="1:19">
      <c r="A1" t="s">
        <v>16</v>
      </c>
      <c r="E1" t="str" cm="1">
        <f t="array" aca="1" ref="E1" ca="1">_xlfn._xlws.FILTER(Dashboard!$A$5:$A$63,(Dashboard!$AE$5:$AE$63= TRUE))</f>
        <v>1047 Commonwealth</v>
      </c>
      <c r="F1" t="s">
        <v>236</v>
      </c>
      <c r="G1" s="185" t="str">
        <f ca="1" xml:space="preserve"> "'" &amp; E1 &amp; "'"</f>
        <v>'1047 Commonwealth'</v>
      </c>
      <c r="R1">
        <v>231</v>
      </c>
    </row>
    <row r="2" spans="1:19">
      <c r="A2" t="s">
        <v>191</v>
      </c>
      <c r="F2" s="185"/>
    </row>
    <row r="3" spans="1:19">
      <c r="A3" t="s">
        <v>230</v>
      </c>
    </row>
    <row r="4" spans="1:19">
      <c r="F4" t="str" cm="1">
        <f t="array" aca="1" ref="F4" ca="1">INDIRECT($G$1 &amp; "!A" &amp; (ROW() + $R$1))</f>
        <v>Studio</v>
      </c>
      <c r="G4" cm="1">
        <f t="array" aca="1" ref="G4" ca="1">INDIRECT($G$1 &amp; "!B" &amp; (ROW() + $R$1))</f>
        <v>0</v>
      </c>
      <c r="I4" cm="1">
        <f t="array" aca="1" ref="I4" ca="1">INDIRECT($G$1 &amp; "!F" &amp; (ROW() + $R$1))</f>
        <v>183</v>
      </c>
      <c r="J4" cm="1">
        <f t="array" aca="1" ref="J4" ca="1">INDIRECT($G$1 &amp; "!G" &amp; (ROW() + $R$1))</f>
        <v>347.43715846994536</v>
      </c>
      <c r="K4" cm="1">
        <f t="array" aca="1" ref="K4" ca="1">INDIRECT($G$1 &amp; "!I" &amp; (ROW() + $R$1))</f>
        <v>2571.5628415300544</v>
      </c>
      <c r="L4" cm="1">
        <f t="array" aca="1" ref="L4" ca="1">INDIRECT($G$1 &amp; "!J" &amp; (ROW() +$R$1))</f>
        <v>7.4234269015456604</v>
      </c>
      <c r="M4" cm="1">
        <f t="array" aca="1" ref="M4" ca="1">INDIRECT($G$1 &amp; "!K" &amp; (ROW() + $R$1))</f>
        <v>0</v>
      </c>
      <c r="N4" cm="1">
        <f t="array" aca="1" ref="N4" ca="1">INDIRECT($G$1 &amp; "!L" &amp; (ROW() + $R$1))</f>
        <v>0</v>
      </c>
      <c r="O4" cm="1">
        <f t="array" aca="1" ref="O4" ca="1">INDIRECT($G$1 &amp; "!M" &amp; (ROW() + $R$1))</f>
        <v>0</v>
      </c>
      <c r="P4" cm="1">
        <f t="array" aca="1" ref="P4" ca="1">INDIRECT($G$1 &amp; "!N" &amp; (ROW() + $R$1))</f>
        <v>2571.5628415300544</v>
      </c>
      <c r="Q4" cm="1">
        <f t="array" aca="1" ref="Q4" ca="1">INDIRECT($G$1 &amp; "!O" &amp; (ROW() + $R$1))</f>
        <v>7.4234269015456604</v>
      </c>
      <c r="R4" cm="1">
        <f t="array" aca="1" ref="R4" ca="1">INDIRECT($G$1 &amp; "!W" &amp; (ROW() + $R$1))</f>
        <v>2571.5628415300544</v>
      </c>
      <c r="S4" cm="1">
        <f t="array" aca="1" ref="S4" ca="1">INDIRECT($G$1 &amp; "!X" &amp; (ROW() + $R$1))</f>
        <v>7.4234269015456604</v>
      </c>
    </row>
    <row r="5" spans="1:19">
      <c r="F5" t="str" cm="1">
        <f t="array" aca="1" ref="F5" ca="1">INDIRECT($G$1 &amp; "!A" &amp; (ROW() + $R$1))</f>
        <v>1 Bedroom</v>
      </c>
      <c r="G5" cm="1">
        <f t="array" aca="1" ref="G5" ca="1">INDIRECT($G$1 &amp; "!B" &amp; (ROW() + $R$1))</f>
        <v>0</v>
      </c>
      <c r="I5" cm="1">
        <f t="array" aca="1" ref="I5" ca="1">INDIRECT($G$1 &amp; "!F" &amp; (ROW() + $R$1))</f>
        <v>0</v>
      </c>
      <c r="J5" cm="1">
        <f t="array" aca="1" ref="J5" ca="1">INDIRECT($G$1 &amp; "!G" &amp; (ROW() + $R$1))</f>
        <v>0</v>
      </c>
      <c r="K5" cm="1">
        <f t="array" aca="1" ref="K5" ca="1">INDIRECT($G$1 &amp; "!I" &amp; (ROW() + $R$1))</f>
        <v>0</v>
      </c>
      <c r="L5" cm="1">
        <f t="array" aca="1" ref="L5" ca="1">INDIRECT($G$1 &amp; "!J" &amp; (ROW() +$R$1))</f>
        <v>0</v>
      </c>
      <c r="M5" cm="1">
        <f t="array" aca="1" ref="M5" ca="1">INDIRECT($G$1 &amp; "!K" &amp; (ROW() + $R$1))</f>
        <v>0</v>
      </c>
      <c r="N5" cm="1">
        <f t="array" aca="1" ref="N5" ca="1">INDIRECT($G$1 &amp; "!L" &amp; (ROW() + $R$1))</f>
        <v>0</v>
      </c>
      <c r="O5" cm="1">
        <f t="array" aca="1" ref="O5" ca="1">INDIRECT($G$1 &amp; "!M" &amp; (ROW() + $R$1))</f>
        <v>0</v>
      </c>
      <c r="P5" cm="1">
        <f t="array" aca="1" ref="P5" ca="1">INDIRECT($G$1 &amp; "!N" &amp; (ROW() + $R$1))</f>
        <v>0</v>
      </c>
      <c r="Q5" cm="1">
        <f t="array" aca="1" ref="Q5" ca="1">INDIRECT($G$1 &amp; "!O" &amp; (ROW() + $R$1))</f>
        <v>0</v>
      </c>
      <c r="R5" cm="1">
        <f t="array" aca="1" ref="R5" ca="1">INDIRECT($G$1 &amp; "!W" &amp; (ROW() + $R$1))</f>
        <v>0</v>
      </c>
      <c r="S5" cm="1">
        <f t="array" aca="1" ref="S5" ca="1">INDIRECT($G$1 &amp; "!X" &amp; (ROW() + $R$1))</f>
        <v>0</v>
      </c>
    </row>
    <row r="6" spans="1:19">
      <c r="F6" t="str" cm="1">
        <f t="array" aca="1" ref="F6" ca="1">INDIRECT($G$1 &amp; "!A" &amp; (ROW() + $R$1))</f>
        <v>2 Bedroom</v>
      </c>
      <c r="G6" cm="1">
        <f t="array" aca="1" ref="G6" ca="1">INDIRECT($G$1 &amp; "!B" &amp; (ROW() + $R$1))</f>
        <v>0</v>
      </c>
      <c r="I6" cm="1">
        <f t="array" aca="1" ref="I6" ca="1">INDIRECT($G$1 &amp; "!F" &amp; (ROW() + $R$1))</f>
        <v>0</v>
      </c>
      <c r="J6" cm="1">
        <f t="array" aca="1" ref="J6" ca="1">INDIRECT($G$1 &amp; "!G" &amp; (ROW() + $R$1))</f>
        <v>0</v>
      </c>
      <c r="K6" cm="1">
        <f t="array" aca="1" ref="K6" ca="1">INDIRECT($G$1 &amp; "!I" &amp; (ROW() + $R$1))</f>
        <v>0</v>
      </c>
      <c r="L6" cm="1">
        <f t="array" aca="1" ref="L6" ca="1">INDIRECT($G$1 &amp; "!J" &amp; (ROW() +$R$1))</f>
        <v>0</v>
      </c>
      <c r="M6" cm="1">
        <f t="array" aca="1" ref="M6" ca="1">INDIRECT($G$1 &amp; "!K" &amp; (ROW() + $R$1))</f>
        <v>0</v>
      </c>
      <c r="N6" cm="1">
        <f t="array" aca="1" ref="N6" ca="1">INDIRECT($G$1 &amp; "!L" &amp; (ROW() + $R$1))</f>
        <v>0</v>
      </c>
      <c r="O6" cm="1">
        <f t="array" aca="1" ref="O6" ca="1">INDIRECT($G$1 &amp; "!M" &amp; (ROW() + $R$1))</f>
        <v>0</v>
      </c>
      <c r="P6" cm="1">
        <f t="array" aca="1" ref="P6" ca="1">INDIRECT($G$1 &amp; "!N" &amp; (ROW() + $R$1))</f>
        <v>0</v>
      </c>
      <c r="Q6" cm="1">
        <f t="array" aca="1" ref="Q6" ca="1">INDIRECT($G$1 &amp; "!O" &amp; (ROW() + $R$1))</f>
        <v>0</v>
      </c>
      <c r="R6" cm="1">
        <f t="array" aca="1" ref="R6" ca="1">INDIRECT($G$1 &amp; "!W" &amp; (ROW() + $R$1))</f>
        <v>0</v>
      </c>
      <c r="S6" cm="1">
        <f t="array" aca="1" ref="S6" ca="1">INDIRECT($G$1 &amp; "!X" &amp; (ROW() + $R$1))</f>
        <v>0</v>
      </c>
    </row>
    <row r="7" spans="1:19">
      <c r="F7" t="str" cm="1">
        <f t="array" aca="1" ref="F7" ca="1">INDIRECT($G$1 &amp; "!A" &amp; (ROW() + $R$1))</f>
        <v>3 Bedroom</v>
      </c>
      <c r="G7" cm="1">
        <f t="array" aca="1" ref="G7" ca="1">INDIRECT($G$1 &amp; "!B" &amp; (ROW() + $R$1))</f>
        <v>0</v>
      </c>
      <c r="I7" cm="1">
        <f t="array" aca="1" ref="I7" ca="1">INDIRECT($G$1 &amp; "!F" &amp; (ROW() + $R$1))</f>
        <v>0</v>
      </c>
      <c r="J7" cm="1">
        <f t="array" aca="1" ref="J7" ca="1">INDIRECT($G$1 &amp; "!G" &amp; (ROW() + $R$1))</f>
        <v>0</v>
      </c>
      <c r="K7" cm="1">
        <f t="array" aca="1" ref="K7" ca="1">INDIRECT($G$1 &amp; "!I" &amp; (ROW() + $R$1))</f>
        <v>0</v>
      </c>
      <c r="L7" cm="1">
        <f t="array" aca="1" ref="L7" ca="1">INDIRECT($G$1 &amp; "!J" &amp; (ROW() +$R$1))</f>
        <v>0</v>
      </c>
      <c r="M7" cm="1">
        <f t="array" aca="1" ref="M7" ca="1">INDIRECT($G$1 &amp; "!K" &amp; (ROW() + $R$1))</f>
        <v>0</v>
      </c>
      <c r="N7" cm="1">
        <f t="array" aca="1" ref="N7" ca="1">INDIRECT($G$1 &amp; "!L" &amp; (ROW() + $R$1))</f>
        <v>0</v>
      </c>
      <c r="O7" cm="1">
        <f t="array" aca="1" ref="O7" ca="1">INDIRECT($G$1 &amp; "!M" &amp; (ROW() + $R$1))</f>
        <v>0</v>
      </c>
      <c r="P7" cm="1">
        <f t="array" aca="1" ref="P7" ca="1">INDIRECT($G$1 &amp; "!N" &amp; (ROW() + $R$1))</f>
        <v>0</v>
      </c>
      <c r="Q7" cm="1">
        <f t="array" aca="1" ref="Q7" ca="1">INDIRECT($G$1 &amp; "!O" &amp; (ROW() + $R$1))</f>
        <v>0</v>
      </c>
      <c r="R7" cm="1">
        <f t="array" aca="1" ref="R7" ca="1">INDIRECT($G$1 &amp; "!W" &amp; (ROW() + $R$1))</f>
        <v>0</v>
      </c>
      <c r="S7" cm="1">
        <f t="array" aca="1" ref="S7" ca="1">INDIRECT($G$1 &amp; "!X" &amp; (ROW() + $R$1))</f>
        <v>0</v>
      </c>
    </row>
    <row r="8" spans="1:19">
      <c r="F8" t="str" cm="1">
        <f t="array" aca="1" ref="F8" ca="1">INDIRECT($G$1 &amp; "!A" &amp; (ROW() + $R$1))</f>
        <v>4 Bedroom</v>
      </c>
      <c r="G8" cm="1">
        <f t="array" aca="1" ref="G8" ca="1">INDIRECT($G$1 &amp; "!B" &amp; (ROW() + $R$1))</f>
        <v>0</v>
      </c>
      <c r="I8" cm="1">
        <f t="array" aca="1" ref="I8" ca="1">INDIRECT($G$1 &amp; "!F" &amp; (ROW() + $R$1))</f>
        <v>0</v>
      </c>
      <c r="J8" cm="1">
        <f t="array" aca="1" ref="J8" ca="1">INDIRECT($G$1 &amp; "!G" &amp; (ROW() + $R$1))</f>
        <v>0</v>
      </c>
      <c r="K8" cm="1">
        <f t="array" aca="1" ref="K8" ca="1">INDIRECT($G$1 &amp; "!I" &amp; (ROW() + $R$1))</f>
        <v>0</v>
      </c>
      <c r="L8" cm="1">
        <f t="array" aca="1" ref="L8" ca="1">INDIRECT($G$1 &amp; "!J" &amp; (ROW() +$R$1))</f>
        <v>0</v>
      </c>
      <c r="M8" cm="1">
        <f t="array" aca="1" ref="M8" ca="1">INDIRECT($G$1 &amp; "!K" &amp; (ROW() + $R$1))</f>
        <v>0</v>
      </c>
      <c r="N8" cm="1">
        <f t="array" aca="1" ref="N8" ca="1">INDIRECT($G$1 &amp; "!L" &amp; (ROW() + $R$1))</f>
        <v>0</v>
      </c>
      <c r="O8" cm="1">
        <f t="array" aca="1" ref="O8" ca="1">INDIRECT($G$1 &amp; "!M" &amp; (ROW() + $R$1))</f>
        <v>0</v>
      </c>
      <c r="P8" cm="1">
        <f t="array" aca="1" ref="P8" ca="1">INDIRECT($G$1 &amp; "!N" &amp; (ROW() + $R$1))</f>
        <v>0</v>
      </c>
      <c r="Q8" cm="1">
        <f t="array" aca="1" ref="Q8" ca="1">INDIRECT($G$1 &amp; "!O" &amp; (ROW() + $R$1))</f>
        <v>0</v>
      </c>
      <c r="R8" cm="1">
        <f t="array" aca="1" ref="R8" ca="1">INDIRECT($G$1 &amp; "!W" &amp; (ROW() + $R$1))</f>
        <v>0</v>
      </c>
      <c r="S8" cm="1">
        <f t="array" aca="1" ref="S8" ca="1">INDIRECT($G$1 &amp; "!X" &amp; (ROW() + $R$1))</f>
        <v>0</v>
      </c>
    </row>
    <row r="9" spans="1:19">
      <c r="F9" t="str" cm="1">
        <f t="array" aca="1" ref="F9" ca="1">INDIRECT($G$1 &amp; "!A" &amp; (ROW() + $R$1))</f>
        <v>5 Bedroom</v>
      </c>
      <c r="G9" cm="1">
        <f t="array" aca="1" ref="G9" ca="1">INDIRECT($G$1 &amp; "!B" &amp; (ROW() + $R$1))</f>
        <v>0</v>
      </c>
      <c r="I9" cm="1">
        <f t="array" aca="1" ref="I9" ca="1">INDIRECT($G$1 &amp; "!F" &amp; (ROW() + $R$1))</f>
        <v>0</v>
      </c>
      <c r="J9" cm="1">
        <f t="array" aca="1" ref="J9" ca="1">INDIRECT($G$1 &amp; "!G" &amp; (ROW() + $R$1))</f>
        <v>0</v>
      </c>
      <c r="K9" cm="1">
        <f t="array" aca="1" ref="K9" ca="1">INDIRECT($G$1 &amp; "!I" &amp; (ROW() + $R$1))</f>
        <v>0</v>
      </c>
      <c r="L9" cm="1">
        <f t="array" aca="1" ref="L9" ca="1">INDIRECT($G$1 &amp; "!J" &amp; (ROW() +$R$1))</f>
        <v>0</v>
      </c>
      <c r="M9" cm="1">
        <f t="array" aca="1" ref="M9" ca="1">INDIRECT($G$1 &amp; "!K" &amp; (ROW() + $R$1))</f>
        <v>0</v>
      </c>
      <c r="N9" cm="1">
        <f t="array" aca="1" ref="N9" ca="1">INDIRECT($G$1 &amp; "!L" &amp; (ROW() + $R$1))</f>
        <v>0</v>
      </c>
      <c r="O9" cm="1">
        <f t="array" aca="1" ref="O9" ca="1">INDIRECT($G$1 &amp; "!M" &amp; (ROW() + $R$1))</f>
        <v>0</v>
      </c>
      <c r="P9" cm="1">
        <f t="array" aca="1" ref="P9" ca="1">INDIRECT($G$1 &amp; "!N" &amp; (ROW() + $R$1))</f>
        <v>0</v>
      </c>
      <c r="Q9" cm="1">
        <f t="array" aca="1" ref="Q9" ca="1">INDIRECT($G$1 &amp; "!O" &amp; (ROW() + $R$1))</f>
        <v>0</v>
      </c>
      <c r="R9" cm="1">
        <f t="array" aca="1" ref="R9" ca="1">INDIRECT($G$1 &amp; "!W" &amp; (ROW() + $R$1))</f>
        <v>0</v>
      </c>
      <c r="S9" cm="1">
        <f t="array" aca="1" ref="S9" ca="1">INDIRECT($G$1 &amp; "!X" &amp; (ROW() + $R$1))</f>
        <v>0</v>
      </c>
    </row>
    <row r="10" spans="1:19">
      <c r="F10" t="str" cm="1">
        <f t="array" aca="1" ref="F10" ca="1">INDIRECT($G$1 &amp; "!A" &amp; (ROW() + $R$1))</f>
        <v>6 Bedroom</v>
      </c>
      <c r="G10" cm="1">
        <f t="array" aca="1" ref="G10" ca="1">INDIRECT($G$1 &amp; "!B" &amp; (ROW() + $R$1))</f>
        <v>0</v>
      </c>
      <c r="I10" cm="1">
        <f t="array" aca="1" ref="I10" ca="1">INDIRECT($G$1 &amp; "!F" &amp; (ROW() + $R$1))</f>
        <v>0</v>
      </c>
      <c r="J10" cm="1">
        <f t="array" aca="1" ref="J10" ca="1">INDIRECT($G$1 &amp; "!G" &amp; (ROW() + $R$1))</f>
        <v>0</v>
      </c>
      <c r="K10" cm="1">
        <f t="array" aca="1" ref="K10" ca="1">INDIRECT($G$1 &amp; "!I" &amp; (ROW() + $R$1))</f>
        <v>0</v>
      </c>
      <c r="L10" cm="1">
        <f t="array" aca="1" ref="L10" ca="1">INDIRECT($G$1 &amp; "!J" &amp; (ROW() +$R$1))</f>
        <v>0</v>
      </c>
      <c r="M10" cm="1">
        <f t="array" aca="1" ref="M10" ca="1">INDIRECT($G$1 &amp; "!K" &amp; (ROW() + $R$1))</f>
        <v>0</v>
      </c>
      <c r="N10" cm="1">
        <f t="array" aca="1" ref="N10" ca="1">INDIRECT($G$1 &amp; "!L" &amp; (ROW() + $R$1))</f>
        <v>0</v>
      </c>
      <c r="O10" cm="1">
        <f t="array" aca="1" ref="O10" ca="1">INDIRECT($G$1 &amp; "!M" &amp; (ROW() + $R$1))</f>
        <v>0</v>
      </c>
      <c r="P10" cm="1">
        <f t="array" aca="1" ref="P10" ca="1">INDIRECT($G$1 &amp; "!N" &amp; (ROW() + $R$1))</f>
        <v>0</v>
      </c>
      <c r="Q10" cm="1">
        <f t="array" aca="1" ref="Q10" ca="1">INDIRECT($G$1 &amp; "!O" &amp; (ROW() + $R$1))</f>
        <v>0</v>
      </c>
      <c r="R10" cm="1">
        <f t="array" aca="1" ref="R10" ca="1">INDIRECT($G$1 &amp; "!W" &amp; (ROW() + $R$1))</f>
        <v>0</v>
      </c>
      <c r="S10" cm="1">
        <f t="array" aca="1" ref="S10" ca="1">INDIRECT($G$1 &amp; "!X" &amp; (ROW() + $R$1))</f>
        <v>0</v>
      </c>
    </row>
    <row r="11" spans="1:19">
      <c r="F11" t="str" cm="1">
        <f t="array" aca="1" ref="F11" ca="1">INDIRECT($G$1 &amp; "!A" &amp; (ROW() + $R$1))</f>
        <v>Property Average</v>
      </c>
      <c r="G11" cm="1">
        <f t="array" aca="1" ref="G11" ca="1">INDIRECT($G$1 &amp; "!B" &amp; (ROW() + $R$1))</f>
        <v>0</v>
      </c>
      <c r="I11" cm="1">
        <f t="array" aca="1" ref="I11" ca="1">INDIRECT($G$1 &amp; "!F" &amp; (ROW() + $R$1))</f>
        <v>183</v>
      </c>
      <c r="J11" cm="1">
        <f t="array" aca="1" ref="J11" ca="1">INDIRECT($G$1 &amp; "!G" &amp; (ROW() + $R$1))</f>
        <v>347.43715846994536</v>
      </c>
      <c r="K11" cm="1">
        <f t="array" aca="1" ref="K11" ca="1">INDIRECT($G$1 &amp; "!I" &amp; (ROW() + $R$1))</f>
        <v>2571.5628415300544</v>
      </c>
      <c r="L11" cm="1">
        <f t="array" aca="1" ref="L11" ca="1">INDIRECT($G$1 &amp; "!J" &amp; (ROW() +$R$1))</f>
        <v>7.4234269015456604</v>
      </c>
      <c r="M11" cm="1">
        <f t="array" aca="1" ref="M11" ca="1">INDIRECT($G$1 &amp; "!K" &amp; (ROW() + $R$1))</f>
        <v>0</v>
      </c>
      <c r="N11" cm="1">
        <f t="array" aca="1" ref="N11" ca="1">INDIRECT($G$1 &amp; "!L" &amp; (ROW() + $R$1))</f>
        <v>0</v>
      </c>
      <c r="O11" cm="1">
        <f t="array" aca="1" ref="O11" ca="1">INDIRECT($G$1 &amp; "!M" &amp; (ROW() + $R$1))</f>
        <v>0</v>
      </c>
      <c r="P11" cm="1">
        <f t="array" aca="1" ref="P11" ca="1">INDIRECT($G$1 &amp; "!N" &amp; (ROW() + $R$1))</f>
        <v>2571.5628415300544</v>
      </c>
      <c r="Q11" cm="1">
        <f t="array" aca="1" ref="Q11" ca="1">INDIRECT($G$1 &amp; "!O" &amp; (ROW() + $R$1))</f>
        <v>7.4234269015456604</v>
      </c>
      <c r="R11" cm="1">
        <f t="array" aca="1" ref="R11" ca="1">INDIRECT($G$1 &amp; "!W" &amp; (ROW() + $R$1))</f>
        <v>2571.5628415300544</v>
      </c>
      <c r="S11" cm="1">
        <f t="array" aca="1" ref="S11" ca="1">INDIRECT($G$1 &amp; "!X" &amp; (ROW() + $R$1))</f>
        <v>7.4234269015456604</v>
      </c>
    </row>
    <row r="12" spans="1:19">
      <c r="F12" cm="1">
        <f t="array" aca="1" ref="F12" ca="1">INDIRECT($G$1 &amp; "!A" &amp; (ROW() + $R$1))</f>
        <v>0</v>
      </c>
      <c r="G12" cm="1">
        <f t="array" aca="1" ref="G12" ca="1">INDIRECT($G$1 &amp; "!B" &amp; (ROW() + $R$1))</f>
        <v>0</v>
      </c>
      <c r="I12" cm="1">
        <f t="array" aca="1" ref="I12" ca="1">INDIRECT($G$1 &amp; "!F" &amp; (ROW() + $R$1))</f>
        <v>0</v>
      </c>
      <c r="J12" cm="1">
        <f t="array" aca="1" ref="J12" ca="1">INDIRECT($G$1 &amp; "!G" &amp; (ROW() + $R$1))</f>
        <v>0</v>
      </c>
      <c r="K12" cm="1">
        <f t="array" aca="1" ref="K12" ca="1">INDIRECT($G$1 &amp; "!I" &amp; (ROW() + $R$1))</f>
        <v>0</v>
      </c>
      <c r="L12" cm="1">
        <f t="array" aca="1" ref="L12" ca="1">INDIRECT($G$1 &amp; "!J" &amp; (ROW() +$R$1))</f>
        <v>0</v>
      </c>
      <c r="M12" cm="1">
        <f t="array" aca="1" ref="M12" ca="1">INDIRECT($G$1 &amp; "!K" &amp; (ROW() + $R$1))</f>
        <v>0</v>
      </c>
      <c r="N12" cm="1">
        <f t="array" aca="1" ref="N12" ca="1">INDIRECT($G$1 &amp; "!L" &amp; (ROW() + $R$1))</f>
        <v>0</v>
      </c>
      <c r="O12" cm="1">
        <f t="array" aca="1" ref="O12" ca="1">INDIRECT($G$1 &amp; "!M" &amp; (ROW() + $R$1))</f>
        <v>0</v>
      </c>
      <c r="P12" cm="1">
        <f t="array" aca="1" ref="P12" ca="1">INDIRECT($G$1 &amp; "!V" &amp; (ROW() + $R$1))</f>
        <v>0</v>
      </c>
    </row>
    <row r="13" spans="1:19">
      <c r="F13" t="str" cm="1">
        <f t="array" aca="1" ref="F13" ca="1">INDIRECT($G$1 &amp; "!A" &amp; (ROW() + $R$1))</f>
        <v>* Assumes a 12-month lease term</v>
      </c>
      <c r="G13" cm="1">
        <f t="array" aca="1" ref="G13" ca="1">INDIRECT($G$1 &amp; "!B" &amp; (ROW() + $R$1))</f>
        <v>0</v>
      </c>
      <c r="I13" cm="1">
        <f t="array" aca="1" ref="I13" ca="1">INDIRECT($G$1 &amp; "!F" &amp; (ROW() + $R$1))</f>
        <v>0</v>
      </c>
      <c r="J13" cm="1">
        <f t="array" aca="1" ref="J13" ca="1">INDIRECT($G$1 &amp; "!G" &amp; (ROW() + $R$1))</f>
        <v>0</v>
      </c>
      <c r="K13" cm="1">
        <f t="array" aca="1" ref="K13" ca="1">INDIRECT($G$1 &amp; "!I" &amp; (ROW() + $R$1))</f>
        <v>0</v>
      </c>
      <c r="L13" cm="1">
        <f t="array" aca="1" ref="L13" ca="1">INDIRECT($G$1 &amp; "!J" &amp; (ROW() +$R$1))</f>
        <v>0</v>
      </c>
      <c r="M13" cm="1">
        <f t="array" aca="1" ref="M13" ca="1">INDIRECT($G$1 &amp; "!K" &amp; (ROW() + $R$1))</f>
        <v>0</v>
      </c>
      <c r="N13" cm="1">
        <f t="array" aca="1" ref="N13" ca="1">INDIRECT($G$1 &amp; "!L" &amp; (ROW() + $R$1))</f>
        <v>0</v>
      </c>
      <c r="O13" cm="1">
        <f t="array" aca="1" ref="O13" ca="1">INDIRECT($G$1 &amp; "!M" &amp; (ROW() + $R$1))</f>
        <v>0</v>
      </c>
      <c r="P13" cm="1">
        <f t="array" aca="1" ref="P13" ca="1">INDIRECT($G$1 &amp; "!V" &amp; (ROW() + $R$1))</f>
        <v>0</v>
      </c>
    </row>
    <row r="14" spans="1:19">
      <c r="F14" cm="1">
        <f t="array" aca="1" ref="F14" ca="1">INDIRECT($G$1 &amp; "!A" &amp; (ROW() + $R$1))</f>
        <v>0</v>
      </c>
      <c r="G14" cm="1">
        <f t="array" aca="1" ref="G14" ca="1">INDIRECT($G$1 &amp; "!B" &amp; (ROW() + $R$1))</f>
        <v>0</v>
      </c>
      <c r="I14" cm="1">
        <f t="array" aca="1" ref="I14" ca="1">INDIRECT($G$1 &amp; "!F" &amp; (ROW() + $R$1))</f>
        <v>0</v>
      </c>
      <c r="J14" cm="1">
        <f t="array" aca="1" ref="J14" ca="1">INDIRECT($G$1 &amp; "!G" &amp; (ROW() + $R$1))</f>
        <v>0</v>
      </c>
      <c r="K14" cm="1">
        <f t="array" aca="1" ref="K14" ca="1">INDIRECT($G$1 &amp; "!I" &amp; (ROW() + $R$1))</f>
        <v>0</v>
      </c>
      <c r="L14" cm="1">
        <f t="array" aca="1" ref="L14" ca="1">INDIRECT($G$1 &amp; "!J" &amp; (ROW() +$R$1))</f>
        <v>0</v>
      </c>
      <c r="M14" cm="1">
        <f t="array" aca="1" ref="M14" ca="1">INDIRECT($G$1 &amp; "!K" &amp; (ROW() + $R$1))</f>
        <v>0</v>
      </c>
      <c r="N14" cm="1">
        <f t="array" aca="1" ref="N14" ca="1">INDIRECT($G$1 &amp; "!L" &amp; (ROW() + $R$1))</f>
        <v>0</v>
      </c>
      <c r="O14" cm="1">
        <f t="array" aca="1" ref="O14" ca="1">INDIRECT($G$1 &amp; "!M" &amp; (ROW() + $R$1))</f>
        <v>0</v>
      </c>
      <c r="P14" cm="1">
        <f t="array" aca="1" ref="P14" ca="1">INDIRECT($G$1 &amp; "!V" &amp; (ROW() + $R$1))</f>
        <v>0</v>
      </c>
    </row>
    <row r="15" spans="1:19">
      <c r="F15" cm="1">
        <f t="array" aca="1" ref="F15" ca="1">INDIRECT($G$1 &amp; "!A" &amp; (ROW() + $R$1))</f>
        <v>0</v>
      </c>
      <c r="G15" cm="1">
        <f t="array" aca="1" ref="G15" ca="1">INDIRECT($G$1 &amp; "!B" &amp; (ROW() + $R$1))</f>
        <v>0</v>
      </c>
      <c r="I15" cm="1">
        <f t="array" aca="1" ref="I15" ca="1">INDIRECT($G$1 &amp; "!F" &amp; (ROW() + $R$1))</f>
        <v>0</v>
      </c>
      <c r="J15" cm="1">
        <f t="array" aca="1" ref="J15" ca="1">INDIRECT($G$1 &amp; "!G" &amp; (ROW() + $R$1))</f>
        <v>0</v>
      </c>
      <c r="K15" cm="1">
        <f t="array" aca="1" ref="K15" ca="1">INDIRECT($G$1 &amp; "!I" &amp; (ROW() + $R$1))</f>
        <v>0</v>
      </c>
      <c r="L15" cm="1">
        <f t="array" aca="1" ref="L15" ca="1">INDIRECT($G$1 &amp; "!J" &amp; (ROW() +$R$1))</f>
        <v>0</v>
      </c>
      <c r="M15" cm="1">
        <f t="array" aca="1" ref="M15" ca="1">INDIRECT($G$1 &amp; "!K" &amp; (ROW() + $R$1))</f>
        <v>0</v>
      </c>
      <c r="N15" cm="1">
        <f t="array" aca="1" ref="N15" ca="1">INDIRECT($G$1 &amp; "!L" &amp; (ROW() + $R$1))</f>
        <v>0</v>
      </c>
      <c r="O15" cm="1">
        <f t="array" aca="1" ref="O15" ca="1">INDIRECT($G$1 &amp; "!M" &amp; (ROW() + $R$1))</f>
        <v>0</v>
      </c>
      <c r="P15" cm="1">
        <f t="array" aca="1" ref="P15" ca="1">INDIRECT($G$1 &amp; "!V" &amp; (ROW() + $R$1))</f>
        <v>0</v>
      </c>
    </row>
    <row r="16" spans="1:19">
      <c r="F16" cm="1">
        <f t="array" aca="1" ref="F16" ca="1">INDIRECT($G$1 &amp; "!A" &amp; (ROW() + $R$1))</f>
        <v>0</v>
      </c>
      <c r="G16" cm="1">
        <f t="array" aca="1" ref="G16" ca="1">INDIRECT($G$1 &amp; "!B" &amp; (ROW() + $R$1))</f>
        <v>0</v>
      </c>
      <c r="I16" cm="1">
        <f t="array" aca="1" ref="I16" ca="1">INDIRECT($G$1 &amp; "!F" &amp; (ROW() + $R$1))</f>
        <v>0</v>
      </c>
      <c r="J16" cm="1">
        <f t="array" aca="1" ref="J16" ca="1">INDIRECT($G$1 &amp; "!G" &amp; (ROW() + $R$1))</f>
        <v>0</v>
      </c>
      <c r="K16" cm="1">
        <f t="array" aca="1" ref="K16" ca="1">INDIRECT($G$1 &amp; "!I" &amp; (ROW() + $R$1))</f>
        <v>0</v>
      </c>
      <c r="L16" cm="1">
        <f t="array" aca="1" ref="L16" ca="1">INDIRECT($G$1 &amp; "!J" &amp; (ROW() +$R$1))</f>
        <v>0</v>
      </c>
      <c r="M16" cm="1">
        <f t="array" aca="1" ref="M16" ca="1">INDIRECT($G$1 &amp; "!K" &amp; (ROW() + $R$1))</f>
        <v>0</v>
      </c>
      <c r="N16" cm="1">
        <f t="array" aca="1" ref="N16" ca="1">INDIRECT($G$1 &amp; "!L" &amp; (ROW() + $R$1))</f>
        <v>0</v>
      </c>
      <c r="O16" cm="1">
        <f t="array" aca="1" ref="O16" ca="1">INDIRECT($G$1 &amp; "!M" &amp; (ROW() + $R$1))</f>
        <v>0</v>
      </c>
      <c r="P16" cm="1">
        <f t="array" aca="1" ref="P16" ca="1">INDIRECT($G$1 &amp; "!V" &amp; (ROW() + $R$1))</f>
        <v>0</v>
      </c>
    </row>
    <row r="17" spans="6:16">
      <c r="F17" cm="1">
        <f t="array" aca="1" ref="F17" ca="1">INDIRECT($G$1 &amp; "!A" &amp; (ROW() + $R$1))</f>
        <v>0</v>
      </c>
      <c r="G17" cm="1">
        <f t="array" aca="1" ref="G17" ca="1">INDIRECT($G$1 &amp; "!B" &amp; (ROW() + $R$1))</f>
        <v>0</v>
      </c>
      <c r="I17" cm="1">
        <f t="array" aca="1" ref="I17" ca="1">INDIRECT($G$1 &amp; "!F" &amp; (ROW() + $R$1))</f>
        <v>0</v>
      </c>
      <c r="J17" cm="1">
        <f t="array" aca="1" ref="J17" ca="1">INDIRECT($G$1 &amp; "!G" &amp; (ROW() + $R$1))</f>
        <v>0</v>
      </c>
      <c r="K17" cm="1">
        <f t="array" aca="1" ref="K17" ca="1">INDIRECT($G$1 &amp; "!I" &amp; (ROW() + $R$1))</f>
        <v>0</v>
      </c>
      <c r="L17" cm="1">
        <f t="array" aca="1" ref="L17" ca="1">INDIRECT($G$1 &amp; "!J" &amp; (ROW() +$R$1))</f>
        <v>0</v>
      </c>
      <c r="M17" cm="1">
        <f t="array" aca="1" ref="M17" ca="1">INDIRECT($G$1 &amp; "!K" &amp; (ROW() + $R$1))</f>
        <v>0</v>
      </c>
      <c r="N17" cm="1">
        <f t="array" aca="1" ref="N17" ca="1">INDIRECT($G$1 &amp; "!L" &amp; (ROW() + $R$1))</f>
        <v>0</v>
      </c>
      <c r="O17" cm="1">
        <f t="array" aca="1" ref="O17" ca="1">INDIRECT($G$1 &amp; "!M" &amp; (ROW() + $R$1))</f>
        <v>0</v>
      </c>
      <c r="P17" cm="1">
        <f t="array" aca="1" ref="P17" ca="1">INDIRECT($G$1 &amp; "!V" &amp; (ROW() + $R$1))</f>
        <v>0</v>
      </c>
    </row>
    <row r="18" spans="6:16">
      <c r="F18" cm="1">
        <f t="array" aca="1" ref="F18" ca="1">INDIRECT($G$1 &amp; "!A" &amp; (ROW() + $R$1))</f>
        <v>0</v>
      </c>
      <c r="G18" cm="1">
        <f t="array" aca="1" ref="G18" ca="1">INDIRECT($G$1 &amp; "!B" &amp; (ROW() + $R$1))</f>
        <v>0</v>
      </c>
      <c r="I18" cm="1">
        <f t="array" aca="1" ref="I18" ca="1">INDIRECT($G$1 &amp; "!F" &amp; (ROW() + $R$1))</f>
        <v>0</v>
      </c>
      <c r="J18" cm="1">
        <f t="array" aca="1" ref="J18" ca="1">INDIRECT($G$1 &amp; "!G" &amp; (ROW() + $R$1))</f>
        <v>0</v>
      </c>
      <c r="K18" cm="1">
        <f t="array" aca="1" ref="K18" ca="1">INDIRECT($G$1 &amp; "!I" &amp; (ROW() + $R$1))</f>
        <v>0</v>
      </c>
      <c r="L18" cm="1">
        <f t="array" aca="1" ref="L18" ca="1">INDIRECT($G$1 &amp; "!J" &amp; (ROW() +$R$1))</f>
        <v>0</v>
      </c>
      <c r="M18" cm="1">
        <f t="array" aca="1" ref="M18" ca="1">INDIRECT($G$1 &amp; "!K" &amp; (ROW() + $R$1))</f>
        <v>0</v>
      </c>
      <c r="N18" cm="1">
        <f t="array" aca="1" ref="N18" ca="1">INDIRECT($G$1 &amp; "!L" &amp; (ROW() + $R$1))</f>
        <v>0</v>
      </c>
      <c r="O18" cm="1">
        <f t="array" aca="1" ref="O18" ca="1">INDIRECT($G$1 &amp; "!M" &amp; (ROW() + $R$1))</f>
        <v>0</v>
      </c>
      <c r="P18" cm="1">
        <f t="array" aca="1" ref="P18" ca="1">INDIRECT($G$1 &amp; "!V" &amp; (ROW() + $R$1))</f>
        <v>0</v>
      </c>
    </row>
    <row r="19" spans="6:16">
      <c r="F19" cm="1">
        <f t="array" aca="1" ref="F19" ca="1">INDIRECT($G$1 &amp; "!A" &amp; (ROW() + $R$1))</f>
        <v>0</v>
      </c>
      <c r="G19" cm="1">
        <f t="array" aca="1" ref="G19" ca="1">INDIRECT($G$1 &amp; "!B" &amp; (ROW() + $R$1))</f>
        <v>0</v>
      </c>
      <c r="I19" cm="1">
        <f t="array" aca="1" ref="I19" ca="1">INDIRECT($G$1 &amp; "!F" &amp; (ROW() + $R$1))</f>
        <v>0</v>
      </c>
      <c r="J19" cm="1">
        <f t="array" aca="1" ref="J19" ca="1">INDIRECT($G$1 &amp; "!G" &amp; (ROW() + $R$1))</f>
        <v>0</v>
      </c>
      <c r="K19" cm="1">
        <f t="array" aca="1" ref="K19" ca="1">INDIRECT($G$1 &amp; "!I" &amp; (ROW() + $R$1))</f>
        <v>0</v>
      </c>
      <c r="L19" cm="1">
        <f t="array" aca="1" ref="L19" ca="1">INDIRECT($G$1 &amp; "!J" &amp; (ROW() +$R$1))</f>
        <v>0</v>
      </c>
      <c r="M19" cm="1">
        <f t="array" aca="1" ref="M19" ca="1">INDIRECT($G$1 &amp; "!K" &amp; (ROW() + $R$1))</f>
        <v>0</v>
      </c>
      <c r="N19" cm="1">
        <f t="array" aca="1" ref="N19" ca="1">INDIRECT($G$1 &amp; "!L" &amp; (ROW() + $R$1))</f>
        <v>0</v>
      </c>
      <c r="O19" cm="1">
        <f t="array" aca="1" ref="O19" ca="1">INDIRECT($G$1 &amp; "!M" &amp; (ROW() + $R$1))</f>
        <v>0</v>
      </c>
      <c r="P19" cm="1">
        <f t="array" aca="1" ref="P19" ca="1">INDIRECT($G$1 &amp; "!V" &amp; (ROW() + $R$1))</f>
        <v>0</v>
      </c>
    </row>
    <row r="20" spans="6:16">
      <c r="F20" cm="1">
        <f t="array" aca="1" ref="F20" ca="1">INDIRECT($G$1 &amp; "!A" &amp; (ROW() + $R$1))</f>
        <v>0</v>
      </c>
      <c r="G20" cm="1">
        <f t="array" aca="1" ref="G20" ca="1">INDIRECT($G$1 &amp; "!B" &amp; (ROW() + $R$1))</f>
        <v>0</v>
      </c>
      <c r="I20" cm="1">
        <f t="array" aca="1" ref="I20" ca="1">INDIRECT($G$1 &amp; "!F" &amp; (ROW() + $R$1))</f>
        <v>0</v>
      </c>
      <c r="J20" cm="1">
        <f t="array" aca="1" ref="J20" ca="1">INDIRECT($G$1 &amp; "!G" &amp; (ROW() + $R$1))</f>
        <v>0</v>
      </c>
      <c r="K20" cm="1">
        <f t="array" aca="1" ref="K20" ca="1">INDIRECT($G$1 &amp; "!I" &amp; (ROW() + $R$1))</f>
        <v>0</v>
      </c>
      <c r="L20" cm="1">
        <f t="array" aca="1" ref="L20" ca="1">INDIRECT($G$1 &amp; "!J" &amp; (ROW() +$R$1))</f>
        <v>0</v>
      </c>
      <c r="M20" cm="1">
        <f t="array" aca="1" ref="M20" ca="1">INDIRECT($G$1 &amp; "!K" &amp; (ROW() + $R$1))</f>
        <v>0</v>
      </c>
      <c r="N20" cm="1">
        <f t="array" aca="1" ref="N20" ca="1">INDIRECT($G$1 &amp; "!L" &amp; (ROW() + $R$1))</f>
        <v>0</v>
      </c>
      <c r="O20" cm="1">
        <f t="array" aca="1" ref="O20" ca="1">INDIRECT($G$1 &amp; "!M" &amp; (ROW() + $R$1))</f>
        <v>0</v>
      </c>
      <c r="P20" cm="1">
        <f t="array" aca="1" ref="P20" ca="1">INDIRECT($G$1 &amp; "!V" &amp; (ROW() + $R$1))</f>
        <v>0</v>
      </c>
    </row>
    <row r="21" spans="6:16">
      <c r="F21" cm="1">
        <f t="array" aca="1" ref="F21" ca="1">INDIRECT($G$1 &amp; "!A" &amp; (ROW() + $R$1))</f>
        <v>0</v>
      </c>
      <c r="G21" cm="1">
        <f t="array" aca="1" ref="G21" ca="1">INDIRECT($G$1 &amp; "!B" &amp; (ROW() + $R$1))</f>
        <v>0</v>
      </c>
      <c r="I21" cm="1">
        <f t="array" aca="1" ref="I21" ca="1">INDIRECT($G$1 &amp; "!F" &amp; (ROW() + $R$1))</f>
        <v>0</v>
      </c>
      <c r="J21" cm="1">
        <f t="array" aca="1" ref="J21" ca="1">INDIRECT($G$1 &amp; "!G" &amp; (ROW() + $R$1))</f>
        <v>0</v>
      </c>
      <c r="K21" cm="1">
        <f t="array" aca="1" ref="K21" ca="1">INDIRECT($G$1 &amp; "!I" &amp; (ROW() + $R$1))</f>
        <v>0</v>
      </c>
      <c r="L21" cm="1">
        <f t="array" aca="1" ref="L21" ca="1">INDIRECT($G$1 &amp; "!J" &amp; (ROW() +$R$1))</f>
        <v>0</v>
      </c>
      <c r="M21" cm="1">
        <f t="array" aca="1" ref="M21" ca="1">INDIRECT($G$1 &amp; "!K" &amp; (ROW() + $R$1))</f>
        <v>0</v>
      </c>
      <c r="N21" cm="1">
        <f t="array" aca="1" ref="N21" ca="1">INDIRECT($G$1 &amp; "!L" &amp; (ROW() + $R$1))</f>
        <v>0</v>
      </c>
      <c r="O21" cm="1">
        <f t="array" aca="1" ref="O21" ca="1">INDIRECT($G$1 &amp; "!M" &amp; (ROW() + $R$1))</f>
        <v>0</v>
      </c>
      <c r="P21" cm="1">
        <f t="array" aca="1" ref="P21" ca="1">INDIRECT($G$1 &amp; "!V" &amp; (ROW() + $R$1))</f>
        <v>0</v>
      </c>
    </row>
    <row r="22" spans="6:16">
      <c r="F22" cm="1">
        <f t="array" aca="1" ref="F22" ca="1">INDIRECT($G$1 &amp; "!A" &amp; (ROW() + $R$1))</f>
        <v>0</v>
      </c>
      <c r="G22" cm="1">
        <f t="array" aca="1" ref="G22" ca="1">INDIRECT($G$1 &amp; "!B" &amp; (ROW() + $R$1))</f>
        <v>0</v>
      </c>
      <c r="I22" cm="1">
        <f t="array" aca="1" ref="I22" ca="1">INDIRECT($G$1 &amp; "!F" &amp; (ROW() + $R$1))</f>
        <v>0</v>
      </c>
      <c r="J22" cm="1">
        <f t="array" aca="1" ref="J22" ca="1">INDIRECT($G$1 &amp; "!G" &amp; (ROW() + $R$1))</f>
        <v>0</v>
      </c>
      <c r="K22" cm="1">
        <f t="array" aca="1" ref="K22" ca="1">INDIRECT($G$1 &amp; "!I" &amp; (ROW() + $R$1))</f>
        <v>0</v>
      </c>
      <c r="L22" cm="1">
        <f t="array" aca="1" ref="L22" ca="1">INDIRECT($G$1 &amp; "!J" &amp; (ROW() +$R$1))</f>
        <v>0</v>
      </c>
      <c r="M22" cm="1">
        <f t="array" aca="1" ref="M22" ca="1">INDIRECT($G$1 &amp; "!K" &amp; (ROW() + $R$1))</f>
        <v>0</v>
      </c>
      <c r="N22" cm="1">
        <f t="array" aca="1" ref="N22" ca="1">INDIRECT($G$1 &amp; "!L" &amp; (ROW() + $R$1))</f>
        <v>0</v>
      </c>
      <c r="O22" cm="1">
        <f t="array" aca="1" ref="O22" ca="1">INDIRECT($G$1 &amp; "!M" &amp; (ROW() + $R$1))</f>
        <v>0</v>
      </c>
      <c r="P22" cm="1">
        <f t="array" aca="1" ref="P22" ca="1">INDIRECT($G$1 &amp; "!V" &amp; (ROW() + $R$1))</f>
        <v>0</v>
      </c>
    </row>
    <row r="23" spans="6:16">
      <c r="F23" cm="1">
        <f t="array" aca="1" ref="F23" ca="1">INDIRECT($G$1 &amp; "!A" &amp; (ROW() + $R$1))</f>
        <v>0</v>
      </c>
      <c r="G23" cm="1">
        <f t="array" aca="1" ref="G23" ca="1">INDIRECT($G$1 &amp; "!B" &amp; (ROW() + $R$1))</f>
        <v>0</v>
      </c>
      <c r="I23" cm="1">
        <f t="array" aca="1" ref="I23" ca="1">INDIRECT($G$1 &amp; "!F" &amp; (ROW() + $R$1))</f>
        <v>0</v>
      </c>
      <c r="J23" cm="1">
        <f t="array" aca="1" ref="J23" ca="1">INDIRECT($G$1 &amp; "!G" &amp; (ROW() + $R$1))</f>
        <v>0</v>
      </c>
      <c r="K23" cm="1">
        <f t="array" aca="1" ref="K23" ca="1">INDIRECT($G$1 &amp; "!I" &amp; (ROW() + $R$1))</f>
        <v>0</v>
      </c>
      <c r="L23" cm="1">
        <f t="array" aca="1" ref="L23" ca="1">INDIRECT($G$1 &amp; "!J" &amp; (ROW() +$R$1))</f>
        <v>0</v>
      </c>
      <c r="M23" cm="1">
        <f t="array" aca="1" ref="M23" ca="1">INDIRECT($G$1 &amp; "!K" &amp; (ROW() + $R$1))</f>
        <v>0</v>
      </c>
      <c r="N23" cm="1">
        <f t="array" aca="1" ref="N23" ca="1">INDIRECT($G$1 &amp; "!L" &amp; (ROW() + $R$1))</f>
        <v>0</v>
      </c>
      <c r="O23" cm="1">
        <f t="array" aca="1" ref="O23" ca="1">INDIRECT($G$1 &amp; "!M" &amp; (ROW() + $R$1))</f>
        <v>0</v>
      </c>
      <c r="P23" cm="1">
        <f t="array" aca="1" ref="P23" ca="1">INDIRECT($G$1 &amp; "!V" &amp; (ROW() + $R$1))</f>
        <v>0</v>
      </c>
    </row>
    <row r="24" spans="6:16">
      <c r="F24" cm="1">
        <f t="array" aca="1" ref="F24" ca="1">INDIRECT($G$1 &amp; "!A" &amp; (ROW() + $R$1))</f>
        <v>0</v>
      </c>
      <c r="G24" cm="1">
        <f t="array" aca="1" ref="G24" ca="1">INDIRECT($G$1 &amp; "!B" &amp; (ROW() + $R$1))</f>
        <v>0</v>
      </c>
      <c r="I24" cm="1">
        <f t="array" aca="1" ref="I24" ca="1">INDIRECT($G$1 &amp; "!F" &amp; (ROW() + $R$1))</f>
        <v>0</v>
      </c>
      <c r="J24" cm="1">
        <f t="array" aca="1" ref="J24" ca="1">INDIRECT($G$1 &amp; "!G" &amp; (ROW() + $R$1))</f>
        <v>0</v>
      </c>
      <c r="K24" cm="1">
        <f t="array" aca="1" ref="K24" ca="1">INDIRECT($G$1 &amp; "!I" &amp; (ROW() + $R$1))</f>
        <v>0</v>
      </c>
      <c r="L24" cm="1">
        <f t="array" aca="1" ref="L24" ca="1">INDIRECT($G$1 &amp; "!J" &amp; (ROW() +$R$1))</f>
        <v>0</v>
      </c>
      <c r="M24" cm="1">
        <f t="array" aca="1" ref="M24" ca="1">INDIRECT($G$1 &amp; "!K" &amp; (ROW() + $R$1))</f>
        <v>0</v>
      </c>
      <c r="N24" cm="1">
        <f t="array" aca="1" ref="N24" ca="1">INDIRECT($G$1 &amp; "!L" &amp; (ROW() + $R$1))</f>
        <v>0</v>
      </c>
      <c r="O24" cm="1">
        <f t="array" aca="1" ref="O24" ca="1">INDIRECT($G$1 &amp; "!M" &amp; (ROW() + $R$1))</f>
        <v>0</v>
      </c>
      <c r="P24" cm="1">
        <f t="array" aca="1" ref="P24" ca="1">INDIRECT($G$1 &amp; "!V" &amp; (ROW() + $R$1))</f>
        <v>0</v>
      </c>
    </row>
    <row r="25" spans="6:16">
      <c r="F25" cm="1">
        <f t="array" aca="1" ref="F25" ca="1">INDIRECT($G$1 &amp; "!A" &amp; (ROW() + $R$1))</f>
        <v>0</v>
      </c>
      <c r="G25" cm="1">
        <f t="array" aca="1" ref="G25" ca="1">INDIRECT($G$1 &amp; "!B" &amp; (ROW() + $R$1))</f>
        <v>0</v>
      </c>
      <c r="I25" cm="1">
        <f t="array" aca="1" ref="I25" ca="1">INDIRECT($G$1 &amp; "!F" &amp; (ROW() + $R$1))</f>
        <v>0</v>
      </c>
      <c r="J25" cm="1">
        <f t="array" aca="1" ref="J25" ca="1">INDIRECT($G$1 &amp; "!G" &amp; (ROW() + $R$1))</f>
        <v>0</v>
      </c>
      <c r="K25" cm="1">
        <f t="array" aca="1" ref="K25" ca="1">INDIRECT($G$1 &amp; "!I" &amp; (ROW() + $R$1))</f>
        <v>0</v>
      </c>
      <c r="L25" cm="1">
        <f t="array" aca="1" ref="L25" ca="1">INDIRECT($G$1 &amp; "!J" &amp; (ROW() +$R$1))</f>
        <v>0</v>
      </c>
      <c r="M25" cm="1">
        <f t="array" aca="1" ref="M25" ca="1">INDIRECT($G$1 &amp; "!K" &amp; (ROW() + $R$1))</f>
        <v>0</v>
      </c>
      <c r="N25" cm="1">
        <f t="array" aca="1" ref="N25" ca="1">INDIRECT($G$1 &amp; "!L" &amp; (ROW() + $R$1))</f>
        <v>0</v>
      </c>
      <c r="O25" cm="1">
        <f t="array" aca="1" ref="O25" ca="1">INDIRECT($G$1 &amp; "!M" &amp; (ROW() + $R$1))</f>
        <v>0</v>
      </c>
      <c r="P25" cm="1">
        <f t="array" aca="1" ref="P25" ca="1">INDIRECT($G$1 &amp; "!V" &amp; (ROW() + $R$1))</f>
        <v>0</v>
      </c>
    </row>
    <row r="26" spans="6:16">
      <c r="F26" cm="1">
        <f t="array" aca="1" ref="F26" ca="1">INDIRECT($G$1 &amp; "!A" &amp; (ROW() + $R$1))</f>
        <v>0</v>
      </c>
      <c r="G26" cm="1">
        <f t="array" aca="1" ref="G26" ca="1">INDIRECT($G$1 &amp; "!B" &amp; (ROW() + $R$1))</f>
        <v>0</v>
      </c>
      <c r="I26" cm="1">
        <f t="array" aca="1" ref="I26" ca="1">INDIRECT($G$1 &amp; "!F" &amp; (ROW() + $R$1))</f>
        <v>0</v>
      </c>
      <c r="J26" cm="1">
        <f t="array" aca="1" ref="J26" ca="1">INDIRECT($G$1 &amp; "!G" &amp; (ROW() + $R$1))</f>
        <v>0</v>
      </c>
      <c r="K26" cm="1">
        <f t="array" aca="1" ref="K26" ca="1">INDIRECT($G$1 &amp; "!I" &amp; (ROW() + $R$1))</f>
        <v>0</v>
      </c>
      <c r="L26" cm="1">
        <f t="array" aca="1" ref="L26" ca="1">INDIRECT($G$1 &amp; "!J" &amp; (ROW() +$R$1))</f>
        <v>0</v>
      </c>
      <c r="M26" cm="1">
        <f t="array" aca="1" ref="M26" ca="1">INDIRECT($G$1 &amp; "!K" &amp; (ROW() + $R$1))</f>
        <v>0</v>
      </c>
      <c r="N26" cm="1">
        <f t="array" aca="1" ref="N26" ca="1">INDIRECT($G$1 &amp; "!L" &amp; (ROW() + $R$1))</f>
        <v>0</v>
      </c>
      <c r="O26" cm="1">
        <f t="array" aca="1" ref="O26" ca="1">INDIRECT($G$1 &amp; "!M" &amp; (ROW() + $R$1))</f>
        <v>0</v>
      </c>
      <c r="P26" cm="1">
        <f t="array" aca="1" ref="P26" ca="1">INDIRECT($G$1 &amp; "!V" &amp; (ROW() + $R$1))</f>
        <v>0</v>
      </c>
    </row>
    <row r="27" spans="6:16">
      <c r="F27" cm="1">
        <f t="array" aca="1" ref="F27" ca="1">INDIRECT($G$1 &amp; "!A" &amp; (ROW() + $R$1))</f>
        <v>0</v>
      </c>
      <c r="G27" cm="1">
        <f t="array" aca="1" ref="G27" ca="1">INDIRECT($G$1 &amp; "!B" &amp; (ROW() + $R$1))</f>
        <v>0</v>
      </c>
      <c r="I27" cm="1">
        <f t="array" aca="1" ref="I27" ca="1">INDIRECT($G$1 &amp; "!F" &amp; (ROW() + $R$1))</f>
        <v>0</v>
      </c>
      <c r="J27" cm="1">
        <f t="array" aca="1" ref="J27" ca="1">INDIRECT($G$1 &amp; "!G" &amp; (ROW() + $R$1))</f>
        <v>0</v>
      </c>
      <c r="K27" cm="1">
        <f t="array" aca="1" ref="K27" ca="1">INDIRECT($G$1 &amp; "!I" &amp; (ROW() + $R$1))</f>
        <v>0</v>
      </c>
      <c r="L27" cm="1">
        <f t="array" aca="1" ref="L27" ca="1">INDIRECT($G$1 &amp; "!J" &amp; (ROW() +$R$1))</f>
        <v>0</v>
      </c>
      <c r="M27" cm="1">
        <f t="array" aca="1" ref="M27" ca="1">INDIRECT($G$1 &amp; "!K" &amp; (ROW() + $R$1))</f>
        <v>0</v>
      </c>
      <c r="N27" cm="1">
        <f t="array" aca="1" ref="N27" ca="1">INDIRECT($G$1 &amp; "!L" &amp; (ROW() + $R$1))</f>
        <v>0</v>
      </c>
      <c r="O27" cm="1">
        <f t="array" aca="1" ref="O27" ca="1">INDIRECT($G$1 &amp; "!M" &amp; (ROW() + $R$1))</f>
        <v>0</v>
      </c>
      <c r="P27" cm="1">
        <f t="array" aca="1" ref="P27" ca="1">INDIRECT($G$1 &amp; "!V" &amp; (ROW() + $R$1))</f>
        <v>0</v>
      </c>
    </row>
    <row r="28" spans="6:16">
      <c r="F28" cm="1">
        <f t="array" aca="1" ref="F28" ca="1">INDIRECT($G$1 &amp; "!A" &amp; (ROW() + $R$1))</f>
        <v>0</v>
      </c>
      <c r="G28" cm="1">
        <f t="array" aca="1" ref="G28" ca="1">INDIRECT($G$1 &amp; "!B" &amp; (ROW() + $R$1))</f>
        <v>0</v>
      </c>
      <c r="I28" cm="1">
        <f t="array" aca="1" ref="I28" ca="1">INDIRECT($G$1 &amp; "!F" &amp; (ROW() + $R$1))</f>
        <v>0</v>
      </c>
      <c r="J28" cm="1">
        <f t="array" aca="1" ref="J28" ca="1">INDIRECT($G$1 &amp; "!G" &amp; (ROW() + $R$1))</f>
        <v>0</v>
      </c>
      <c r="K28" cm="1">
        <f t="array" aca="1" ref="K28" ca="1">INDIRECT($G$1 &amp; "!I" &amp; (ROW() + $R$1))</f>
        <v>0</v>
      </c>
      <c r="L28" cm="1">
        <f t="array" aca="1" ref="L28" ca="1">INDIRECT($G$1 &amp; "!J" &amp; (ROW() +$R$1))</f>
        <v>0</v>
      </c>
      <c r="M28" cm="1">
        <f t="array" aca="1" ref="M28" ca="1">INDIRECT($G$1 &amp; "!K" &amp; (ROW() + $R$1))</f>
        <v>0</v>
      </c>
      <c r="N28" cm="1">
        <f t="array" aca="1" ref="N28" ca="1">INDIRECT($G$1 &amp; "!L" &amp; (ROW() + $R$1))</f>
        <v>0</v>
      </c>
      <c r="O28" cm="1">
        <f t="array" aca="1" ref="O28" ca="1">INDIRECT($G$1 &amp; "!M" &amp; (ROW() + $R$1))</f>
        <v>0</v>
      </c>
      <c r="P28" cm="1">
        <f t="array" aca="1" ref="P28" ca="1">INDIRECT($G$1 &amp; "!V" &amp; (ROW() + $R$1))</f>
        <v>0</v>
      </c>
    </row>
    <row r="29" spans="6:16">
      <c r="F29" cm="1">
        <f t="array" aca="1" ref="F29" ca="1">INDIRECT($G$1 &amp; "!A" &amp; (ROW() + $R$1))</f>
        <v>0</v>
      </c>
      <c r="G29" cm="1">
        <f t="array" aca="1" ref="G29" ca="1">INDIRECT($G$1 &amp; "!B" &amp; (ROW() + $R$1))</f>
        <v>0</v>
      </c>
      <c r="I29" cm="1">
        <f t="array" aca="1" ref="I29" ca="1">INDIRECT($G$1 &amp; "!F" &amp; (ROW() + $R$1))</f>
        <v>0</v>
      </c>
      <c r="J29" cm="1">
        <f t="array" aca="1" ref="J29" ca="1">INDIRECT($G$1 &amp; "!G" &amp; (ROW() + $R$1))</f>
        <v>0</v>
      </c>
      <c r="K29" cm="1">
        <f t="array" aca="1" ref="K29" ca="1">INDIRECT($G$1 &amp; "!I" &amp; (ROW() + $R$1))</f>
        <v>0</v>
      </c>
      <c r="L29" cm="1">
        <f t="array" aca="1" ref="L29" ca="1">INDIRECT($G$1 &amp; "!J" &amp; (ROW() +$R$1))</f>
        <v>0</v>
      </c>
      <c r="M29" cm="1">
        <f t="array" aca="1" ref="M29" ca="1">INDIRECT($G$1 &amp; "!K" &amp; (ROW() + $R$1))</f>
        <v>0</v>
      </c>
      <c r="N29" cm="1">
        <f t="array" aca="1" ref="N29" ca="1">INDIRECT($G$1 &amp; "!L" &amp; (ROW() + $R$1))</f>
        <v>0</v>
      </c>
      <c r="O29" cm="1">
        <f t="array" aca="1" ref="O29" ca="1">INDIRECT($G$1 &amp; "!M" &amp; (ROW() + $R$1))</f>
        <v>0</v>
      </c>
      <c r="P29" cm="1">
        <f t="array" aca="1" ref="P29" ca="1">INDIRECT($G$1 &amp; "!V" &amp; (ROW() + $R$1))</f>
        <v>0</v>
      </c>
    </row>
    <row r="30" spans="6:16">
      <c r="F30" cm="1">
        <f t="array" aca="1" ref="F30" ca="1">INDIRECT($G$1 &amp; "!A" &amp; (ROW() + $R$1))</f>
        <v>0</v>
      </c>
      <c r="G30" cm="1">
        <f t="array" aca="1" ref="G30" ca="1">INDIRECT($G$1 &amp; "!B" &amp; (ROW() + $R$1))</f>
        <v>0</v>
      </c>
      <c r="I30" cm="1">
        <f t="array" aca="1" ref="I30" ca="1">INDIRECT($G$1 &amp; "!F" &amp; (ROW() + $R$1))</f>
        <v>0</v>
      </c>
      <c r="J30" cm="1">
        <f t="array" aca="1" ref="J30" ca="1">INDIRECT($G$1 &amp; "!G" &amp; (ROW() + $R$1))</f>
        <v>0</v>
      </c>
      <c r="K30" cm="1">
        <f t="array" aca="1" ref="K30" ca="1">INDIRECT($G$1 &amp; "!I" &amp; (ROW() + $R$1))</f>
        <v>0</v>
      </c>
      <c r="L30" cm="1">
        <f t="array" aca="1" ref="L30" ca="1">INDIRECT($G$1 &amp; "!J" &amp; (ROW() +$R$1))</f>
        <v>0</v>
      </c>
      <c r="M30" cm="1">
        <f t="array" aca="1" ref="M30" ca="1">INDIRECT($G$1 &amp; "!K" &amp; (ROW() + $R$1))</f>
        <v>0</v>
      </c>
      <c r="N30" cm="1">
        <f t="array" aca="1" ref="N30" ca="1">INDIRECT($G$1 &amp; "!L" &amp; (ROW() + $R$1))</f>
        <v>0</v>
      </c>
      <c r="O30" cm="1">
        <f t="array" aca="1" ref="O30" ca="1">INDIRECT($G$1 &amp; "!M" &amp; (ROW() + $R$1))</f>
        <v>0</v>
      </c>
      <c r="P30" cm="1">
        <f t="array" aca="1" ref="P30" ca="1">INDIRECT($G$1 &amp; "!V" &amp; (ROW() + $R$1))</f>
        <v>0</v>
      </c>
    </row>
    <row r="31" spans="6:16">
      <c r="F31" cm="1">
        <f t="array" aca="1" ref="F31" ca="1">INDIRECT($G$1 &amp; "!A" &amp; (ROW() + $R$1))</f>
        <v>0</v>
      </c>
      <c r="G31" cm="1">
        <f t="array" aca="1" ref="G31" ca="1">INDIRECT($G$1 &amp; "!B" &amp; (ROW() + $R$1))</f>
        <v>0</v>
      </c>
      <c r="I31" cm="1">
        <f t="array" aca="1" ref="I31" ca="1">INDIRECT($G$1 &amp; "!F" &amp; (ROW() + $R$1))</f>
        <v>0</v>
      </c>
      <c r="J31" cm="1">
        <f t="array" aca="1" ref="J31" ca="1">INDIRECT($G$1 &amp; "!G" &amp; (ROW() + $R$1))</f>
        <v>0</v>
      </c>
      <c r="K31" cm="1">
        <f t="array" aca="1" ref="K31" ca="1">INDIRECT($G$1 &amp; "!I" &amp; (ROW() + $R$1))</f>
        <v>0</v>
      </c>
      <c r="L31" cm="1">
        <f t="array" aca="1" ref="L31" ca="1">INDIRECT($G$1 &amp; "!J" &amp; (ROW() +$R$1))</f>
        <v>0</v>
      </c>
      <c r="M31" cm="1">
        <f t="array" aca="1" ref="M31" ca="1">INDIRECT($G$1 &amp; "!K" &amp; (ROW() + $R$1))</f>
        <v>0</v>
      </c>
      <c r="N31" cm="1">
        <f t="array" aca="1" ref="N31" ca="1">INDIRECT($G$1 &amp; "!L" &amp; (ROW() + $R$1))</f>
        <v>0</v>
      </c>
      <c r="O31" cm="1">
        <f t="array" aca="1" ref="O31" ca="1">INDIRECT($G$1 &amp; "!M" &amp; (ROW() + $R$1))</f>
        <v>0</v>
      </c>
      <c r="P31" cm="1">
        <f t="array" aca="1" ref="P31" ca="1">INDIRECT($G$1 &amp; "!V" &amp; (ROW() + $R$1))</f>
        <v>0</v>
      </c>
    </row>
    <row r="32" spans="6:16">
      <c r="F32" cm="1">
        <f t="array" aca="1" ref="F32" ca="1">INDIRECT($G$1 &amp; "!A" &amp; (ROW() + $R$1))</f>
        <v>0</v>
      </c>
      <c r="G32" cm="1">
        <f t="array" aca="1" ref="G32" ca="1">INDIRECT($G$1 &amp; "!B" &amp; (ROW() + $R$1))</f>
        <v>0</v>
      </c>
      <c r="I32" cm="1">
        <f t="array" aca="1" ref="I32" ca="1">INDIRECT($G$1 &amp; "!F" &amp; (ROW() + $R$1))</f>
        <v>0</v>
      </c>
      <c r="J32" cm="1">
        <f t="array" aca="1" ref="J32" ca="1">INDIRECT($G$1 &amp; "!G" &amp; (ROW() + $R$1))</f>
        <v>0</v>
      </c>
      <c r="K32" cm="1">
        <f t="array" aca="1" ref="K32" ca="1">INDIRECT($G$1 &amp; "!I" &amp; (ROW() + $R$1))</f>
        <v>0</v>
      </c>
      <c r="L32" cm="1">
        <f t="array" aca="1" ref="L32" ca="1">INDIRECT($G$1 &amp; "!J" &amp; (ROW() +$R$1))</f>
        <v>0</v>
      </c>
      <c r="M32" cm="1">
        <f t="array" aca="1" ref="M32" ca="1">INDIRECT($G$1 &amp; "!K" &amp; (ROW() + $R$1))</f>
        <v>0</v>
      </c>
      <c r="N32" cm="1">
        <f t="array" aca="1" ref="N32" ca="1">INDIRECT($G$1 &amp; "!L" &amp; (ROW() + $R$1))</f>
        <v>0</v>
      </c>
      <c r="O32" cm="1">
        <f t="array" aca="1" ref="O32" ca="1">INDIRECT($G$1 &amp; "!M" &amp; (ROW() + $R$1))</f>
        <v>0</v>
      </c>
      <c r="P32" cm="1">
        <f t="array" aca="1" ref="P32" ca="1">INDIRECT($G$1 &amp; "!V" &amp; (ROW() + $R$1))</f>
        <v>0</v>
      </c>
    </row>
    <row r="33" spans="1:16">
      <c r="F33" t="str" cm="1">
        <f t="array" aca="1" ref="F33" ca="1">INDIRECT($G$1 &amp; "!A" &amp; (ROW() + 48))</f>
        <v>Studio</v>
      </c>
      <c r="G33" t="str" cm="1">
        <f t="array" aca="1" ref="G33" ca="1">INDIRECT($G$1 &amp; "!B" &amp; (ROW() + 48))</f>
        <v>S11 - Affordable</v>
      </c>
      <c r="I33" cm="1">
        <f t="array" aca="1" ref="I33" ca="1">INDIRECT($G$1 &amp; "!D" &amp; (ROW() + 48))</f>
        <v>24</v>
      </c>
      <c r="J33" cm="1">
        <f t="array" aca="1" ref="J33" ca="1">INDIRECT($G$1 &amp; "!E" &amp; (ROW() + 48))</f>
        <v>349</v>
      </c>
      <c r="K33" cm="1">
        <f t="array" aca="1" ref="K33" ca="1">INDIRECT($G$1 &amp; "!I" &amp; (ROW() + 48))</f>
        <v>1082</v>
      </c>
      <c r="L33" cm="1">
        <f t="array" aca="1" ref="L33" ca="1">INDIRECT($G$1 &amp; "!J" &amp; (ROW() + 48))</f>
        <v>3.1002865329512894</v>
      </c>
      <c r="M33" cm="1">
        <f t="array" aca="1" ref="M33" ca="1">INDIRECT($G$1 &amp; "!K" &amp; (ROW() + 48))</f>
        <v>0</v>
      </c>
      <c r="N33" cm="1">
        <f t="array" aca="1" ref="N33" ca="1">INDIRECT($G$1 &amp; "!L" &amp; (ROW() + 48))</f>
        <v>0</v>
      </c>
      <c r="O33" cm="1">
        <f t="array" aca="1" ref="O33" ca="1">INDIRECT($G$1 &amp; "!M" &amp; (ROW() + 48))</f>
        <v>0</v>
      </c>
      <c r="P33" cm="1">
        <f t="array" aca="1" ref="P33" ca="1">INDIRECT($G$1 &amp; "!V" &amp; (ROW() + 48))</f>
        <v>0</v>
      </c>
    </row>
    <row r="39" spans="1:16" ht="21">
      <c r="A39" s="372" t="s">
        <v>244</v>
      </c>
      <c r="B39" s="372"/>
      <c r="C39" s="372"/>
      <c r="D39" s="372"/>
      <c r="E39" s="372"/>
      <c r="F39" s="372"/>
      <c r="G39" s="372"/>
      <c r="H39" s="372"/>
      <c r="I39" s="372"/>
      <c r="J39" s="372"/>
      <c r="K39" s="372"/>
      <c r="L39" s="372"/>
      <c r="M39" s="372"/>
      <c r="N39" s="372"/>
    </row>
    <row r="41" spans="1:16">
      <c r="A41" s="198" t="s">
        <v>33</v>
      </c>
      <c r="B41" s="198" t="s">
        <v>24</v>
      </c>
      <c r="C41" s="198" t="s">
        <v>34</v>
      </c>
      <c r="D41" s="198" t="s">
        <v>32</v>
      </c>
    </row>
    <row r="42" spans="1:16">
      <c r="A42" s="67">
        <f t="shared" ref="A42:A46" ca="1" si="0">A43-7</f>
        <v>45690</v>
      </c>
      <c r="B42" s="39">
        <f ca="1">_xlfn.MAXIFS('Log Sheet'!$Z:$Z,'Log Sheet'!$D:$D,"Market",'Log Sheet'!$H:$H,"Property",'Log Sheet'!$A:$A,$A42,'Log Sheet'!$B:$B,_xlfn.MAXIFS('Log Sheet'!$B:$B,'Log Sheet'!$A:$A,$A42))</f>
        <v>0</v>
      </c>
      <c r="C42" s="197">
        <f ca="1">_xlfn.MAXIFS('Log Sheet'!$E:$E,'Log Sheet'!$D:$D,"Market",'Log Sheet'!$A:$A,$A42,'Log Sheet'!$B:$B,_xlfn.MAXIFS('Log Sheet'!$B:$B,'Log Sheet'!$A:$A,$A42))</f>
        <v>0</v>
      </c>
      <c r="D42" s="197">
        <f t="shared" ref="D42:D47" ca="1" si="1">C42-C43</f>
        <v>0</v>
      </c>
    </row>
    <row r="43" spans="1:16">
      <c r="A43" s="67">
        <f t="shared" ca="1" si="0"/>
        <v>45697</v>
      </c>
      <c r="B43" s="39">
        <f ca="1">_xlfn.MAXIFS('Log Sheet'!$Z:$Z,'Log Sheet'!$D:$D,"Market",'Log Sheet'!$H:$H,"Property",'Log Sheet'!$A:$A,$A43,'Log Sheet'!$B:$B,_xlfn.MAXIFS('Log Sheet'!$B:$B,'Log Sheet'!$A:$A,$A43))</f>
        <v>0</v>
      </c>
      <c r="C43" s="197">
        <f ca="1">_xlfn.MAXIFS('Log Sheet'!$E:$E,'Log Sheet'!$D:$D,"Market",'Log Sheet'!$A:$A,$A43,'Log Sheet'!$B:$B,_xlfn.MAXIFS('Log Sheet'!$B:$B,'Log Sheet'!$A:$A,$A43))</f>
        <v>0</v>
      </c>
      <c r="D43" s="197">
        <f t="shared" ca="1" si="1"/>
        <v>0</v>
      </c>
    </row>
    <row r="44" spans="1:16">
      <c r="A44" s="67">
        <f t="shared" ca="1" si="0"/>
        <v>45704</v>
      </c>
      <c r="B44" s="39">
        <f ca="1">_xlfn.MAXIFS('Log Sheet'!$Z:$Z,'Log Sheet'!$D:$D,"Market",'Log Sheet'!$H:$H,"Property",'Log Sheet'!$A:$A,$A44,'Log Sheet'!$B:$B,_xlfn.MAXIFS('Log Sheet'!$B:$B,'Log Sheet'!$A:$A,$A44))</f>
        <v>0</v>
      </c>
      <c r="C44" s="197">
        <f ca="1">_xlfn.MAXIFS('Log Sheet'!$E:$E,'Log Sheet'!$D:$D,"Market",'Log Sheet'!$A:$A,$A44,'Log Sheet'!$B:$B,_xlfn.MAXIFS('Log Sheet'!$B:$B,'Log Sheet'!$A:$A,$A44))</f>
        <v>0</v>
      </c>
      <c r="D44" s="197">
        <f t="shared" ca="1" si="1"/>
        <v>0</v>
      </c>
    </row>
    <row r="45" spans="1:16">
      <c r="A45" s="67">
        <f t="shared" ca="1" si="0"/>
        <v>45711</v>
      </c>
      <c r="B45" s="39">
        <f ca="1">_xlfn.MAXIFS('Log Sheet'!$Z:$Z,'Log Sheet'!$D:$D,"Market",'Log Sheet'!$H:$H,"Property",'Log Sheet'!$A:$A,$A45,'Log Sheet'!$B:$B,_xlfn.MAXIFS('Log Sheet'!$B:$B,'Log Sheet'!$A:$A,$A45))</f>
        <v>0</v>
      </c>
      <c r="C45" s="197">
        <f ca="1">_xlfn.MAXIFS('Log Sheet'!$E:$E,'Log Sheet'!$D:$D,"Market",'Log Sheet'!$A:$A,$A45,'Log Sheet'!$B:$B,_xlfn.MAXIFS('Log Sheet'!$B:$B,'Log Sheet'!$A:$A,$A45))</f>
        <v>0</v>
      </c>
      <c r="D45" s="197">
        <f t="shared" ca="1" si="1"/>
        <v>0</v>
      </c>
    </row>
    <row r="46" spans="1:16">
      <c r="A46" s="67">
        <f t="shared" ca="1" si="0"/>
        <v>45718</v>
      </c>
      <c r="B46" s="39">
        <f ca="1">_xlfn.MAXIFS('Log Sheet'!$Z:$Z,'Log Sheet'!$D:$D,"Market",'Log Sheet'!$H:$H,"Property",'Log Sheet'!$A:$A,$A46,'Log Sheet'!$B:$B,_xlfn.MAXIFS('Log Sheet'!$B:$B,'Log Sheet'!$A:$A,$A46))</f>
        <v>0</v>
      </c>
      <c r="C46" s="197">
        <f ca="1">_xlfn.MAXIFS('Log Sheet'!$E:$E,'Log Sheet'!$D:$D,"Market",'Log Sheet'!$A:$A,$A46,'Log Sheet'!$B:$B,_xlfn.MAXIFS('Log Sheet'!$B:$B,'Log Sheet'!$A:$A,$A46))</f>
        <v>0</v>
      </c>
      <c r="D46" s="197">
        <f t="shared" ca="1" si="1"/>
        <v>0</v>
      </c>
    </row>
    <row r="47" spans="1:16">
      <c r="A47" s="67">
        <f ca="1">A48-7</f>
        <v>45725</v>
      </c>
      <c r="B47" s="39">
        <f ca="1">_xlfn.MAXIFS('Log Sheet'!$Z:$Z,'Log Sheet'!$D:$D,"Market",'Log Sheet'!$H:$H,"Property",'Log Sheet'!$A:$A,$A47,'Log Sheet'!$B:$B,_xlfn.MAXIFS('Log Sheet'!$B:$B,'Log Sheet'!$A:$A,$A47))</f>
        <v>0</v>
      </c>
      <c r="C47" s="197">
        <f ca="1">_xlfn.MAXIFS('Log Sheet'!$E:$E,'Log Sheet'!$D:$D,"Market",'Log Sheet'!$A:$A,$A47,'Log Sheet'!$B:$B,_xlfn.MAXIFS('Log Sheet'!$B:$B,'Log Sheet'!$A:$A,$A47))</f>
        <v>0</v>
      </c>
      <c r="D47" s="197">
        <f t="shared" ca="1" si="1"/>
        <v>-0.81760434258142356</v>
      </c>
    </row>
    <row r="48" spans="1:16">
      <c r="A48" s="67">
        <f ca="1">Dashboard!A2</f>
        <v>45732</v>
      </c>
      <c r="B48" s="39">
        <f ca="1">_xlfn.MAXIFS('Log Sheet'!$Z:$Z,'Log Sheet'!$D:$D,"Market",'Log Sheet'!$H:$H,"Property",'Log Sheet'!$A:$A,$A48,'Log Sheet'!$B:$B,_xlfn.MAXIFS('Log Sheet'!$B:$B,'Log Sheet'!$A:$A,$A48))</f>
        <v>4157.7683956574183</v>
      </c>
      <c r="C48" s="197">
        <f ca="1">_xlfn.MAXIFS('Log Sheet'!$E:$E,'Log Sheet'!$D:$D,"Market",'Log Sheet'!$A:$A,$A48,'Log Sheet'!$B:$B,_xlfn.MAXIFS('Log Sheet'!$B:$B,'Log Sheet'!$A:$A,$A48))</f>
        <v>0.81760434258142356</v>
      </c>
      <c r="D48" s="197">
        <f ca="1">C48-AA107</f>
        <v>0.81760434258142356</v>
      </c>
    </row>
    <row r="52" spans="1:13">
      <c r="A52" s="3" t="s">
        <v>19</v>
      </c>
      <c r="B52" s="371">
        <f ca="1">(TODAY()-WEEKDAY(TODAY(),2))-7</f>
        <v>45725</v>
      </c>
      <c r="C52" s="371"/>
      <c r="D52" s="10" t="s">
        <v>20</v>
      </c>
      <c r="E52" s="371">
        <f ca="1">(TODAY()-WEEKDAY(TODAY(),2))-14</f>
        <v>45718</v>
      </c>
      <c r="F52" s="371"/>
      <c r="G52" s="48"/>
      <c r="H52" s="3"/>
      <c r="I52" s="48"/>
      <c r="J52" s="48"/>
      <c r="K52" s="48"/>
      <c r="L52" s="48"/>
    </row>
    <row r="53" spans="1:13">
      <c r="A53" s="3"/>
      <c r="B53" s="187"/>
      <c r="C53" s="187"/>
      <c r="D53" s="10"/>
      <c r="E53" s="187"/>
      <c r="F53" s="187"/>
      <c r="G53" s="48"/>
      <c r="H53" s="3"/>
      <c r="I53" s="48"/>
      <c r="J53" s="48"/>
      <c r="K53" s="48"/>
      <c r="L53" s="48"/>
    </row>
    <row r="54" spans="1:13">
      <c r="A54" s="3"/>
      <c r="B54" s="187"/>
      <c r="C54" s="187"/>
      <c r="D54" s="10"/>
      <c r="E54" s="187"/>
      <c r="F54" s="187"/>
      <c r="G54" s="48"/>
      <c r="H54" s="3"/>
      <c r="I54" s="48"/>
      <c r="J54" s="48"/>
      <c r="K54" s="48"/>
      <c r="L54" s="48"/>
    </row>
    <row r="55" spans="1:13">
      <c r="A55" s="3"/>
      <c r="B55" s="3"/>
      <c r="C55" s="3"/>
      <c r="D55" s="3"/>
      <c r="E55" s="9" t="s">
        <v>22</v>
      </c>
      <c r="F55" s="9" t="s">
        <v>23</v>
      </c>
      <c r="G55" s="3"/>
      <c r="H55" s="3"/>
      <c r="I55" s="3"/>
      <c r="J55" s="9" t="s">
        <v>24</v>
      </c>
      <c r="K55" s="9" t="s">
        <v>24</v>
      </c>
      <c r="L55" s="3"/>
    </row>
    <row r="56" spans="1:13">
      <c r="A56" s="193" t="s">
        <v>25</v>
      </c>
      <c r="B56" s="9"/>
      <c r="C56" s="9" t="s">
        <v>5</v>
      </c>
      <c r="D56" s="9" t="s">
        <v>26</v>
      </c>
      <c r="E56" s="9" t="s">
        <v>27</v>
      </c>
      <c r="F56" s="9" t="s">
        <v>27</v>
      </c>
      <c r="G56" s="9" t="s">
        <v>28</v>
      </c>
      <c r="H56" s="188" t="s">
        <v>9</v>
      </c>
      <c r="I56" s="3" t="s">
        <v>29</v>
      </c>
      <c r="J56" s="189" t="s">
        <v>30</v>
      </c>
      <c r="K56" s="189" t="s">
        <v>31</v>
      </c>
      <c r="L56" s="9" t="s">
        <v>32</v>
      </c>
      <c r="M56" t="s">
        <v>247</v>
      </c>
    </row>
    <row r="57" spans="1:13">
      <c r="A57" s="193"/>
      <c r="B57" s="38"/>
      <c r="C57" s="38"/>
      <c r="D57" s="38"/>
      <c r="E57" s="38"/>
      <c r="F57" s="38"/>
      <c r="G57" s="38"/>
      <c r="H57" s="190"/>
      <c r="I57" s="38"/>
      <c r="J57" s="57"/>
      <c r="K57" s="57"/>
      <c r="L57" s="57"/>
    </row>
    <row r="58" spans="1:13">
      <c r="A58" s="1" t="str" cm="1">
        <f t="array" ref="A58:A61">_xlfn._xlws.FILTER(Dashboard!$A$5:$A$63,(Dashboard!$A$5:$A$63&lt;&gt;"") * (Dashboard!$A$5:$A$63&lt;&gt;"New Construction") * (Dashboard!$A$5:$A$63&lt;&gt;"Subtotal: Operating"))</f>
        <v>1047 Commonwealth</v>
      </c>
      <c r="B58" s="38"/>
      <c r="C58" s="38">
        <f ca="1">IF($A58="","",INDIRECT("'"&amp;$A58&amp;"'!$D$230"))</f>
        <v>183</v>
      </c>
      <c r="D58" s="194" t="str">
        <f t="shared" ref="D58:D69" si="2">IF($A58="","",$A$2)</f>
        <v>Operational</v>
      </c>
      <c r="E58" s="194">
        <f>IF($A58="","",_xlfn.MAXIFS('Log Sheet'!$A$143:$A$10004,'Log Sheet'!$D$143:$D$10004,$A58))</f>
        <v>0</v>
      </c>
      <c r="F58" s="194">
        <f ca="1">IF($A58="","",_xlfn.MAXIFS('Log Sheet'!$A:$A,'Log Sheet'!$D:$D,$A58,'Log Sheet'!$A:$A,"&lt;"&amp;$E58))</f>
        <v>0</v>
      </c>
      <c r="G58" s="38" t="e">
        <f ca="1">IF($A58="","",IF($M58&lt;0,0, $M58))</f>
        <v>#DIV/0!</v>
      </c>
      <c r="H58" s="38">
        <f ca="1">IF($A58="","",_xlfn.MAXIFS('Log Sheet'!$G:$G,'Log Sheet'!$D:$D,$A58,'Log Sheet'!$A:$A,$E58,'Log Sheet'!$B:$B,_xlfn.MAXIFS('Log Sheet'!$B:$B,'Log Sheet'!$A:$A,$E58)))</f>
        <v>0</v>
      </c>
      <c r="I58" s="38" t="e">
        <f t="shared" ref="I58:I69" ca="1" si="3">IF($A58="","",AVERAGE(G$58:G$78))</f>
        <v>#DIV/0!</v>
      </c>
      <c r="J58" s="189">
        <f ca="1">IF($A58="","",_xlfn.MAXIFS('Log Sheet'!$Z:$Z,'Log Sheet'!$D:$D,$A58,'Log Sheet'!$H:$H,"Property",'Log Sheet'!$A:$A,$E58,'Log Sheet'!$B:$B,_xlfn.MAXIFS('Log Sheet'!$B:$B,'Log Sheet'!$A:$A,$E58)))</f>
        <v>0</v>
      </c>
      <c r="K58" s="189">
        <f ca="1">IF($A58="","",IF(_xlfn.MAXIFS('Log Sheet'!$Z:$Z,'Log Sheet'!$D:$D,$A58,'Log Sheet'!$H:$H,"Property",'Log Sheet'!$A:$A,"&lt;="&amp;(TODAY()-WEEKDAY(TODAY(),2))-49,'Log Sheet'!$B:$B,_xlfn.MAXIFS('Log Sheet'!$B:$B,'Log Sheet'!$A:$A,"&lt;="&amp;(TODAY()-WEEKDAY(TODAY(),2))-49))=0,J58,_xlfn.MAXIFS('Log Sheet'!$Z:$Z,'Log Sheet'!$D:$D,$A58,'Log Sheet'!$H:$H,"Property",'Log Sheet'!$A:$A,"&lt;="&amp;(TODAY()-WEEKDAY(TODAY(),2))-49,'Log Sheet'!$B:$B,_xlfn.MAXIFS('Log Sheet'!$B:$B,'Log Sheet'!$A:$A,"&lt;="&amp;(TODAY()-WEEKDAY(TODAY(),2))-49))))</f>
        <v>0</v>
      </c>
      <c r="L58" s="191" t="e">
        <f t="shared" ref="L58:L69" ca="1" si="4">IF($A58="","",(J58-K58)/K58)</f>
        <v>#DIV/0!</v>
      </c>
      <c r="M58" t="e">
        <f ca="1">IF($A58="","",(_xlfn.MAXIFS('Log Sheet'!$E:$E, 'Log Sheet'!$D:$D,$A58, 'Log Sheet'!$A:$A,$E58, 'Log Sheet'!$B:$B, _xlfn.MAXIFS('Log Sheet'!$B:$B, 'Log Sheet'!$A:$A,$E58)) *$C58 - _xlfn.MAXIFS('Log Sheet'!$E:$E, 'Log Sheet'!$D:$D,$A58, 'Log Sheet'!$A:$A,$F58, 'Log Sheet'!$B:$B, _xlfn.MAXIFS('Log Sheet'!$B:$B, 'Log Sheet'!$A:$A,$F58)) *$C58) / (($E58 -$F58) / 7))</f>
        <v>#DIV/0!</v>
      </c>
    </row>
    <row r="59" spans="1:13">
      <c r="A59" s="1" t="str">
        <v>1330 Boylston</v>
      </c>
      <c r="B59" s="38"/>
      <c r="C59" s="38">
        <f t="shared" ref="C59:C78" ca="1" si="5">IF($A59="","",INDIRECT("'"&amp;$A59&amp;"'!$D$230"))</f>
        <v>200</v>
      </c>
      <c r="D59" s="194" t="str">
        <f t="shared" si="2"/>
        <v>Operational</v>
      </c>
      <c r="E59" s="194">
        <f>IF($A59="","",_xlfn.MAXIFS('Log Sheet'!$A$120:$A$10004,'Log Sheet'!$D$120:$D$10004,$A59))</f>
        <v>0</v>
      </c>
      <c r="F59" s="194">
        <f ca="1">IF($A59="","",_xlfn.MAXIFS('Log Sheet'!$A:$A,'Log Sheet'!$D:$D,$A59,'Log Sheet'!$A:$A,"&lt;"&amp;$E59))</f>
        <v>0</v>
      </c>
      <c r="G59" s="38" t="e">
        <f ca="1">IF($A59="","",IF($M59&lt;0,0, $M59))</f>
        <v>#DIV/0!</v>
      </c>
      <c r="H59" s="38">
        <f ca="1">IF($A59="","",_xlfn.MAXIFS('Log Sheet'!$G:$G,'Log Sheet'!$D:$D,$A59,'Log Sheet'!$A:$A,$E59,'Log Sheet'!$B:$B,_xlfn.MAXIFS('Log Sheet'!$B:$B,'Log Sheet'!$A:$A,$E59)))</f>
        <v>0</v>
      </c>
      <c r="I59" s="38" t="e">
        <f t="shared" ca="1" si="3"/>
        <v>#DIV/0!</v>
      </c>
      <c r="J59" s="189">
        <f ca="1">IF($A59="","",_xlfn.MAXIFS('Log Sheet'!$Z:$Z,'Log Sheet'!$D:$D,$A59,'Log Sheet'!$H:$H,"Property",'Log Sheet'!$A:$A,$E59,'Log Sheet'!$B:$B,_xlfn.MAXIFS('Log Sheet'!$B:$B,'Log Sheet'!$A:$A,$E59)))</f>
        <v>0</v>
      </c>
      <c r="K59" s="189">
        <f ca="1">IF($A59="","",IF(_xlfn.MAXIFS('Log Sheet'!$Z:$Z,'Log Sheet'!$D:$D,$A59,'Log Sheet'!$H:$H,"Property",'Log Sheet'!$A:$A,"&lt;="&amp;(TODAY()-WEEKDAY(TODAY(),2))-49,'Log Sheet'!$B:$B,_xlfn.MAXIFS('Log Sheet'!$B:$B,'Log Sheet'!$A:$A,"&lt;="&amp;(TODAY()-WEEKDAY(TODAY(),2))-49))=0,J59,_xlfn.MAXIFS('Log Sheet'!$Z:$Z,'Log Sheet'!$D:$D,$A59,'Log Sheet'!$H:$H,"Property",'Log Sheet'!$A:$A,"&lt;="&amp;(TODAY()-WEEKDAY(TODAY(),2))-49,'Log Sheet'!$B:$B,_xlfn.MAXIFS('Log Sheet'!$B:$B,'Log Sheet'!$A:$A,"&lt;="&amp;(TODAY()-WEEKDAY(TODAY(),2))-49))))</f>
        <v>0</v>
      </c>
      <c r="L59" s="191" t="e">
        <f t="shared" ca="1" si="4"/>
        <v>#DIV/0!</v>
      </c>
      <c r="M59" t="e">
        <f ca="1">IF($A59="","",(_xlfn.MAXIFS('Log Sheet'!$E:$E, 'Log Sheet'!$D:$D,$A59, 'Log Sheet'!$A:$A,$E59, 'Log Sheet'!$B:$B, _xlfn.MAXIFS('Log Sheet'!$B:$B, 'Log Sheet'!$A:$A,$E59)) *$C59 - _xlfn.MAXIFS('Log Sheet'!$E:$E, 'Log Sheet'!$D:$D,$A59, 'Log Sheet'!$A:$A,$F59, 'Log Sheet'!$B:$B, _xlfn.MAXIFS('Log Sheet'!$B:$B, 'Log Sheet'!$A:$A,$F59)) *$C59) / (($E59 -$F59) / 7))</f>
        <v>#DIV/0!</v>
      </c>
    </row>
    <row r="60" spans="1:13">
      <c r="A60" s="1" t="str">
        <v>Van Ness</v>
      </c>
      <c r="B60" s="38"/>
      <c r="C60" s="38">
        <f t="shared" ca="1" si="5"/>
        <v>165</v>
      </c>
      <c r="D60" s="194" t="str">
        <f t="shared" si="2"/>
        <v>Operational</v>
      </c>
      <c r="E60" s="194">
        <f>IF($A60="","",_xlfn.MAXIFS('Log Sheet'!$A$120:$A$10004,'Log Sheet'!$D$120:$D$10004,$A60))</f>
        <v>0</v>
      </c>
      <c r="F60" s="194">
        <f ca="1">IF($A60="","",_xlfn.MAXIFS('Log Sheet'!$A:$A,'Log Sheet'!$D:$D,$A60,'Log Sheet'!$A:$A,"&lt;"&amp;$E60))</f>
        <v>0</v>
      </c>
      <c r="G60" s="38" t="e">
        <f t="shared" ref="G60:G70" ca="1" si="6">IF($A60="","",IF($M60&lt;0,0, $M60))</f>
        <v>#DIV/0!</v>
      </c>
      <c r="H60" s="38">
        <f ca="1">IF($A60="","",_xlfn.MAXIFS('Log Sheet'!$G:$G,'Log Sheet'!$D:$D,$A60,'Log Sheet'!$A:$A,$E60,'Log Sheet'!$B:$B,_xlfn.MAXIFS('Log Sheet'!$B:$B,'Log Sheet'!$A:$A,$E60)))</f>
        <v>0</v>
      </c>
      <c r="I60" s="38" t="e">
        <f t="shared" ca="1" si="3"/>
        <v>#DIV/0!</v>
      </c>
      <c r="J60" s="189">
        <f ca="1">IF($A60="","",_xlfn.MAXIFS('Log Sheet'!$Z:$Z,'Log Sheet'!$D:$D,$A60,'Log Sheet'!$H:$H,"Property",'Log Sheet'!$A:$A,$E60,'Log Sheet'!$B:$B,_xlfn.MAXIFS('Log Sheet'!$B:$B,'Log Sheet'!$A:$A,$E60)))</f>
        <v>0</v>
      </c>
      <c r="K60" s="189">
        <f ca="1">IF($A60="","",IF(_xlfn.MAXIFS('Log Sheet'!$Z:$Z,'Log Sheet'!$D:$D,$A60,'Log Sheet'!$H:$H,"Property",'Log Sheet'!$A:$A,"&lt;="&amp;(TODAY()-WEEKDAY(TODAY(),2))-49,'Log Sheet'!$B:$B,_xlfn.MAXIFS('Log Sheet'!$B:$B,'Log Sheet'!$A:$A,"&lt;="&amp;(TODAY()-WEEKDAY(TODAY(),2))-49))=0,J60,_xlfn.MAXIFS('Log Sheet'!$Z:$Z,'Log Sheet'!$D:$D,$A60,'Log Sheet'!$H:$H,"Property",'Log Sheet'!$A:$A,"&lt;="&amp;(TODAY()-WEEKDAY(TODAY(),2))-49,'Log Sheet'!$B:$B,_xlfn.MAXIFS('Log Sheet'!$B:$B,'Log Sheet'!$A:$A,"&lt;="&amp;(TODAY()-WEEKDAY(TODAY(),2))-49))))</f>
        <v>0</v>
      </c>
      <c r="L60" s="191" t="e">
        <f t="shared" ca="1" si="4"/>
        <v>#DIV/0!</v>
      </c>
      <c r="M60" t="e">
        <f ca="1">IF($A60="","",(_xlfn.MAXIFS('Log Sheet'!$E:$E, 'Log Sheet'!$D:$D,$A60, 'Log Sheet'!$A:$A,$E60, 'Log Sheet'!$B:$B, _xlfn.MAXIFS('Log Sheet'!$B:$B, 'Log Sheet'!$A:$A,$E60)) *$C60 - _xlfn.MAXIFS('Log Sheet'!$E:$E, 'Log Sheet'!$D:$D,$A60, 'Log Sheet'!$A:$A,$F60, 'Log Sheet'!$B:$B, _xlfn.MAXIFS('Log Sheet'!$B:$B, 'Log Sheet'!$A:$A,$F60)) *$C60) / (($E60 -$F60) / 7))</f>
        <v>#DIV/0!</v>
      </c>
    </row>
    <row r="61" spans="1:13">
      <c r="A61" s="1" t="str">
        <v>Bower</v>
      </c>
      <c r="B61" s="38"/>
      <c r="C61" s="38">
        <f t="shared" ca="1" si="5"/>
        <v>281</v>
      </c>
      <c r="D61" s="194" t="str">
        <f t="shared" si="2"/>
        <v>Operational</v>
      </c>
      <c r="E61" s="194">
        <f>IF($A61="","",_xlfn.MAXIFS('Log Sheet'!$A$120:$A$10004,'Log Sheet'!$D$120:$D$10004,$A61))</f>
        <v>0</v>
      </c>
      <c r="F61" s="194">
        <f ca="1">IF($A61="","",_xlfn.MAXIFS('Log Sheet'!$A:$A,'Log Sheet'!$D:$D,$A61,'Log Sheet'!$A:$A,"&lt;"&amp;$E61))</f>
        <v>0</v>
      </c>
      <c r="G61" s="38" t="e">
        <f t="shared" ca="1" si="6"/>
        <v>#DIV/0!</v>
      </c>
      <c r="H61" s="38">
        <f ca="1">IF($A61="","",_xlfn.MAXIFS('Log Sheet'!$G:$G,'Log Sheet'!$D:$D,$A61,'Log Sheet'!$A:$A,$E61,'Log Sheet'!$B:$B,_xlfn.MAXIFS('Log Sheet'!$B:$B,'Log Sheet'!$A:$A,$E61)))</f>
        <v>0</v>
      </c>
      <c r="I61" s="38" t="e">
        <f t="shared" ca="1" si="3"/>
        <v>#DIV/0!</v>
      </c>
      <c r="J61" s="189">
        <f ca="1">IF($A61="","",_xlfn.MAXIFS('Log Sheet'!$Z:$Z,'Log Sheet'!$D:$D,$A61,'Log Sheet'!$H:$H,"Property",'Log Sheet'!$A:$A,$E61,'Log Sheet'!$B:$B,_xlfn.MAXIFS('Log Sheet'!$B:$B,'Log Sheet'!$A:$A,$E61)))</f>
        <v>0</v>
      </c>
      <c r="K61" s="189">
        <f ca="1">IF($A61="","",IF(_xlfn.MAXIFS('Log Sheet'!$Z:$Z,'Log Sheet'!$D:$D,$A61,'Log Sheet'!$H:$H,"Property",'Log Sheet'!$A:$A,"&lt;="&amp;(TODAY()-WEEKDAY(TODAY(),2))-49,'Log Sheet'!$B:$B,_xlfn.MAXIFS('Log Sheet'!$B:$B,'Log Sheet'!$A:$A,"&lt;="&amp;(TODAY()-WEEKDAY(TODAY(),2))-49))=0,J61,_xlfn.MAXIFS('Log Sheet'!$Z:$Z,'Log Sheet'!$D:$D,$A61,'Log Sheet'!$H:$H,"Property",'Log Sheet'!$A:$A,"&lt;="&amp;(TODAY()-WEEKDAY(TODAY(),2))-49,'Log Sheet'!$B:$B,_xlfn.MAXIFS('Log Sheet'!$B:$B,'Log Sheet'!$A:$A,"&lt;="&amp;(TODAY()-WEEKDAY(TODAY(),2))-49))))</f>
        <v>0</v>
      </c>
      <c r="L61" s="191" t="e">
        <f t="shared" ca="1" si="4"/>
        <v>#DIV/0!</v>
      </c>
      <c r="M61" t="e">
        <f ca="1">IF($A61="","",(_xlfn.MAXIFS('Log Sheet'!$E:$E, 'Log Sheet'!$D:$D,$A61, 'Log Sheet'!$A:$A,$E61, 'Log Sheet'!$B:$B, _xlfn.MAXIFS('Log Sheet'!$B:$B, 'Log Sheet'!$A:$A,$E61)) *$C61 - _xlfn.MAXIFS('Log Sheet'!$E:$E, 'Log Sheet'!$D:$D,$A61, 'Log Sheet'!$A:$A,$F61, 'Log Sheet'!$B:$B, _xlfn.MAXIFS('Log Sheet'!$B:$B, 'Log Sheet'!$A:$A,$F61)) *$C61) / (($E61 -$F61) / 7))</f>
        <v>#DIV/0!</v>
      </c>
    </row>
    <row r="62" spans="1:13">
      <c r="A62" s="1"/>
      <c r="B62" s="38"/>
      <c r="C62" s="38" t="str">
        <f t="shared" ca="1" si="5"/>
        <v/>
      </c>
      <c r="D62" s="194" t="str">
        <f t="shared" si="2"/>
        <v/>
      </c>
      <c r="E62" s="194" t="str">
        <f>IF($A62="","",_xlfn.MAXIFS('Log Sheet'!$A$120:$A$10004,'Log Sheet'!$D$120:$D$10004,$A62))</f>
        <v/>
      </c>
      <c r="F62" s="194" t="str">
        <f>IF($A62="","",_xlfn.MAXIFS('Log Sheet'!$A:$A,'Log Sheet'!$D:$D,$A62,'Log Sheet'!$A:$A,"&lt;"&amp;$E62))</f>
        <v/>
      </c>
      <c r="G62" s="38" t="str">
        <f t="shared" si="6"/>
        <v/>
      </c>
      <c r="H62" s="38" t="str">
        <f>IF($A62="","",_xlfn.MAXIFS('Log Sheet'!$G:$G,'Log Sheet'!$D:$D,$A62,'Log Sheet'!$A:$A,$E62,'Log Sheet'!$B:$B,_xlfn.MAXIFS('Log Sheet'!$B:$B,'Log Sheet'!$A:$A,$E62)))</f>
        <v/>
      </c>
      <c r="I62" s="38" t="str">
        <f t="shared" si="3"/>
        <v/>
      </c>
      <c r="J62" s="189" t="str">
        <f>IF($A62="","",_xlfn.MAXIFS('Log Sheet'!$Z:$Z,'Log Sheet'!$D:$D,$A62,'Log Sheet'!$H:$H,"Property",'Log Sheet'!$A:$A,$E62,'Log Sheet'!$B:$B,_xlfn.MAXIFS('Log Sheet'!$B:$B,'Log Sheet'!$A:$A,$E62)))</f>
        <v/>
      </c>
      <c r="K62" s="189" t="str">
        <f ca="1">IF($A62="","",IF(_xlfn.MAXIFS('Log Sheet'!$Z:$Z,'Log Sheet'!$D:$D,$A62,'Log Sheet'!$H:$H,"Property",'Log Sheet'!$A:$A,"&lt;="&amp;(TODAY()-WEEKDAY(TODAY(),2))-49,'Log Sheet'!$B:$B,_xlfn.MAXIFS('Log Sheet'!$B:$B,'Log Sheet'!$A:$A,"&lt;="&amp;(TODAY()-WEEKDAY(TODAY(),2))-49))=0,J62,_xlfn.MAXIFS('Log Sheet'!$Z:$Z,'Log Sheet'!$D:$D,$A62,'Log Sheet'!$H:$H,"Property",'Log Sheet'!$A:$A,"&lt;="&amp;(TODAY()-WEEKDAY(TODAY(),2))-49,'Log Sheet'!$B:$B,_xlfn.MAXIFS('Log Sheet'!$B:$B,'Log Sheet'!$A:$A,"&lt;="&amp;(TODAY()-WEEKDAY(TODAY(),2))-49))))</f>
        <v/>
      </c>
      <c r="L62" s="191" t="str">
        <f t="shared" si="4"/>
        <v/>
      </c>
      <c r="M62" t="str">
        <f>IF($A62="","",(_xlfn.MAXIFS('Log Sheet'!$E:$E, 'Log Sheet'!$D:$D,$A62, 'Log Sheet'!$A:$A,$E62, 'Log Sheet'!$B:$B, _xlfn.MAXIFS('Log Sheet'!$B:$B, 'Log Sheet'!$A:$A,$E62)) *$C62 - _xlfn.MAXIFS('Log Sheet'!$E:$E, 'Log Sheet'!$D:$D,$A62, 'Log Sheet'!$A:$A,$F62, 'Log Sheet'!$B:$B, _xlfn.MAXIFS('Log Sheet'!$B:$B, 'Log Sheet'!$A:$A,$F62)) *$C62) / (($E62 -$F62) / 7))</f>
        <v/>
      </c>
    </row>
    <row r="63" spans="1:13">
      <c r="A63" s="1"/>
      <c r="B63" s="38"/>
      <c r="C63" s="38" t="str">
        <f t="shared" ca="1" si="5"/>
        <v/>
      </c>
      <c r="D63" s="194" t="str">
        <f t="shared" si="2"/>
        <v/>
      </c>
      <c r="E63" s="194" t="str">
        <f>IF($A63="","",_xlfn.MAXIFS('Log Sheet'!$A$120:$A$10004,'Log Sheet'!$D$120:$D$10004,$A63))</f>
        <v/>
      </c>
      <c r="F63" s="194" t="str">
        <f>IF($A63="","",_xlfn.MAXIFS('Log Sheet'!$A:$A,'Log Sheet'!$D:$D,$A63,'Log Sheet'!$A:$A,"&lt;"&amp;$E63))</f>
        <v/>
      </c>
      <c r="G63" s="38" t="str">
        <f t="shared" si="6"/>
        <v/>
      </c>
      <c r="H63" s="38" t="str">
        <f>IF($A63="","",_xlfn.MAXIFS('Log Sheet'!$G:$G,'Log Sheet'!$D:$D,$A63,'Log Sheet'!$A:$A,$E63,'Log Sheet'!$B:$B,_xlfn.MAXIFS('Log Sheet'!$B:$B,'Log Sheet'!$A:$A,$E63)))</f>
        <v/>
      </c>
      <c r="I63" s="38" t="str">
        <f t="shared" si="3"/>
        <v/>
      </c>
      <c r="J63" s="189" t="str">
        <f>IF($A63="","",_xlfn.MAXIFS('Log Sheet'!$Z:$Z,'Log Sheet'!$D:$D,$A63,'Log Sheet'!$H:$H,"Property",'Log Sheet'!$A:$A,$E63,'Log Sheet'!$B:$B,_xlfn.MAXIFS('Log Sheet'!$B:$B,'Log Sheet'!$A:$A,$E63)))</f>
        <v/>
      </c>
      <c r="K63" s="189" t="str">
        <f ca="1">IF($A63="","",IF(_xlfn.MAXIFS('Log Sheet'!$Z:$Z,'Log Sheet'!$D:$D,$A63,'Log Sheet'!$H:$H,"Property",'Log Sheet'!$A:$A,"&lt;="&amp;(TODAY()-WEEKDAY(TODAY(),2))-49,'Log Sheet'!$B:$B,_xlfn.MAXIFS('Log Sheet'!$B:$B,'Log Sheet'!$A:$A,"&lt;="&amp;(TODAY()-WEEKDAY(TODAY(),2))-49))=0,J63,_xlfn.MAXIFS('Log Sheet'!$Z:$Z,'Log Sheet'!$D:$D,$A63,'Log Sheet'!$H:$H,"Property",'Log Sheet'!$A:$A,"&lt;="&amp;(TODAY()-WEEKDAY(TODAY(),2))-49,'Log Sheet'!$B:$B,_xlfn.MAXIFS('Log Sheet'!$B:$B,'Log Sheet'!$A:$A,"&lt;="&amp;(TODAY()-WEEKDAY(TODAY(),2))-49))))</f>
        <v/>
      </c>
      <c r="L63" s="191" t="str">
        <f t="shared" si="4"/>
        <v/>
      </c>
      <c r="M63" t="str">
        <f>IF($A63="","",(_xlfn.MAXIFS('Log Sheet'!$E:$E, 'Log Sheet'!$D:$D,$A63, 'Log Sheet'!$A:$A,$E63, 'Log Sheet'!$B:$B, _xlfn.MAXIFS('Log Sheet'!$B:$B, 'Log Sheet'!$A:$A,$E63)) *$C63 - _xlfn.MAXIFS('Log Sheet'!$E:$E, 'Log Sheet'!$D:$D,$A63, 'Log Sheet'!$A:$A,$F63, 'Log Sheet'!$B:$B, _xlfn.MAXIFS('Log Sheet'!$B:$B, 'Log Sheet'!$A:$A,$F63)) *$C63) / (($E63 -$F63) / 7))</f>
        <v/>
      </c>
    </row>
    <row r="64" spans="1:13">
      <c r="A64" s="1"/>
      <c r="B64" s="38"/>
      <c r="C64" s="38" t="str">
        <f t="shared" ca="1" si="5"/>
        <v/>
      </c>
      <c r="D64" s="194" t="str">
        <f t="shared" si="2"/>
        <v/>
      </c>
      <c r="E64" s="194" t="str">
        <f>IF($A64="","",_xlfn.MAXIFS('Log Sheet'!$A$120:$A$10004,'Log Sheet'!$D$120:$D$10004,$A64))</f>
        <v/>
      </c>
      <c r="F64" s="194" t="str">
        <f>IF($A64="","",_xlfn.MAXIFS('Log Sheet'!$A:$A,'Log Sheet'!$D:$D,$A64,'Log Sheet'!$A:$A,"&lt;"&amp;$E64))</f>
        <v/>
      </c>
      <c r="G64" s="38" t="str">
        <f t="shared" si="6"/>
        <v/>
      </c>
      <c r="H64" s="38" t="str">
        <f>IF($A64="","",_xlfn.MAXIFS('Log Sheet'!$G:$G,'Log Sheet'!$D:$D,$A64,'Log Sheet'!$A:$A,$E64,'Log Sheet'!$B:$B,_xlfn.MAXIFS('Log Sheet'!$B:$B,'Log Sheet'!$A:$A,$E64)))</f>
        <v/>
      </c>
      <c r="I64" s="38" t="str">
        <f t="shared" si="3"/>
        <v/>
      </c>
      <c r="J64" s="189" t="str">
        <f>IF($A64="","",_xlfn.MAXIFS('Log Sheet'!$Z:$Z,'Log Sheet'!$D:$D,$A64,'Log Sheet'!$H:$H,"Property",'Log Sheet'!$A:$A,$E64,'Log Sheet'!$B:$B,_xlfn.MAXIFS('Log Sheet'!$B:$B,'Log Sheet'!$A:$A,$E64)))</f>
        <v/>
      </c>
      <c r="K64" s="189" t="str">
        <f ca="1">IF($A64="","",IF(_xlfn.MAXIFS('Log Sheet'!$Z:$Z,'Log Sheet'!$D:$D,$A64,'Log Sheet'!$H:$H,"Property",'Log Sheet'!$A:$A,"&lt;="&amp;(TODAY()-WEEKDAY(TODAY(),2))-49,'Log Sheet'!$B:$B,_xlfn.MAXIFS('Log Sheet'!$B:$B,'Log Sheet'!$A:$A,"&lt;="&amp;(TODAY()-WEEKDAY(TODAY(),2))-49))=0,J64,_xlfn.MAXIFS('Log Sheet'!$Z:$Z,'Log Sheet'!$D:$D,$A64,'Log Sheet'!$H:$H,"Property",'Log Sheet'!$A:$A,"&lt;="&amp;(TODAY()-WEEKDAY(TODAY(),2))-49,'Log Sheet'!$B:$B,_xlfn.MAXIFS('Log Sheet'!$B:$B,'Log Sheet'!$A:$A,"&lt;="&amp;(TODAY()-WEEKDAY(TODAY(),2))-49))))</f>
        <v/>
      </c>
      <c r="L64" s="191" t="str">
        <f t="shared" si="4"/>
        <v/>
      </c>
      <c r="M64" t="str">
        <f>IF($A64="","",(_xlfn.MAXIFS('Log Sheet'!$E:$E, 'Log Sheet'!$D:$D,$A64, 'Log Sheet'!$A:$A,$E64, 'Log Sheet'!$B:$B, _xlfn.MAXIFS('Log Sheet'!$B:$B, 'Log Sheet'!$A:$A,$E64)) *$C64 - _xlfn.MAXIFS('Log Sheet'!$E:$E, 'Log Sheet'!$D:$D,$A64, 'Log Sheet'!$A:$A,$F64, 'Log Sheet'!$B:$B, _xlfn.MAXIFS('Log Sheet'!$B:$B, 'Log Sheet'!$A:$A,$F64)) *$C64) / (($E64 -$F64) / 7))</f>
        <v/>
      </c>
    </row>
    <row r="65" spans="1:13">
      <c r="A65" s="1"/>
      <c r="B65" s="38"/>
      <c r="C65" s="38" t="str">
        <f t="shared" ca="1" si="5"/>
        <v/>
      </c>
      <c r="D65" s="194" t="str">
        <f t="shared" si="2"/>
        <v/>
      </c>
      <c r="E65" s="194" t="str">
        <f>IF($A65="","",_xlfn.MAXIFS('Log Sheet'!$A$120:$A$10004,'Log Sheet'!$D$120:$D$10004,$A65))</f>
        <v/>
      </c>
      <c r="F65" s="194" t="str">
        <f>IF($A65="","",_xlfn.MAXIFS('Log Sheet'!$A:$A,'Log Sheet'!$D:$D,$A65,'Log Sheet'!$A:$A,"&lt;"&amp;$E65))</f>
        <v/>
      </c>
      <c r="G65" s="38" t="str">
        <f t="shared" si="6"/>
        <v/>
      </c>
      <c r="H65" s="38" t="str">
        <f>IF($A65="","",_xlfn.MAXIFS('Log Sheet'!$G:$G,'Log Sheet'!$D:$D,$A65,'Log Sheet'!$A:$A,$E65,'Log Sheet'!$B:$B,_xlfn.MAXIFS('Log Sheet'!$B:$B,'Log Sheet'!$A:$A,$E65)))</f>
        <v/>
      </c>
      <c r="I65" s="38" t="str">
        <f t="shared" si="3"/>
        <v/>
      </c>
      <c r="J65" s="189" t="str">
        <f>IF($A65="","",_xlfn.MAXIFS('Log Sheet'!$Z:$Z,'Log Sheet'!$D:$D,$A65,'Log Sheet'!$H:$H,"Property",'Log Sheet'!$A:$A,$E65,'Log Sheet'!$B:$B,_xlfn.MAXIFS('Log Sheet'!$B:$B,'Log Sheet'!$A:$A,$E65)))</f>
        <v/>
      </c>
      <c r="K65" s="189" t="str">
        <f ca="1">IF($A65="","",IF(_xlfn.MAXIFS('Log Sheet'!$Z:$Z,'Log Sheet'!$D:$D,$A65,'Log Sheet'!$H:$H,"Property",'Log Sheet'!$A:$A,"&lt;="&amp;(TODAY()-WEEKDAY(TODAY(),2))-49,'Log Sheet'!$B:$B,_xlfn.MAXIFS('Log Sheet'!$B:$B,'Log Sheet'!$A:$A,"&lt;="&amp;(TODAY()-WEEKDAY(TODAY(),2))-49))=0,J65,_xlfn.MAXIFS('Log Sheet'!$Z:$Z,'Log Sheet'!$D:$D,$A65,'Log Sheet'!$H:$H,"Property",'Log Sheet'!$A:$A,"&lt;="&amp;(TODAY()-WEEKDAY(TODAY(),2))-49,'Log Sheet'!$B:$B,_xlfn.MAXIFS('Log Sheet'!$B:$B,'Log Sheet'!$A:$A,"&lt;="&amp;(TODAY()-WEEKDAY(TODAY(),2))-49))))</f>
        <v/>
      </c>
      <c r="L65" s="191" t="str">
        <f t="shared" si="4"/>
        <v/>
      </c>
      <c r="M65" t="str">
        <f>IF($A65="","",(_xlfn.MAXIFS('Log Sheet'!$E:$E, 'Log Sheet'!$D:$D,$A65, 'Log Sheet'!$A:$A,$E65, 'Log Sheet'!$B:$B, _xlfn.MAXIFS('Log Sheet'!$B:$B, 'Log Sheet'!$A:$A,$E65)) *$C65 - _xlfn.MAXIFS('Log Sheet'!$E:$E, 'Log Sheet'!$D:$D,$A65, 'Log Sheet'!$A:$A,$F65, 'Log Sheet'!$B:$B, _xlfn.MAXIFS('Log Sheet'!$B:$B, 'Log Sheet'!$A:$A,$F65)) *$C65) / (($E65 -$F65) / 7))</f>
        <v/>
      </c>
    </row>
    <row r="66" spans="1:13">
      <c r="A66" s="1"/>
      <c r="B66" s="38"/>
      <c r="C66" s="38" t="str">
        <f t="shared" ca="1" si="5"/>
        <v/>
      </c>
      <c r="D66" s="194" t="str">
        <f t="shared" si="2"/>
        <v/>
      </c>
      <c r="E66" s="194" t="str">
        <f>IF($A66="","",_xlfn.MAXIFS('Log Sheet'!$A$120:$A$10004,'Log Sheet'!$D$120:$D$10004,$A66))</f>
        <v/>
      </c>
      <c r="F66" s="194" t="str">
        <f>IF($A66="","",_xlfn.MAXIFS('Log Sheet'!$A:$A,'Log Sheet'!$D:$D,$A66,'Log Sheet'!$A:$A,"&lt;"&amp;$E66))</f>
        <v/>
      </c>
      <c r="G66" s="38" t="str">
        <f t="shared" si="6"/>
        <v/>
      </c>
      <c r="H66" s="38" t="str">
        <f>IF($A66="","",_xlfn.MAXIFS('Log Sheet'!$G:$G,'Log Sheet'!$D:$D,$A66,'Log Sheet'!$A:$A,$E66,'Log Sheet'!$B:$B,_xlfn.MAXIFS('Log Sheet'!$B:$B,'Log Sheet'!$A:$A,$E66)))</f>
        <v/>
      </c>
      <c r="I66" s="38" t="str">
        <f t="shared" si="3"/>
        <v/>
      </c>
      <c r="J66" s="189" t="str">
        <f>IF($A66="","",_xlfn.MAXIFS('Log Sheet'!$Z:$Z,'Log Sheet'!$D:$D,$A66,'Log Sheet'!$H:$H,"Property",'Log Sheet'!$A:$A,$E66,'Log Sheet'!$B:$B,_xlfn.MAXIFS('Log Sheet'!$B:$B,'Log Sheet'!$A:$A,$E66)))</f>
        <v/>
      </c>
      <c r="K66" s="189" t="str">
        <f ca="1">IF($A66="","",IF(_xlfn.MAXIFS('Log Sheet'!$Z:$Z,'Log Sheet'!$D:$D,$A66,'Log Sheet'!$H:$H,"Property",'Log Sheet'!$A:$A,"&lt;="&amp;(TODAY()-WEEKDAY(TODAY(),2))-49,'Log Sheet'!$B:$B,_xlfn.MAXIFS('Log Sheet'!$B:$B,'Log Sheet'!$A:$A,"&lt;="&amp;(TODAY()-WEEKDAY(TODAY(),2))-49))=0,J66,_xlfn.MAXIFS('Log Sheet'!$Z:$Z,'Log Sheet'!$D:$D,$A66,'Log Sheet'!$H:$H,"Property",'Log Sheet'!$A:$A,"&lt;="&amp;(TODAY()-WEEKDAY(TODAY(),2))-49,'Log Sheet'!$B:$B,_xlfn.MAXIFS('Log Sheet'!$B:$B,'Log Sheet'!$A:$A,"&lt;="&amp;(TODAY()-WEEKDAY(TODAY(),2))-49))))</f>
        <v/>
      </c>
      <c r="L66" s="191" t="str">
        <f t="shared" si="4"/>
        <v/>
      </c>
      <c r="M66" t="str">
        <f>IF($A66="","",(_xlfn.MAXIFS('Log Sheet'!$E:$E, 'Log Sheet'!$D:$D,$A66, 'Log Sheet'!$A:$A,$E66, 'Log Sheet'!$B:$B, _xlfn.MAXIFS('Log Sheet'!$B:$B, 'Log Sheet'!$A:$A,$E66)) *$C66 - _xlfn.MAXIFS('Log Sheet'!$E:$E, 'Log Sheet'!$D:$D,$A66, 'Log Sheet'!$A:$A,$F66, 'Log Sheet'!$B:$B, _xlfn.MAXIFS('Log Sheet'!$B:$B, 'Log Sheet'!$A:$A,$F66)) *$C66) / (($E66 -$F66) / 7))</f>
        <v/>
      </c>
    </row>
    <row r="67" spans="1:13">
      <c r="A67" s="1"/>
      <c r="B67" s="38"/>
      <c r="C67" s="38" t="str">
        <f t="shared" ca="1" si="5"/>
        <v/>
      </c>
      <c r="D67" s="194" t="str">
        <f t="shared" si="2"/>
        <v/>
      </c>
      <c r="E67" s="194" t="str">
        <f>IF($A67="","",_xlfn.MAXIFS('Log Sheet'!$A$120:$A$10004,'Log Sheet'!$D$120:$D$10004,$A67))</f>
        <v/>
      </c>
      <c r="F67" s="194" t="str">
        <f>IF($A67="","",_xlfn.MAXIFS('Log Sheet'!$A:$A,'Log Sheet'!$D:$D,$A67,'Log Sheet'!$A:$A,"&lt;"&amp;$E67))</f>
        <v/>
      </c>
      <c r="G67" s="38" t="str">
        <f t="shared" si="6"/>
        <v/>
      </c>
      <c r="H67" s="38" t="str">
        <f>IF($A67="","",_xlfn.MAXIFS('Log Sheet'!$G:$G,'Log Sheet'!$D:$D,$A67,'Log Sheet'!$A:$A,$E67,'Log Sheet'!$B:$B,_xlfn.MAXIFS('Log Sheet'!$B:$B,'Log Sheet'!$A:$A,$E67)))</f>
        <v/>
      </c>
      <c r="I67" s="38" t="str">
        <f t="shared" si="3"/>
        <v/>
      </c>
      <c r="J67" s="189" t="str">
        <f>IF($A67="","",_xlfn.MAXIFS('Log Sheet'!$Z:$Z,'Log Sheet'!$D:$D,$A67,'Log Sheet'!$H:$H,"Property",'Log Sheet'!$A:$A,$E67,'Log Sheet'!$B:$B,_xlfn.MAXIFS('Log Sheet'!$B:$B,'Log Sheet'!$A:$A,$E67)))</f>
        <v/>
      </c>
      <c r="K67" s="189" t="str">
        <f ca="1">IF($A67="","",IF(_xlfn.MAXIFS('Log Sheet'!$Z:$Z,'Log Sheet'!$D:$D,$A67,'Log Sheet'!$H:$H,"Property",'Log Sheet'!$A:$A,"&lt;="&amp;(TODAY()-WEEKDAY(TODAY(),2))-49,'Log Sheet'!$B:$B,_xlfn.MAXIFS('Log Sheet'!$B:$B,'Log Sheet'!$A:$A,"&lt;="&amp;(TODAY()-WEEKDAY(TODAY(),2))-49))=0,J67,_xlfn.MAXIFS('Log Sheet'!$Z:$Z,'Log Sheet'!$D:$D,$A67,'Log Sheet'!$H:$H,"Property",'Log Sheet'!$A:$A,"&lt;="&amp;(TODAY()-WEEKDAY(TODAY(),2))-49,'Log Sheet'!$B:$B,_xlfn.MAXIFS('Log Sheet'!$B:$B,'Log Sheet'!$A:$A,"&lt;="&amp;(TODAY()-WEEKDAY(TODAY(),2))-49))))</f>
        <v/>
      </c>
      <c r="L67" s="191" t="str">
        <f t="shared" si="4"/>
        <v/>
      </c>
      <c r="M67" t="str">
        <f>IF($A67="","",(_xlfn.MAXIFS('Log Sheet'!$E:$E, 'Log Sheet'!$D:$D,$A67, 'Log Sheet'!$A:$A,$E67, 'Log Sheet'!$B:$B, _xlfn.MAXIFS('Log Sheet'!$B:$B, 'Log Sheet'!$A:$A,$E67)) *$C67 - _xlfn.MAXIFS('Log Sheet'!$E:$E, 'Log Sheet'!$D:$D,$A67, 'Log Sheet'!$A:$A,$F67, 'Log Sheet'!$B:$B, _xlfn.MAXIFS('Log Sheet'!$B:$B, 'Log Sheet'!$A:$A,$F67)) *$C67) / (($E67 -$F67) / 7))</f>
        <v/>
      </c>
    </row>
    <row r="68" spans="1:13">
      <c r="A68" s="1"/>
      <c r="B68" s="38"/>
      <c r="C68" s="38" t="str">
        <f t="shared" ca="1" si="5"/>
        <v/>
      </c>
      <c r="D68" s="194" t="str">
        <f t="shared" si="2"/>
        <v/>
      </c>
      <c r="E68" s="194" t="str">
        <f>IF($A68="","",_xlfn.MAXIFS('Log Sheet'!$A$120:$A$10004,'Log Sheet'!$D$120:$D$10004,$A68))</f>
        <v/>
      </c>
      <c r="F68" s="194" t="str">
        <f>IF($A68="","",_xlfn.MAXIFS('Log Sheet'!$A:$A,'Log Sheet'!$D:$D,$A68,'Log Sheet'!$A:$A,"&lt;"&amp;$E68))</f>
        <v/>
      </c>
      <c r="G68" s="38" t="str">
        <f t="shared" si="6"/>
        <v/>
      </c>
      <c r="H68" s="38" t="str">
        <f>IF($A68="","",_xlfn.MAXIFS('Log Sheet'!$G:$G,'Log Sheet'!$D:$D,$A68,'Log Sheet'!$A:$A,$E68,'Log Sheet'!$B:$B,_xlfn.MAXIFS('Log Sheet'!$B:$B,'Log Sheet'!$A:$A,$E68)))</f>
        <v/>
      </c>
      <c r="I68" s="38" t="str">
        <f t="shared" si="3"/>
        <v/>
      </c>
      <c r="J68" s="189" t="str">
        <f>IF($A68="","",_xlfn.MAXIFS('Log Sheet'!$Z:$Z,'Log Sheet'!$D:$D,$A68,'Log Sheet'!$H:$H,"Property",'Log Sheet'!$A:$A,$E68,'Log Sheet'!$B:$B,_xlfn.MAXIFS('Log Sheet'!$B:$B,'Log Sheet'!$A:$A,$E68)))</f>
        <v/>
      </c>
      <c r="K68" s="189" t="str">
        <f ca="1">IF($A68="","",IF(_xlfn.MAXIFS('Log Sheet'!$Z:$Z,'Log Sheet'!$D:$D,$A68,'Log Sheet'!$H:$H,"Property",'Log Sheet'!$A:$A,"&lt;="&amp;(TODAY()-WEEKDAY(TODAY(),2))-49,'Log Sheet'!$B:$B,_xlfn.MAXIFS('Log Sheet'!$B:$B,'Log Sheet'!$A:$A,"&lt;="&amp;(TODAY()-WEEKDAY(TODAY(),2))-49))=0,J68,_xlfn.MAXIFS('Log Sheet'!$Z:$Z,'Log Sheet'!$D:$D,$A68,'Log Sheet'!$H:$H,"Property",'Log Sheet'!$A:$A,"&lt;="&amp;(TODAY()-WEEKDAY(TODAY(),2))-49,'Log Sheet'!$B:$B,_xlfn.MAXIFS('Log Sheet'!$B:$B,'Log Sheet'!$A:$A,"&lt;="&amp;(TODAY()-WEEKDAY(TODAY(),2))-49))))</f>
        <v/>
      </c>
      <c r="L68" s="191" t="str">
        <f t="shared" si="4"/>
        <v/>
      </c>
      <c r="M68" t="str">
        <f>IF($A68="","",(_xlfn.MAXIFS('Log Sheet'!$E:$E, 'Log Sheet'!$D:$D,$A68, 'Log Sheet'!$A:$A,$E68, 'Log Sheet'!$B:$B, _xlfn.MAXIFS('Log Sheet'!$B:$B, 'Log Sheet'!$A:$A,$E68)) *$C68 - _xlfn.MAXIFS('Log Sheet'!$E:$E, 'Log Sheet'!$D:$D,$A68, 'Log Sheet'!$A:$A,$F68, 'Log Sheet'!$B:$B, _xlfn.MAXIFS('Log Sheet'!$B:$B, 'Log Sheet'!$A:$A,$F68)) *$C68) / (($E68 -$F68) / 7))</f>
        <v/>
      </c>
    </row>
    <row r="69" spans="1:13">
      <c r="A69" s="1"/>
      <c r="B69" s="3"/>
      <c r="C69" s="38" t="str">
        <f t="shared" ca="1" si="5"/>
        <v/>
      </c>
      <c r="D69" s="194" t="str">
        <f t="shared" si="2"/>
        <v/>
      </c>
      <c r="E69" s="194" t="str">
        <f>IF($A69="","",_xlfn.MAXIFS('Log Sheet'!$A$120:$A$10004,'Log Sheet'!$D$120:$D$10004,$A69))</f>
        <v/>
      </c>
      <c r="F69" s="194" t="str">
        <f>IF($A69="","",_xlfn.MAXIFS('Log Sheet'!$A:$A,'Log Sheet'!$D:$D,$A69,'Log Sheet'!$A:$A,"&lt;"&amp;$E69))</f>
        <v/>
      </c>
      <c r="G69" s="38" t="str">
        <f t="shared" si="6"/>
        <v/>
      </c>
      <c r="H69" s="38" t="str">
        <f>IF($A69="","",_xlfn.MAXIFS('Log Sheet'!$G:$G,'Log Sheet'!$D:$D,$A69,'Log Sheet'!$A:$A,$E69,'Log Sheet'!$B:$B,_xlfn.MAXIFS('Log Sheet'!$B:$B,'Log Sheet'!$A:$A,$E69)))</f>
        <v/>
      </c>
      <c r="I69" s="38" t="str">
        <f t="shared" si="3"/>
        <v/>
      </c>
      <c r="J69" s="189" t="str">
        <f>IF($A69="","",_xlfn.MAXIFS('Log Sheet'!$Z:$Z,'Log Sheet'!$D:$D,$A69,'Log Sheet'!$H:$H,"Property",'Log Sheet'!$A:$A,$E69,'Log Sheet'!$B:$B,_xlfn.MAXIFS('Log Sheet'!$B:$B,'Log Sheet'!$A:$A,$E69)))</f>
        <v/>
      </c>
      <c r="K69" s="189" t="str">
        <f ca="1">IF($A69="","",IF(_xlfn.MAXIFS('Log Sheet'!$Z:$Z,'Log Sheet'!$D:$D,$A69,'Log Sheet'!$H:$H,"Property",'Log Sheet'!$A:$A,"&lt;="&amp;(TODAY()-WEEKDAY(TODAY(),2))-49,'Log Sheet'!$B:$B,_xlfn.MAXIFS('Log Sheet'!$B:$B,'Log Sheet'!$A:$A,"&lt;="&amp;(TODAY()-WEEKDAY(TODAY(),2))-49))=0,J69,_xlfn.MAXIFS('Log Sheet'!$Z:$Z,'Log Sheet'!$D:$D,$A69,'Log Sheet'!$H:$H,"Property",'Log Sheet'!$A:$A,"&lt;="&amp;(TODAY()-WEEKDAY(TODAY(),2))-49,'Log Sheet'!$B:$B,_xlfn.MAXIFS('Log Sheet'!$B:$B,'Log Sheet'!$A:$A,"&lt;="&amp;(TODAY()-WEEKDAY(TODAY(),2))-49))))</f>
        <v/>
      </c>
      <c r="L69" s="191" t="str">
        <f t="shared" si="4"/>
        <v/>
      </c>
      <c r="M69" t="str">
        <f>IF($A69="","",(_xlfn.MAXIFS('Log Sheet'!$E:$E, 'Log Sheet'!$D:$D,$A69, 'Log Sheet'!$A:$A,$E69, 'Log Sheet'!$B:$B, _xlfn.MAXIFS('Log Sheet'!$B:$B, 'Log Sheet'!$A:$A,$E69)) *$C69 - _xlfn.MAXIFS('Log Sheet'!$E:$E, 'Log Sheet'!$D:$D,$A69, 'Log Sheet'!$A:$A,$F69, 'Log Sheet'!$B:$B, _xlfn.MAXIFS('Log Sheet'!$B:$B, 'Log Sheet'!$A:$A,$F69)) *$C69) / (($E69 -$F69) / 7))</f>
        <v/>
      </c>
    </row>
    <row r="70" spans="1:13">
      <c r="A70" s="1"/>
      <c r="B70" s="38"/>
      <c r="C70" s="38" t="str">
        <f t="shared" ca="1" si="5"/>
        <v/>
      </c>
      <c r="D70" s="194"/>
      <c r="E70" s="194"/>
      <c r="F70" s="194"/>
      <c r="G70" s="38" t="str">
        <f t="shared" si="6"/>
        <v/>
      </c>
      <c r="H70" s="38"/>
      <c r="I70" s="38"/>
      <c r="J70" s="189"/>
      <c r="K70" s="189"/>
      <c r="L70" s="191"/>
      <c r="M70" t="str">
        <f>IF($A70="","",(_xlfn.MAXIFS('Log Sheet'!$E:$E, 'Log Sheet'!$D:$D,$A70, 'Log Sheet'!$A:$A,$E70, 'Log Sheet'!$B:$B, _xlfn.MAXIFS('Log Sheet'!$B:$B, 'Log Sheet'!$A:$A,$E70)) *$C70 - _xlfn.MAXIFS('Log Sheet'!$E:$E, 'Log Sheet'!$D:$D,$A70, 'Log Sheet'!$A:$A,$F70, 'Log Sheet'!$B:$B, _xlfn.MAXIFS('Log Sheet'!$B:$B, 'Log Sheet'!$A:$A,$F70)) *$C70) / (($E70 -$F70) / 7))</f>
        <v/>
      </c>
    </row>
    <row r="71" spans="1:13">
      <c r="A71" s="193"/>
      <c r="B71" s="38"/>
      <c r="C71" s="38" t="str">
        <f t="shared" ca="1" si="5"/>
        <v/>
      </c>
      <c r="D71" s="194"/>
      <c r="E71" s="194"/>
      <c r="F71" s="194"/>
      <c r="G71" s="38"/>
      <c r="H71" s="38"/>
      <c r="I71" s="38"/>
      <c r="J71" s="189"/>
      <c r="K71" s="189"/>
      <c r="L71" s="191"/>
    </row>
    <row r="72" spans="1:13">
      <c r="A72" s="193"/>
      <c r="B72" s="38"/>
      <c r="C72" s="38" t="str">
        <f t="shared" ca="1" si="5"/>
        <v/>
      </c>
      <c r="D72" s="194"/>
      <c r="E72" s="194"/>
      <c r="F72" s="194"/>
      <c r="G72" s="38"/>
      <c r="H72" s="38"/>
      <c r="I72" s="38"/>
      <c r="J72" s="189"/>
      <c r="K72" s="189"/>
      <c r="L72" s="191"/>
    </row>
    <row r="73" spans="1:13">
      <c r="A73" s="3"/>
      <c r="B73" s="38"/>
      <c r="C73" s="38" t="str">
        <f t="shared" ca="1" si="5"/>
        <v/>
      </c>
      <c r="D73" s="194"/>
      <c r="E73" s="194"/>
      <c r="F73" s="194"/>
      <c r="G73" s="38"/>
      <c r="H73" s="38"/>
      <c r="I73" s="38"/>
      <c r="J73" s="189"/>
      <c r="K73" s="189"/>
      <c r="L73" s="191"/>
    </row>
    <row r="74" spans="1:13">
      <c r="A74" s="3"/>
      <c r="B74" s="38"/>
      <c r="C74" s="38" t="str">
        <f t="shared" ca="1" si="5"/>
        <v/>
      </c>
      <c r="D74" s="194"/>
      <c r="E74" s="194"/>
      <c r="F74" s="194"/>
      <c r="G74" s="38"/>
      <c r="H74" s="38"/>
      <c r="I74" s="38"/>
      <c r="J74" s="189"/>
      <c r="K74" s="189"/>
      <c r="L74" s="191"/>
    </row>
    <row r="75" spans="1:13">
      <c r="A75" s="3"/>
      <c r="B75" s="38"/>
      <c r="C75" s="38" t="str">
        <f t="shared" ca="1" si="5"/>
        <v/>
      </c>
      <c r="D75" s="194"/>
      <c r="E75" s="194"/>
      <c r="F75" s="194"/>
      <c r="G75" s="38"/>
      <c r="H75" s="38"/>
      <c r="I75" s="38"/>
      <c r="J75" s="189"/>
      <c r="K75" s="189"/>
      <c r="L75" s="191"/>
    </row>
    <row r="76" spans="1:13">
      <c r="A76" s="3"/>
      <c r="B76" s="38"/>
      <c r="C76" s="38" t="str">
        <f t="shared" ca="1" si="5"/>
        <v/>
      </c>
      <c r="D76" s="194"/>
      <c r="E76" s="194"/>
      <c r="F76" s="194"/>
      <c r="G76" s="38"/>
      <c r="H76" s="38"/>
      <c r="I76" s="38"/>
      <c r="J76" s="189"/>
      <c r="K76" s="189"/>
      <c r="L76" s="191"/>
    </row>
    <row r="77" spans="1:13">
      <c r="A77" s="3"/>
      <c r="B77" s="38"/>
      <c r="C77" s="38" t="str">
        <f t="shared" ca="1" si="5"/>
        <v/>
      </c>
      <c r="D77" s="195"/>
      <c r="E77" s="195"/>
      <c r="F77" s="38"/>
      <c r="G77" s="38"/>
      <c r="H77" s="38"/>
      <c r="I77" s="3"/>
      <c r="J77" s="3"/>
      <c r="K77" s="3"/>
      <c r="L77" s="3"/>
    </row>
    <row r="78" spans="1:13">
      <c r="A78" s="3"/>
      <c r="B78" s="38"/>
      <c r="C78" s="38" t="str">
        <f t="shared" ca="1" si="5"/>
        <v/>
      </c>
      <c r="D78" s="195"/>
      <c r="E78" s="38"/>
      <c r="F78" s="38"/>
      <c r="G78" s="38"/>
      <c r="H78" s="3"/>
      <c r="I78" s="3"/>
      <c r="J78" s="3"/>
      <c r="K78" s="3"/>
      <c r="L78" s="3"/>
    </row>
    <row r="79" spans="1:13">
      <c r="A79" s="3"/>
      <c r="B79" s="38"/>
      <c r="C79" s="38" t="str">
        <f t="shared" ref="C79:C100" ca="1" si="7">IF($A79="","",INDIRECT("'"&amp;$A79&amp;"'!$D$82"))</f>
        <v/>
      </c>
      <c r="D79" s="195"/>
      <c r="E79" s="38"/>
      <c r="F79" s="38"/>
      <c r="G79" s="38"/>
      <c r="H79" s="3"/>
      <c r="I79" s="3"/>
      <c r="J79" s="3"/>
      <c r="K79" s="3"/>
      <c r="L79" s="3"/>
    </row>
    <row r="80" spans="1:13">
      <c r="A80" s="3"/>
      <c r="B80" s="38"/>
      <c r="C80" s="38" t="str">
        <f t="shared" ca="1" si="7"/>
        <v/>
      </c>
      <c r="D80" s="195"/>
      <c r="E80" s="38"/>
      <c r="F80" s="38"/>
      <c r="G80" s="38"/>
      <c r="H80" s="3"/>
      <c r="I80" s="3"/>
      <c r="J80" s="3"/>
      <c r="K80" s="3"/>
      <c r="L80" s="3"/>
    </row>
    <row r="81" spans="1:12">
      <c r="A81" s="3"/>
      <c r="B81" s="192"/>
      <c r="C81" s="38" t="str">
        <f t="shared" ca="1" si="7"/>
        <v/>
      </c>
      <c r="D81" s="196"/>
      <c r="E81" s="38"/>
      <c r="F81" s="38"/>
      <c r="G81" s="192"/>
      <c r="H81" s="3"/>
      <c r="I81" s="3"/>
      <c r="J81" s="3"/>
      <c r="K81" s="3"/>
      <c r="L81" s="3"/>
    </row>
    <row r="82" spans="1:12">
      <c r="A82" s="3"/>
      <c r="B82" s="192"/>
      <c r="C82" s="38" t="str">
        <f t="shared" ca="1" si="7"/>
        <v/>
      </c>
      <c r="D82" s="196"/>
      <c r="E82" s="192"/>
      <c r="F82" s="192"/>
      <c r="G82" s="192"/>
      <c r="H82" s="3"/>
      <c r="I82" s="3"/>
      <c r="J82" s="3"/>
      <c r="K82" s="3"/>
      <c r="L82" s="3"/>
    </row>
    <row r="83" spans="1:12">
      <c r="A83" s="3"/>
      <c r="B83" s="3"/>
      <c r="C83" s="38" t="str">
        <f t="shared" ca="1" si="7"/>
        <v/>
      </c>
      <c r="D83" s="3"/>
      <c r="E83" s="3"/>
      <c r="F83" s="48"/>
      <c r="G83" s="48"/>
      <c r="H83" s="48"/>
      <c r="I83" s="3"/>
      <c r="J83" s="3"/>
      <c r="K83" s="3"/>
      <c r="L83" s="3"/>
    </row>
    <row r="84" spans="1:12">
      <c r="A84" s="3"/>
      <c r="B84" s="3"/>
      <c r="C84" s="38" t="str">
        <f t="shared" ca="1" si="7"/>
        <v/>
      </c>
      <c r="D84" s="3"/>
      <c r="E84" s="3"/>
      <c r="F84" s="3"/>
      <c r="G84" s="3"/>
      <c r="H84" s="3"/>
      <c r="I84" s="3"/>
      <c r="J84" s="3"/>
      <c r="K84" s="3"/>
      <c r="L84" s="3"/>
    </row>
    <row r="85" spans="1:12">
      <c r="C85" s="38" t="str">
        <f t="shared" ca="1" si="7"/>
        <v/>
      </c>
      <c r="E85" s="3"/>
      <c r="F85" s="3"/>
      <c r="G85" s="3"/>
      <c r="H85" s="3"/>
      <c r="I85" s="3"/>
      <c r="J85" s="3"/>
      <c r="K85" s="3"/>
      <c r="L85" s="3"/>
    </row>
    <row r="86" spans="1:12">
      <c r="C86" s="38" t="str">
        <f t="shared" ca="1" si="7"/>
        <v/>
      </c>
      <c r="E86" s="3"/>
      <c r="F86" s="3"/>
      <c r="G86" s="3"/>
      <c r="H86" s="3"/>
      <c r="I86" s="3"/>
      <c r="J86" s="3"/>
      <c r="K86" s="3"/>
      <c r="L86" s="3"/>
    </row>
    <row r="87" spans="1:12">
      <c r="C87" s="38" t="str">
        <f t="shared" ca="1" si="7"/>
        <v/>
      </c>
      <c r="E87" s="3"/>
      <c r="F87" s="3"/>
      <c r="G87" s="3"/>
      <c r="H87" s="3"/>
      <c r="I87" s="3"/>
      <c r="J87" s="3"/>
      <c r="K87" s="3"/>
      <c r="L87" s="3"/>
    </row>
    <row r="88" spans="1:12">
      <c r="C88" s="38" t="str">
        <f t="shared" ca="1" si="7"/>
        <v/>
      </c>
      <c r="E88" s="3"/>
      <c r="F88" s="3"/>
      <c r="G88" s="3"/>
      <c r="H88" s="3"/>
      <c r="I88" s="3"/>
      <c r="J88" s="3"/>
      <c r="K88" s="3"/>
      <c r="L88" s="3"/>
    </row>
    <row r="89" spans="1:12">
      <c r="C89" s="38" t="str">
        <f t="shared" ca="1" si="7"/>
        <v/>
      </c>
      <c r="E89" s="3"/>
      <c r="F89" s="3"/>
      <c r="G89" s="3"/>
      <c r="H89" s="3"/>
      <c r="I89" s="3"/>
      <c r="J89" s="3"/>
      <c r="K89" s="3"/>
      <c r="L89" s="3"/>
    </row>
    <row r="90" spans="1:12">
      <c r="C90" s="38" t="str">
        <f t="shared" ca="1" si="7"/>
        <v/>
      </c>
      <c r="E90" s="3"/>
      <c r="F90" s="3"/>
      <c r="G90" s="3"/>
      <c r="H90" s="3"/>
      <c r="I90" s="3"/>
      <c r="J90" s="3"/>
      <c r="K90" s="3"/>
      <c r="L90" s="3"/>
    </row>
    <row r="91" spans="1:12">
      <c r="C91" s="38" t="str">
        <f t="shared" ca="1" si="7"/>
        <v/>
      </c>
      <c r="E91" s="3"/>
      <c r="F91" s="3"/>
      <c r="G91" s="3"/>
      <c r="H91" s="3"/>
      <c r="I91" s="3"/>
      <c r="J91" s="3"/>
      <c r="K91" s="3"/>
      <c r="L91" s="3"/>
    </row>
    <row r="92" spans="1:12">
      <c r="C92" s="38" t="str">
        <f t="shared" ca="1" si="7"/>
        <v/>
      </c>
    </row>
    <row r="93" spans="1:12">
      <c r="C93" s="38" t="str">
        <f t="shared" ca="1" si="7"/>
        <v/>
      </c>
    </row>
    <row r="94" spans="1:12">
      <c r="C94" s="38" t="str">
        <f t="shared" ca="1" si="7"/>
        <v/>
      </c>
    </row>
    <row r="95" spans="1:12">
      <c r="C95" s="38" t="str">
        <f t="shared" ca="1" si="7"/>
        <v/>
      </c>
    </row>
    <row r="96" spans="1:12">
      <c r="C96" s="38" t="str">
        <f t="shared" ca="1" si="7"/>
        <v/>
      </c>
    </row>
    <row r="97" spans="3:36">
      <c r="C97" s="38" t="str">
        <f t="shared" ca="1" si="7"/>
        <v/>
      </c>
    </row>
    <row r="98" spans="3:36">
      <c r="C98" s="38" t="str">
        <f t="shared" ca="1" si="7"/>
        <v/>
      </c>
    </row>
    <row r="99" spans="3:36">
      <c r="C99" s="38" t="str">
        <f t="shared" ca="1" si="7"/>
        <v/>
      </c>
    </row>
    <row r="100" spans="3:36">
      <c r="C100" s="38" t="str">
        <f t="shared" ca="1" si="7"/>
        <v/>
      </c>
    </row>
    <row r="106" spans="3:36">
      <c r="AC106" s="3"/>
      <c r="AD106" s="3"/>
      <c r="AE106" s="3"/>
      <c r="AF106" s="3"/>
      <c r="AG106" s="3"/>
      <c r="AH106" s="3"/>
      <c r="AI106" s="3"/>
      <c r="AJ106" s="3"/>
    </row>
  </sheetData>
  <mergeCells count="3">
    <mergeCell ref="B52:C52"/>
    <mergeCell ref="E52:F52"/>
    <mergeCell ref="A39:N3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75ED0-BCBD-4FF2-B318-7A673E2FAEA5}">
  <sheetPr codeName="Sheet3">
    <tabColor rgb="FFFFC000"/>
  </sheetPr>
  <dimension ref="A1:AJ144"/>
  <sheetViews>
    <sheetView showGridLines="0" zoomScale="80" zoomScaleNormal="80" workbookViewId="0">
      <pane ySplit="5" topLeftCell="A6" activePane="bottomLeft" state="frozen"/>
      <selection pane="bottomLeft" activeCell="A6" sqref="A6"/>
    </sheetView>
  </sheetViews>
  <sheetFormatPr defaultColWidth="9.28515625" defaultRowHeight="12.75"/>
  <cols>
    <col min="1" max="1" width="13.5703125" style="67" customWidth="1"/>
    <col min="2" max="2" width="9.7109375" style="302" customWidth="1"/>
    <col min="3" max="3" width="11.7109375" style="67" customWidth="1"/>
    <col min="4" max="4" width="25.7109375" style="1" customWidth="1"/>
    <col min="5" max="5" width="9.7109375" style="83" customWidth="1"/>
    <col min="6" max="6" width="12.85546875" style="83" customWidth="1"/>
    <col min="7" max="7" width="9.5703125" style="38" customWidth="1"/>
    <col min="8" max="8" width="12" style="1" customWidth="1"/>
    <col min="9" max="10" width="9.7109375" style="59" customWidth="1"/>
    <col min="11" max="11" width="9.7109375" style="9" customWidth="1"/>
    <col min="12" max="12" width="9.7109375" style="60" customWidth="1"/>
    <col min="13" max="13" width="9.7109375" style="61" customWidth="1"/>
    <col min="14" max="17" width="9.7109375" style="60" customWidth="1"/>
    <col min="18" max="18" width="9.7109375" style="61" customWidth="1"/>
    <col min="19" max="19" width="11.28515625" style="60" customWidth="1"/>
    <col min="20" max="26" width="9.7109375" style="60" customWidth="1"/>
    <col min="27" max="27" width="9.7109375" style="61" customWidth="1"/>
    <col min="28" max="28" width="9.28515625" style="295"/>
    <col min="29" max="30" width="9.28515625" style="1"/>
    <col min="31" max="31" width="11.85546875" style="1" customWidth="1"/>
    <col min="32" max="16384" width="9.28515625" style="1"/>
  </cols>
  <sheetData>
    <row r="1" spans="1:36" ht="84.75" customHeight="1">
      <c r="A1" s="63" t="str">
        <f>Dashboard!$A$1</f>
        <v>MARKET SURVEY</v>
      </c>
      <c r="B1" s="72"/>
      <c r="C1" s="73"/>
      <c r="D1" s="74"/>
      <c r="E1" s="65"/>
      <c r="F1" s="65"/>
      <c r="G1" s="75"/>
      <c r="H1" s="76"/>
      <c r="I1" s="75"/>
      <c r="J1" s="77"/>
      <c r="K1" s="78"/>
      <c r="L1" s="79"/>
      <c r="M1" s="80"/>
      <c r="N1" s="79"/>
      <c r="O1" s="79"/>
      <c r="P1" s="79"/>
      <c r="Q1" s="79"/>
      <c r="R1" s="80"/>
      <c r="S1" s="81"/>
      <c r="T1" s="81"/>
      <c r="U1" s="81"/>
      <c r="V1" s="81"/>
      <c r="W1" s="377">
        <f ca="1">TODAY()-WEEKDAY(TODAY(),2)</f>
        <v>45732</v>
      </c>
      <c r="X1" s="377"/>
      <c r="Y1" s="377"/>
      <c r="Z1" s="377"/>
      <c r="AA1" s="377"/>
      <c r="AC1" s="246"/>
      <c r="AD1" s="16" t="s">
        <v>243</v>
      </c>
      <c r="AE1" s="247" t="s">
        <v>285</v>
      </c>
      <c r="AF1" s="16"/>
      <c r="AG1" s="16"/>
      <c r="AH1" s="16"/>
      <c r="AI1" s="16"/>
      <c r="AJ1" s="16"/>
    </row>
    <row r="2" spans="1:36" s="16" customFormat="1" ht="30" customHeight="1">
      <c r="A2" s="162"/>
      <c r="B2" s="163"/>
      <c r="C2" s="162"/>
      <c r="E2" s="164"/>
      <c r="F2" s="164"/>
      <c r="G2" s="165"/>
      <c r="H2" s="16" t="s">
        <v>166</v>
      </c>
      <c r="I2" s="166" t="s">
        <v>167</v>
      </c>
      <c r="J2" s="166" t="s">
        <v>168</v>
      </c>
      <c r="K2" s="33" t="s">
        <v>169</v>
      </c>
      <c r="L2" s="167" t="s">
        <v>170</v>
      </c>
      <c r="M2" s="167" t="s">
        <v>171</v>
      </c>
      <c r="N2" s="167" t="s">
        <v>172</v>
      </c>
      <c r="O2" s="167" t="s">
        <v>173</v>
      </c>
      <c r="P2" s="167" t="s">
        <v>174</v>
      </c>
      <c r="Q2" s="167" t="s">
        <v>175</v>
      </c>
      <c r="R2" s="167" t="s">
        <v>176</v>
      </c>
      <c r="S2" s="167" t="s">
        <v>177</v>
      </c>
      <c r="T2" s="167" t="s">
        <v>178</v>
      </c>
      <c r="U2" s="167" t="s">
        <v>179</v>
      </c>
      <c r="V2" s="167" t="s">
        <v>180</v>
      </c>
      <c r="W2" s="167" t="s">
        <v>181</v>
      </c>
      <c r="X2" s="167" t="s">
        <v>182</v>
      </c>
      <c r="Y2" s="167" t="s">
        <v>183</v>
      </c>
      <c r="Z2" s="167" t="s">
        <v>184</v>
      </c>
      <c r="AA2" s="168" t="s">
        <v>289</v>
      </c>
      <c r="AB2" s="295"/>
      <c r="AD2" s="16" t="s">
        <v>245</v>
      </c>
      <c r="AE2" s="247" t="s">
        <v>254</v>
      </c>
      <c r="AF2" s="376" t="s">
        <v>253</v>
      </c>
      <c r="AG2" s="376"/>
      <c r="AH2" s="376"/>
      <c r="AI2" s="376"/>
      <c r="AJ2" s="376"/>
    </row>
    <row r="3" spans="1:36" ht="35.25" customHeight="1">
      <c r="A3" s="294" t="s">
        <v>284</v>
      </c>
      <c r="B3" s="232"/>
      <c r="C3" s="232"/>
      <c r="D3" s="232"/>
      <c r="E3" s="232"/>
      <c r="F3" s="232"/>
      <c r="G3" s="232"/>
      <c r="H3" s="232"/>
      <c r="I3" s="232"/>
      <c r="J3" s="232"/>
      <c r="K3" s="232"/>
      <c r="L3" s="232"/>
      <c r="M3" s="232"/>
      <c r="N3" s="232"/>
      <c r="O3" s="232"/>
      <c r="P3" s="232"/>
      <c r="Q3" s="232"/>
      <c r="R3" s="232"/>
      <c r="S3" s="232"/>
      <c r="T3" s="232"/>
      <c r="U3" s="232"/>
      <c r="V3" s="232"/>
      <c r="W3" s="232"/>
      <c r="X3" s="232"/>
      <c r="Y3" s="232"/>
      <c r="Z3" s="232"/>
      <c r="AA3" s="232"/>
      <c r="AB3" s="296"/>
      <c r="AC3" s="246"/>
      <c r="AD3" s="16" t="s">
        <v>6</v>
      </c>
      <c r="AE3" s="247" t="s">
        <v>256</v>
      </c>
      <c r="AF3" s="247" t="s">
        <v>254</v>
      </c>
      <c r="AG3" s="247" t="s">
        <v>256</v>
      </c>
      <c r="AH3" s="247" t="s">
        <v>255</v>
      </c>
      <c r="AI3" s="247" t="s">
        <v>257</v>
      </c>
      <c r="AJ3" s="247" t="s">
        <v>246</v>
      </c>
    </row>
    <row r="4" spans="1:36" ht="22.5" customHeight="1">
      <c r="A4" s="373" t="s">
        <v>281</v>
      </c>
      <c r="B4" s="374"/>
      <c r="C4" s="373" t="s">
        <v>0</v>
      </c>
      <c r="D4" s="375"/>
      <c r="E4" s="375"/>
      <c r="F4" s="375"/>
      <c r="G4" s="375"/>
      <c r="H4" s="375"/>
      <c r="I4" s="375"/>
      <c r="J4" s="375"/>
      <c r="K4" s="374"/>
      <c r="L4" s="375" t="s">
        <v>152</v>
      </c>
      <c r="M4" s="374"/>
      <c r="N4" s="373" t="s">
        <v>39</v>
      </c>
      <c r="O4" s="375"/>
      <c r="P4" s="374"/>
      <c r="Q4" s="373" t="s">
        <v>40</v>
      </c>
      <c r="R4" s="374"/>
      <c r="S4" s="373" t="s">
        <v>41</v>
      </c>
      <c r="T4" s="375"/>
      <c r="U4" s="375"/>
      <c r="V4" s="375"/>
      <c r="W4" s="375"/>
      <c r="X4" s="375"/>
      <c r="Y4" s="374"/>
      <c r="Z4" s="373" t="s">
        <v>287</v>
      </c>
      <c r="AA4" s="374"/>
      <c r="AB4" s="297"/>
      <c r="AC4" s="246"/>
      <c r="AD4" s="16" t="s">
        <v>9</v>
      </c>
      <c r="AE4" s="247" t="s">
        <v>280</v>
      </c>
      <c r="AF4" s="16"/>
      <c r="AG4" s="16"/>
      <c r="AH4" s="16"/>
      <c r="AI4" s="16"/>
      <c r="AJ4" s="16"/>
    </row>
    <row r="5" spans="1:36" ht="38.25">
      <c r="A5" s="298" t="s">
        <v>282</v>
      </c>
      <c r="B5" s="301" t="s">
        <v>283</v>
      </c>
      <c r="C5" s="298" t="s">
        <v>42</v>
      </c>
      <c r="D5" s="300" t="s">
        <v>290</v>
      </c>
      <c r="E5" s="298" t="s">
        <v>38</v>
      </c>
      <c r="F5" s="298" t="s">
        <v>43</v>
      </c>
      <c r="G5" s="298" t="s">
        <v>286</v>
      </c>
      <c r="H5" s="298" t="s">
        <v>44</v>
      </c>
      <c r="I5" s="298" t="s">
        <v>45</v>
      </c>
      <c r="J5" s="298" t="s">
        <v>46</v>
      </c>
      <c r="K5" s="301" t="s">
        <v>47</v>
      </c>
      <c r="L5" s="298" t="s">
        <v>51</v>
      </c>
      <c r="M5" s="301" t="s">
        <v>52</v>
      </c>
      <c r="N5" s="298" t="s">
        <v>48</v>
      </c>
      <c r="O5" s="298" t="s">
        <v>49</v>
      </c>
      <c r="P5" s="301" t="s">
        <v>50</v>
      </c>
      <c r="Q5" s="298" t="s">
        <v>51</v>
      </c>
      <c r="R5" s="301" t="s">
        <v>52</v>
      </c>
      <c r="S5" s="298" t="s">
        <v>53</v>
      </c>
      <c r="T5" s="298" t="s">
        <v>54</v>
      </c>
      <c r="U5" s="298" t="s">
        <v>55</v>
      </c>
      <c r="V5" s="298" t="s">
        <v>56</v>
      </c>
      <c r="W5" s="298" t="s">
        <v>57</v>
      </c>
      <c r="X5" s="298" t="s">
        <v>58</v>
      </c>
      <c r="Y5" s="301" t="s">
        <v>59</v>
      </c>
      <c r="Z5" s="298" t="s">
        <v>51</v>
      </c>
      <c r="AA5" s="298" t="s">
        <v>52</v>
      </c>
      <c r="AB5" s="299"/>
    </row>
    <row r="6" spans="1:36">
      <c r="A6" s="67">
        <f t="shared" ref="A6:A13" ca="1" si="0">$W$1</f>
        <v>45732</v>
      </c>
      <c r="B6" s="302">
        <f ca="1">_xlfn.MAXIFS(B122:B50005,A122:A50005,A6,C122:C50005,C6)+1</f>
        <v>1</v>
      </c>
      <c r="C6" s="67">
        <f ca="1">MAX(C$14:C$134)</f>
        <v>45344</v>
      </c>
      <c r="D6" s="3" t="s">
        <v>60</v>
      </c>
      <c r="H6" s="3" t="s">
        <v>61</v>
      </c>
      <c r="I6" s="38">
        <f t="shared" ref="I6:I13" ca="1" si="1">SUMIFS(I$14:I$120,H$14:H$120,$H6)</f>
        <v>236</v>
      </c>
      <c r="J6" s="38" cm="1">
        <f t="array" aca="1" ref="J6" ca="1">IFERROR(SUMPRODUCT(IFERROR(($H$14:$H$120=$H6)*(J$14:J$120)*($I$14:$I$120),0))/SUMIF($H$14:$H$120,$H6,$I$14:$I$120),0)</f>
        <v>390.73728813559325</v>
      </c>
      <c r="K6" s="84" t="s">
        <v>62</v>
      </c>
      <c r="L6" s="13" cm="1">
        <f t="array" aca="1" ref="L6" ca="1">IFERROR(SUMPRODUCT(IFERROR(($H$14:$H$120=$H6)*(L$14:L$120)*($I$14:$I$120),0))/SUMIF($H$14:$H$120,$H6,$I$14:$I$120),0)</f>
        <v>2748.0211864406779</v>
      </c>
      <c r="M6" s="86">
        <f ca="1">IFERROR(L6/J6,0)</f>
        <v>7.0329125729281881</v>
      </c>
      <c r="N6" s="13" cm="1">
        <f t="array" aca="1" ref="N6" ca="1">IFERROR(SUMPRODUCT(IFERROR(($H$14:$H$120=$H6)*(N$14:N$120)*($I$14:$I$120),0))/SUMIF($H$14:$H$120,$H6,$I$14:$I$120),0)</f>
        <v>0</v>
      </c>
      <c r="O6" s="13" cm="1">
        <f t="array" aca="1" ref="O6" ca="1">IFERROR(SUMPRODUCT(IFERROR(($H$14:$H$120=$H6)*(O$14:O$120)*($I$14:$I$120),0))/SUMIF($H$14:$H$120,$H6,$I$14:$I$120),0)</f>
        <v>0</v>
      </c>
      <c r="P6" s="85" cm="1">
        <f t="array" aca="1" ref="P6" ca="1">IFERROR(SUMPRODUCT(IFERROR(($H$14:$H$120=$H6)*(P$14:P$120)*($I$14:$I$120),0))/SUMIF($H$14:$H$120,$H6,$I$14:$I$120),0)</f>
        <v>0</v>
      </c>
      <c r="Q6" s="13" cm="1">
        <f t="array" aca="1" ref="Q6" ca="1">IFERROR(SUMPRODUCT(IFERROR(($H$14:$H$120=$H6)*(Q$14:Q$120)*($I$14:$I$120),0))/SUMIF($H$14:$H$120,$H6,$I$14:$I$120),0)</f>
        <v>2748.0211864406779</v>
      </c>
      <c r="R6" s="86" cm="1">
        <f t="array" aca="1" ref="R6" ca="1">IFERROR(SUMPRODUCT(IFERROR(($H$14:$H$120=$H6)*(R$14:R$120)*($I$14:$I$120),0))/SUMIF($H$14:$H$120,$H6,$I$14:$I$120),0)</f>
        <v>7.1647760838810717</v>
      </c>
      <c r="S6" s="13" cm="1">
        <f t="array" aca="1" ref="S6" ca="1">IFERROR(SUMPRODUCT(IFERROR(($H$14:$H$120=$H6)*(S$14:S$120)*($I$14:$I$120),0))/SUMIF($H$14:$H$120,$H6,$I$14:$I$120),0)</f>
        <v>0</v>
      </c>
      <c r="T6" s="13" cm="1">
        <f t="array" aca="1" ref="T6" ca="1">IFERROR(SUMPRODUCT(IFERROR(($H$14:$H$120=$H6)*(T$14:T$120)*($I$14:$I$120),0))/SUMIF($H$14:$H$120,$H6,$I$14:$I$120),0)</f>
        <v>0</v>
      </c>
      <c r="U6" s="13" cm="1">
        <f t="array" aca="1" ref="U6" ca="1">IFERROR(SUMPRODUCT(IFERROR(($H$14:$H$120=$H6)*(U$14:U$120)*($I$14:$I$120),0))/SUMIF($H$14:$H$120,$H6,$I$14:$I$120),0)</f>
        <v>0</v>
      </c>
      <c r="V6" s="13" cm="1">
        <f t="array" aca="1" ref="V6" ca="1">IFERROR(SUMPRODUCT(IFERROR(($H$14:$H$120=$H6)*(V$14:V$120)*($I$14:$I$120),0))/SUMIF($H$14:$H$120,$H6,$I$14:$I$120),0)</f>
        <v>0</v>
      </c>
      <c r="W6" s="13" cm="1">
        <f t="array" aca="1" ref="W6" ca="1">IFERROR(SUMPRODUCT(IFERROR(($H$14:$H$120=$H6)*(W$14:W$120)*($I$14:$I$120),0))/SUMIF($H$14:$H$120,$H6,$I$14:$I$120),0)</f>
        <v>0</v>
      </c>
      <c r="X6" s="13" cm="1">
        <f t="array" aca="1" ref="X6" ca="1">IFERROR(SUMPRODUCT(IFERROR(($H$14:$H$120=$H6)*(X$14:X$120)*($I$14:$I$120),0))/SUMIF($H$14:$H$120,$H6,$I$14:$I$120),0)</f>
        <v>0</v>
      </c>
      <c r="Y6" s="85" cm="1">
        <f t="array" aca="1" ref="Y6" ca="1">IFERROR(SUMPRODUCT(IFERROR(($H$14:$H$120=$H6)*(Y$14:Y$120)*($I$14:$I$120),0))/SUMIF($H$14:$H$120,$H6,$I$14:$I$120),0)</f>
        <v>0</v>
      </c>
      <c r="Z6" s="13" cm="1">
        <f t="array" aca="1" ref="Z6" ca="1">IFERROR(SUMPRODUCT(IFERROR(($H$14:$H$120=$H6)*(Z$14:Z$120)*($I$14:$I$120),0))/SUMIF($H$14:$H$120,$H6,$I$14:$I$120),0)</f>
        <v>2748.0211864406779</v>
      </c>
      <c r="AA6" s="86">
        <f t="shared" ref="AA6:AA13" ca="1" si="2">IFERROR(Z6/J6,0)</f>
        <v>7.0329125729281881</v>
      </c>
    </row>
    <row r="7" spans="1:36">
      <c r="A7" s="67">
        <f t="shared" ca="1" si="0"/>
        <v>45732</v>
      </c>
      <c r="B7" s="302">
        <f t="shared" ref="B7:C11" ca="1" si="3">B6</f>
        <v>1</v>
      </c>
      <c r="C7" s="67">
        <f ca="1">C6</f>
        <v>45344</v>
      </c>
      <c r="D7" s="3" t="s">
        <v>60</v>
      </c>
      <c r="H7" s="3" t="s">
        <v>63</v>
      </c>
      <c r="I7" s="38">
        <f t="shared" ca="1" si="1"/>
        <v>333</v>
      </c>
      <c r="J7" s="38" cm="1">
        <f t="array" aca="1" ref="J7" ca="1">IFERROR(SUMPRODUCT(IFERROR(($H$14:$H$120=$H7)*(J$14:J$120)*($I$14:$I$120),0))/SUMIF($H$14:$H$120,$H7,$I$14:$I$120),0)</f>
        <v>786.54054054054052</v>
      </c>
      <c r="K7" s="84" t="s">
        <v>62</v>
      </c>
      <c r="L7" s="13" cm="1">
        <f t="array" aca="1" ref="L7" ca="1">IFERROR(SUMPRODUCT(IFERROR(($H$14:$H$120=$H7)*(L$14:L$120)*($I$14:$I$120),0))/SUMIF($H$14:$H$120,$H7,$I$14:$I$120),0)</f>
        <v>3970.0780780780779</v>
      </c>
      <c r="M7" s="86">
        <f t="shared" ref="M7:M13" ca="1" si="4">IFERROR(L7/J7,0)</f>
        <v>5.0475186890553534</v>
      </c>
      <c r="N7" s="13" cm="1">
        <f t="array" aca="1" ref="N7" ca="1">IFERROR(SUMPRODUCT(IFERROR(($H$14:$H$120=$H7)*(N$14:N$120)*($I$14:$I$120),0))/SUMIF($H$14:$H$120,$H7,$I$14:$I$120),0)</f>
        <v>0</v>
      </c>
      <c r="O7" s="13" cm="1">
        <f t="array" aca="1" ref="O7" ca="1">IFERROR(SUMPRODUCT(IFERROR(($H$14:$H$120=$H7)*(O$14:O$120)*($I$14:$I$120),0))/SUMIF($H$14:$H$120,$H7,$I$14:$I$120),0)</f>
        <v>0</v>
      </c>
      <c r="P7" s="85" cm="1">
        <f t="array" aca="1" ref="P7" ca="1">IFERROR(SUMPRODUCT(IFERROR(($H$14:$H$120=$H7)*(P$14:P$120)*($I$14:$I$120),0))/SUMIF($H$14:$H$120,$H7,$I$14:$I$120),0)</f>
        <v>0</v>
      </c>
      <c r="Q7" s="13" cm="1">
        <f t="array" aca="1" ref="Q7" ca="1">IFERROR(SUMPRODUCT(IFERROR(($H$14:$H$120=$H7)*(Q$14:Q$120)*($I$14:$I$120),0))/SUMIF($H$14:$H$120,$H7,$I$14:$I$120),0)</f>
        <v>3970.0780780780779</v>
      </c>
      <c r="R7" s="86" cm="1">
        <f t="array" aca="1" ref="R7" ca="1">IFERROR(SUMPRODUCT(IFERROR(($H$14:$H$120=$H7)*(R$14:R$120)*($I$14:$I$120),0))/SUMIF($H$14:$H$120,$H7,$I$14:$I$120),0)</f>
        <v>5.1053074393541991</v>
      </c>
      <c r="S7" s="13" cm="1">
        <f t="array" aca="1" ref="S7" ca="1">IFERROR(SUMPRODUCT(IFERROR(($H$14:$H$120=$H7)*(S$14:S$120)*($I$14:$I$120),0))/SUMIF($H$14:$H$120,$H7,$I$14:$I$120),0)</f>
        <v>0</v>
      </c>
      <c r="T7" s="13" cm="1">
        <f t="array" aca="1" ref="T7" ca="1">IFERROR(SUMPRODUCT(IFERROR(($H$14:$H$120=$H7)*(T$14:T$120)*($I$14:$I$120),0))/SUMIF($H$14:$H$120,$H7,$I$14:$I$120),0)</f>
        <v>0</v>
      </c>
      <c r="U7" s="13" cm="1">
        <f t="array" aca="1" ref="U7" ca="1">IFERROR(SUMPRODUCT(IFERROR(($H$14:$H$120=$H7)*(U$14:U$120)*($I$14:$I$120),0))/SUMIF($H$14:$H$120,$H7,$I$14:$I$120),0)</f>
        <v>0</v>
      </c>
      <c r="V7" s="13" cm="1">
        <f t="array" aca="1" ref="V7" ca="1">IFERROR(SUMPRODUCT(IFERROR(($H$14:$H$120=$H7)*(V$14:V$120)*($I$14:$I$120),0))/SUMIF($H$14:$H$120,$H7,$I$14:$I$120),0)</f>
        <v>0</v>
      </c>
      <c r="W7" s="13" cm="1">
        <f t="array" aca="1" ref="W7" ca="1">IFERROR(SUMPRODUCT(IFERROR(($H$14:$H$120=$H7)*(W$14:W$120)*($I$14:$I$120),0))/SUMIF($H$14:$H$120,$H7,$I$14:$I$120),0)</f>
        <v>0</v>
      </c>
      <c r="X7" s="13" cm="1">
        <f t="array" aca="1" ref="X7" ca="1">IFERROR(SUMPRODUCT(IFERROR(($H$14:$H$120=$H7)*(X$14:X$120)*($I$14:$I$120),0))/SUMIF($H$14:$H$120,$H7,$I$14:$I$120),0)</f>
        <v>0</v>
      </c>
      <c r="Y7" s="85" cm="1">
        <f t="array" aca="1" ref="Y7" ca="1">IFERROR(SUMPRODUCT(IFERROR(($H$14:$H$120=$H7)*(Y$14:Y$120)*($I$14:$I$120),0))/SUMIF($H$14:$H$120,$H7,$I$14:$I$120),0)</f>
        <v>0</v>
      </c>
      <c r="Z7" s="13" cm="1">
        <f t="array" aca="1" ref="Z7" ca="1">IFERROR(SUMPRODUCT(IFERROR(($H$14:$H$120=$H7)*(Z$14:Z$120)*($I$14:$I$120),0))/SUMIF($H$14:$H$120,$H7,$I$14:$I$120),0)</f>
        <v>3970.0780780780779</v>
      </c>
      <c r="AA7" s="86">
        <f t="shared" ca="1" si="2"/>
        <v>5.0475186890553534</v>
      </c>
    </row>
    <row r="8" spans="1:36">
      <c r="A8" s="67">
        <f t="shared" ca="1" si="0"/>
        <v>45732</v>
      </c>
      <c r="B8" s="302">
        <f t="shared" ca="1" si="3"/>
        <v>1</v>
      </c>
      <c r="C8" s="67">
        <f t="shared" ca="1" si="3"/>
        <v>45344</v>
      </c>
      <c r="D8" s="3" t="s">
        <v>60</v>
      </c>
      <c r="H8" s="3" t="s">
        <v>64</v>
      </c>
      <c r="I8" s="38">
        <f t="shared" ca="1" si="1"/>
        <v>260</v>
      </c>
      <c r="J8" s="38" cm="1">
        <f t="array" aca="1" ref="J8" ca="1">IFERROR(SUMPRODUCT(IFERROR(($H$14:$H$120=$H8)*(J$14:J$120)*($I$14:$I$120),0))/SUMIF($H$14:$H$120,$H8,$I$14:$I$120),0)</f>
        <v>1187.8461538461538</v>
      </c>
      <c r="K8" s="84" t="s">
        <v>62</v>
      </c>
      <c r="L8" s="13" cm="1">
        <f t="array" aca="1" ref="L8" ca="1">IFERROR(SUMPRODUCT(IFERROR(($H$14:$H$120=$H8)*(L$14:L$120)*($I$14:$I$120),0))/SUMIF($H$14:$H$120,$H8,$I$14:$I$120),0)</f>
        <v>5677.7730769230766</v>
      </c>
      <c r="M8" s="86">
        <f t="shared" ca="1" si="4"/>
        <v>4.7798892630488279</v>
      </c>
      <c r="N8" s="13" cm="1">
        <f t="array" aca="1" ref="N8" ca="1">IFERROR(SUMPRODUCT(IFERROR(($H$14:$H$120=$H8)*(N$14:N$120)*($I$14:$I$120),0))/SUMIF($H$14:$H$120,$H8,$I$14:$I$120),0)</f>
        <v>0</v>
      </c>
      <c r="O8" s="13" cm="1">
        <f t="array" aca="1" ref="O8" ca="1">IFERROR(SUMPRODUCT(IFERROR(($H$14:$H$120=$H8)*(O$14:O$120)*($I$14:$I$120),0))/SUMIF($H$14:$H$120,$H8,$I$14:$I$120),0)</f>
        <v>0</v>
      </c>
      <c r="P8" s="85" cm="1">
        <f t="array" aca="1" ref="P8" ca="1">IFERROR(SUMPRODUCT(IFERROR(($H$14:$H$120=$H8)*(P$14:P$120)*($I$14:$I$120),0))/SUMIF($H$14:$H$120,$H8,$I$14:$I$120),0)</f>
        <v>0</v>
      </c>
      <c r="Q8" s="13" cm="1">
        <f t="array" aca="1" ref="Q8" ca="1">IFERROR(SUMPRODUCT(IFERROR(($H$14:$H$120=$H8)*(Q$14:Q$120)*($I$14:$I$120),0))/SUMIF($H$14:$H$120,$H8,$I$14:$I$120),0)</f>
        <v>5677.7730769230766</v>
      </c>
      <c r="R8" s="86" cm="1">
        <f t="array" aca="1" ref="R8" ca="1">IFERROR(SUMPRODUCT(IFERROR(($H$14:$H$120=$H8)*(R$14:R$120)*($I$14:$I$120),0))/SUMIF($H$14:$H$120,$H8,$I$14:$I$120),0)</f>
        <v>4.8286886004464735</v>
      </c>
      <c r="S8" s="13" cm="1">
        <f t="array" aca="1" ref="S8" ca="1">IFERROR(SUMPRODUCT(IFERROR(($H$14:$H$120=$H8)*(S$14:S$120)*($I$14:$I$120),0))/SUMIF($H$14:$H$120,$H8,$I$14:$I$120),0)</f>
        <v>0</v>
      </c>
      <c r="T8" s="13" cm="1">
        <f t="array" aca="1" ref="T8" ca="1">IFERROR(SUMPRODUCT(IFERROR(($H$14:$H$120=$H8)*(T$14:T$120)*($I$14:$I$120),0))/SUMIF($H$14:$H$120,$H8,$I$14:$I$120),0)</f>
        <v>0</v>
      </c>
      <c r="U8" s="13" cm="1">
        <f t="array" aca="1" ref="U8" ca="1">IFERROR(SUMPRODUCT(IFERROR(($H$14:$H$120=$H8)*(U$14:U$120)*($I$14:$I$120),0))/SUMIF($H$14:$H$120,$H8,$I$14:$I$120),0)</f>
        <v>0</v>
      </c>
      <c r="V8" s="13" cm="1">
        <f t="array" aca="1" ref="V8" ca="1">IFERROR(SUMPRODUCT(IFERROR(($H$14:$H$120=$H8)*(V$14:V$120)*($I$14:$I$120),0))/SUMIF($H$14:$H$120,$H8,$I$14:$I$120),0)</f>
        <v>0</v>
      </c>
      <c r="W8" s="13" cm="1">
        <f t="array" aca="1" ref="W8" ca="1">IFERROR(SUMPRODUCT(IFERROR(($H$14:$H$120=$H8)*(W$14:W$120)*($I$14:$I$120),0))/SUMIF($H$14:$H$120,$H8,$I$14:$I$120),0)</f>
        <v>0</v>
      </c>
      <c r="X8" s="13" cm="1">
        <f t="array" aca="1" ref="X8" ca="1">IFERROR(SUMPRODUCT(IFERROR(($H$14:$H$120=$H8)*(X$14:X$120)*($I$14:$I$120),0))/SUMIF($H$14:$H$120,$H8,$I$14:$I$120),0)</f>
        <v>0</v>
      </c>
      <c r="Y8" s="85" cm="1">
        <f t="array" aca="1" ref="Y8" ca="1">IFERROR(SUMPRODUCT(IFERROR(($H$14:$H$120=$H8)*(Y$14:Y$120)*($I$14:$I$120),0))/SUMIF($H$14:$H$120,$H8,$I$14:$I$120),0)</f>
        <v>0</v>
      </c>
      <c r="Z8" s="13" cm="1">
        <f t="array" aca="1" ref="Z8" ca="1">IFERROR(SUMPRODUCT(IFERROR(($H$14:$H$120=$H8)*(Z$14:Z$120)*($I$14:$I$120),0))/SUMIF($H$14:$H$120,$H8,$I$14:$I$120),0)</f>
        <v>5677.7730769230766</v>
      </c>
      <c r="AA8" s="86">
        <f t="shared" ca="1" si="2"/>
        <v>4.7798892630488279</v>
      </c>
    </row>
    <row r="9" spans="1:36">
      <c r="A9" s="67">
        <f t="shared" ca="1" si="0"/>
        <v>45732</v>
      </c>
      <c r="B9" s="302">
        <f t="shared" ca="1" si="3"/>
        <v>1</v>
      </c>
      <c r="C9" s="67">
        <f t="shared" ca="1" si="3"/>
        <v>45344</v>
      </c>
      <c r="D9" s="3" t="s">
        <v>60</v>
      </c>
      <c r="H9" s="3" t="s">
        <v>65</v>
      </c>
      <c r="I9" s="38">
        <f t="shared" ca="1" si="1"/>
        <v>0</v>
      </c>
      <c r="J9" s="38" cm="1">
        <f t="array" aca="1" ref="J9" ca="1">IFERROR(SUMPRODUCT(IFERROR(($H$14:$H$120=$H9)*(J$14:J$120)*($I$14:$I$120),0))/SUMIF($H$14:$H$120,$H9,$I$14:$I$120),0)</f>
        <v>0</v>
      </c>
      <c r="K9" s="84" t="s">
        <v>62</v>
      </c>
      <c r="L9" s="13" cm="1">
        <f t="array" aca="1" ref="L9" ca="1">IFERROR(SUMPRODUCT(IFERROR(($H$14:$H$120=$H9)*(L$14:L$120)*($I$14:$I$120),0))/SUMIF($H$14:$H$120,$H9,$I$14:$I$120),0)</f>
        <v>0</v>
      </c>
      <c r="M9" s="86">
        <f t="shared" ca="1" si="4"/>
        <v>0</v>
      </c>
      <c r="N9" s="13" cm="1">
        <f t="array" aca="1" ref="N9" ca="1">IFERROR(SUMPRODUCT(IFERROR(($H$14:$H$120=$H9)*(N$14:N$120)*($I$14:$I$120),0))/SUMIF($H$14:$H$120,$H9,$I$14:$I$120),0)</f>
        <v>0</v>
      </c>
      <c r="O9" s="13" cm="1">
        <f t="array" aca="1" ref="O9" ca="1">IFERROR(SUMPRODUCT(IFERROR(($H$14:$H$120=$H9)*(O$14:O$120)*($I$14:$I$120),0))/SUMIF($H$14:$H$120,$H9,$I$14:$I$120),0)</f>
        <v>0</v>
      </c>
      <c r="P9" s="85" cm="1">
        <f t="array" aca="1" ref="P9" ca="1">IFERROR(SUMPRODUCT(IFERROR(($H$14:$H$120=$H9)*(P$14:P$120)*($I$14:$I$120),0))/SUMIF($H$14:$H$120,$H9,$I$14:$I$120),0)</f>
        <v>0</v>
      </c>
      <c r="Q9" s="13" cm="1">
        <f t="array" aca="1" ref="Q9" ca="1">IFERROR(SUMPRODUCT(IFERROR(($H$14:$H$120=$H9)*(Q$14:Q$120)*($I$14:$I$120),0))/SUMIF($H$14:$H$120,$H9,$I$14:$I$120),0)</f>
        <v>0</v>
      </c>
      <c r="R9" s="86" cm="1">
        <f t="array" aca="1" ref="R9" ca="1">IFERROR(SUMPRODUCT(IFERROR(($H$14:$H$120=$H9)*(R$14:R$120)*($I$14:$I$120),0))/SUMIF($H$14:$H$120,$H9,$I$14:$I$120),0)</f>
        <v>0</v>
      </c>
      <c r="S9" s="13" cm="1">
        <f t="array" aca="1" ref="S9" ca="1">IFERROR(SUMPRODUCT(IFERROR(($H$14:$H$120=$H9)*(S$14:S$120)*($I$14:$I$120),0))/SUMIF($H$14:$H$120,$H9,$I$14:$I$120),0)</f>
        <v>0</v>
      </c>
      <c r="T9" s="13" cm="1">
        <f t="array" aca="1" ref="T9" ca="1">IFERROR(SUMPRODUCT(IFERROR(($H$14:$H$120=$H9)*(T$14:T$120)*($I$14:$I$120),0))/SUMIF($H$14:$H$120,$H9,$I$14:$I$120),0)</f>
        <v>0</v>
      </c>
      <c r="U9" s="13" cm="1">
        <f t="array" aca="1" ref="U9" ca="1">IFERROR(SUMPRODUCT(IFERROR(($H$14:$H$120=$H9)*(U$14:U$120)*($I$14:$I$120),0))/SUMIF($H$14:$H$120,$H9,$I$14:$I$120),0)</f>
        <v>0</v>
      </c>
      <c r="V9" s="13" cm="1">
        <f t="array" aca="1" ref="V9" ca="1">IFERROR(SUMPRODUCT(IFERROR(($H$14:$H$120=$H9)*(V$14:V$120)*($I$14:$I$120),0))/SUMIF($H$14:$H$120,$H9,$I$14:$I$120),0)</f>
        <v>0</v>
      </c>
      <c r="W9" s="13" cm="1">
        <f t="array" aca="1" ref="W9" ca="1">IFERROR(SUMPRODUCT(IFERROR(($H$14:$H$120=$H9)*(W$14:W$120)*($I$14:$I$120),0))/SUMIF($H$14:$H$120,$H9,$I$14:$I$120),0)</f>
        <v>0</v>
      </c>
      <c r="X9" s="13" cm="1">
        <f t="array" aca="1" ref="X9" ca="1">IFERROR(SUMPRODUCT(IFERROR(($H$14:$H$120=$H9)*(X$14:X$120)*($I$14:$I$120),0))/SUMIF($H$14:$H$120,$H9,$I$14:$I$120),0)</f>
        <v>0</v>
      </c>
      <c r="Y9" s="85" cm="1">
        <f t="array" aca="1" ref="Y9" ca="1">IFERROR(SUMPRODUCT(IFERROR(($H$14:$H$120=$H9)*(Y$14:Y$120)*($I$14:$I$120),0))/SUMIF($H$14:$H$120,$H9,$I$14:$I$120),0)</f>
        <v>0</v>
      </c>
      <c r="Z9" s="13" cm="1">
        <f t="array" aca="1" ref="Z9" ca="1">IFERROR(SUMPRODUCT(IFERROR(($H$14:$H$120=$H9)*(Z$14:Z$120)*($I$14:$I$120),0))/SUMIF($H$14:$H$120,$H9,$I$14:$I$120),0)</f>
        <v>0</v>
      </c>
      <c r="AA9" s="86">
        <f t="shared" ca="1" si="2"/>
        <v>0</v>
      </c>
    </row>
    <row r="10" spans="1:36">
      <c r="A10" s="67">
        <f t="shared" ca="1" si="0"/>
        <v>45732</v>
      </c>
      <c r="B10" s="302">
        <f t="shared" ca="1" si="3"/>
        <v>1</v>
      </c>
      <c r="C10" s="67">
        <f t="shared" ca="1" si="3"/>
        <v>45344</v>
      </c>
      <c r="D10" s="3" t="s">
        <v>60</v>
      </c>
      <c r="H10" s="3" t="s">
        <v>66</v>
      </c>
      <c r="I10" s="38">
        <f t="shared" ca="1" si="1"/>
        <v>0</v>
      </c>
      <c r="J10" s="38" cm="1">
        <f t="array" aca="1" ref="J10" ca="1">IFERROR(SUMPRODUCT(IFERROR(($H$14:$H$120=$H10)*(J$14:J$120)*($I$14:$I$120),0))/SUMIF($H$14:$H$120,$H10,$I$14:$I$120),0)</f>
        <v>0</v>
      </c>
      <c r="K10" s="84" t="s">
        <v>62</v>
      </c>
      <c r="L10" s="13" cm="1">
        <f t="array" aca="1" ref="L10" ca="1">IFERROR(SUMPRODUCT(IFERROR(($H$14:$H$120=$H10)*(L$14:L$120)*($I$14:$I$120),0))/SUMIF($H$14:$H$120,$H10,$I$14:$I$120),0)</f>
        <v>0</v>
      </c>
      <c r="M10" s="86">
        <f t="shared" ca="1" si="4"/>
        <v>0</v>
      </c>
      <c r="N10" s="13" cm="1">
        <f t="array" aca="1" ref="N10" ca="1">IFERROR(SUMPRODUCT(IFERROR(($H$14:$H$120=$H10)*(N$14:N$120)*($I$14:$I$120),0))/SUMIF($H$14:$H$120,$H10,$I$14:$I$120),0)</f>
        <v>0</v>
      </c>
      <c r="O10" s="13" cm="1">
        <f t="array" aca="1" ref="O10" ca="1">IFERROR(SUMPRODUCT(IFERROR(($H$14:$H$120=$H10)*(O$14:O$120)*($I$14:$I$120),0))/SUMIF($H$14:$H$120,$H10,$I$14:$I$120),0)</f>
        <v>0</v>
      </c>
      <c r="P10" s="85" cm="1">
        <f t="array" aca="1" ref="P10" ca="1">IFERROR(SUMPRODUCT(IFERROR(($H$14:$H$120=$H10)*(P$14:P$120)*($I$14:$I$120),0))/SUMIF($H$14:$H$120,$H10,$I$14:$I$120),0)</f>
        <v>0</v>
      </c>
      <c r="Q10" s="13" cm="1">
        <f t="array" aca="1" ref="Q10" ca="1">IFERROR(SUMPRODUCT(IFERROR(($H$14:$H$120=$H10)*(Q$14:Q$120)*($I$14:$I$120),0))/SUMIF($H$14:$H$120,$H10,$I$14:$I$120),0)</f>
        <v>0</v>
      </c>
      <c r="R10" s="86" cm="1">
        <f t="array" aca="1" ref="R10" ca="1">IFERROR(SUMPRODUCT(IFERROR(($H$14:$H$120=$H10)*(R$14:R$120)*($I$14:$I$120),0))/SUMIF($H$14:$H$120,$H10,$I$14:$I$120),0)</f>
        <v>0</v>
      </c>
      <c r="S10" s="13" cm="1">
        <f t="array" aca="1" ref="S10" ca="1">IFERROR(SUMPRODUCT(IFERROR(($H$14:$H$120=$H10)*(S$14:S$120)*($I$14:$I$120),0))/SUMIF($H$14:$H$120,$H10,$I$14:$I$120),0)</f>
        <v>0</v>
      </c>
      <c r="T10" s="13" cm="1">
        <f t="array" aca="1" ref="T10" ca="1">IFERROR(SUMPRODUCT(IFERROR(($H$14:$H$120=$H10)*(T$14:T$120)*($I$14:$I$120),0))/SUMIF($H$14:$H$120,$H10,$I$14:$I$120),0)</f>
        <v>0</v>
      </c>
      <c r="U10" s="13" cm="1">
        <f t="array" aca="1" ref="U10" ca="1">IFERROR(SUMPRODUCT(IFERROR(($H$14:$H$120=$H10)*(U$14:U$120)*($I$14:$I$120),0))/SUMIF($H$14:$H$120,$H10,$I$14:$I$120),0)</f>
        <v>0</v>
      </c>
      <c r="V10" s="13" cm="1">
        <f t="array" aca="1" ref="V10" ca="1">IFERROR(SUMPRODUCT(IFERROR(($H$14:$H$120=$H10)*(V$14:V$120)*($I$14:$I$120),0))/SUMIF($H$14:$H$120,$H10,$I$14:$I$120),0)</f>
        <v>0</v>
      </c>
      <c r="W10" s="13" cm="1">
        <f t="array" aca="1" ref="W10" ca="1">IFERROR(SUMPRODUCT(IFERROR(($H$14:$H$120=$H10)*(W$14:W$120)*($I$14:$I$120),0))/SUMIF($H$14:$H$120,$H10,$I$14:$I$120),0)</f>
        <v>0</v>
      </c>
      <c r="X10" s="13" cm="1">
        <f t="array" aca="1" ref="X10" ca="1">IFERROR(SUMPRODUCT(IFERROR(($H$14:$H$120=$H10)*(X$14:X$120)*($I$14:$I$120),0))/SUMIF($H$14:$H$120,$H10,$I$14:$I$120),0)</f>
        <v>0</v>
      </c>
      <c r="Y10" s="85" cm="1">
        <f t="array" aca="1" ref="Y10" ca="1">IFERROR(SUMPRODUCT(IFERROR(($H$14:$H$120=$H10)*(Y$14:Y$120)*($I$14:$I$120),0))/SUMIF($H$14:$H$120,$H10,$I$14:$I$120),0)</f>
        <v>0</v>
      </c>
      <c r="Z10" s="13" cm="1">
        <f t="array" aca="1" ref="Z10" ca="1">IFERROR(SUMPRODUCT(IFERROR(($H$14:$H$120=$H10)*(Z$14:Z$120)*($I$14:$I$120),0))/SUMIF($H$14:$H$120,$H10,$I$14:$I$120),0)</f>
        <v>0</v>
      </c>
      <c r="AA10" s="86">
        <f t="shared" ca="1" si="2"/>
        <v>0</v>
      </c>
    </row>
    <row r="11" spans="1:36">
      <c r="A11" s="67">
        <f t="shared" ca="1" si="0"/>
        <v>45732</v>
      </c>
      <c r="B11" s="302">
        <f t="shared" ca="1" si="3"/>
        <v>1</v>
      </c>
      <c r="C11" s="67">
        <f t="shared" ca="1" si="3"/>
        <v>45344</v>
      </c>
      <c r="D11" s="3" t="s">
        <v>60</v>
      </c>
      <c r="H11" s="3" t="s">
        <v>67</v>
      </c>
      <c r="I11" s="38">
        <f t="shared" ca="1" si="1"/>
        <v>0</v>
      </c>
      <c r="J11" s="38" cm="1">
        <f t="array" aca="1" ref="J11" ca="1">IFERROR(SUMPRODUCT(IFERROR(($H$14:$H$120=$H11)*(J$14:J$120)*($I$14:$I$120),0))/SUMIF($H$14:$H$120,$H11,$I$14:$I$120),0)</f>
        <v>0</v>
      </c>
      <c r="K11" s="84" t="s">
        <v>62</v>
      </c>
      <c r="L11" s="13" cm="1">
        <f t="array" aca="1" ref="L11" ca="1">IFERROR(SUMPRODUCT(IFERROR(($H$14:$H$120=$H11)*(L$14:L$120)*($I$14:$I$120),0))/SUMIF($H$14:$H$120,$H11,$I$14:$I$120),0)</f>
        <v>0</v>
      </c>
      <c r="M11" s="86">
        <f t="shared" ca="1" si="4"/>
        <v>0</v>
      </c>
      <c r="N11" s="13" cm="1">
        <f t="array" aca="1" ref="N11" ca="1">IFERROR(SUMPRODUCT(IFERROR(($H$14:$H$120=$H11)*(N$14:N$120)*($I$14:$I$120),0))/SUMIF($H$14:$H$120,$H11,$I$14:$I$120),0)</f>
        <v>0</v>
      </c>
      <c r="O11" s="13" cm="1">
        <f t="array" aca="1" ref="O11" ca="1">IFERROR(SUMPRODUCT(IFERROR(($H$14:$H$120=$H11)*(O$14:O$120)*($I$14:$I$120),0))/SUMIF($H$14:$H$120,$H11,$I$14:$I$120),0)</f>
        <v>0</v>
      </c>
      <c r="P11" s="85" cm="1">
        <f t="array" aca="1" ref="P11" ca="1">IFERROR(SUMPRODUCT(IFERROR(($H$14:$H$120=$H11)*(P$14:P$120)*($I$14:$I$120),0))/SUMIF($H$14:$H$120,$H11,$I$14:$I$120),0)</f>
        <v>0</v>
      </c>
      <c r="Q11" s="13" cm="1">
        <f t="array" aca="1" ref="Q11" ca="1">IFERROR(SUMPRODUCT(IFERROR(($H$14:$H$120=$H11)*(Q$14:Q$120)*($I$14:$I$120),0))/SUMIF($H$14:$H$120,$H11,$I$14:$I$120),0)</f>
        <v>0</v>
      </c>
      <c r="R11" s="86" cm="1">
        <f t="array" aca="1" ref="R11" ca="1">IFERROR(SUMPRODUCT(IFERROR(($H$14:$H$120=$H11)*(R$14:R$120)*($I$14:$I$120),0))/SUMIF($H$14:$H$120,$H11,$I$14:$I$120),0)</f>
        <v>0</v>
      </c>
      <c r="S11" s="13" cm="1">
        <f t="array" aca="1" ref="S11" ca="1">IFERROR(SUMPRODUCT(IFERROR(($H$14:$H$120=$H11)*(S$14:S$120)*($I$14:$I$120),0))/SUMIF($H$14:$H$120,$H11,$I$14:$I$120),0)</f>
        <v>0</v>
      </c>
      <c r="T11" s="13" cm="1">
        <f t="array" aca="1" ref="T11" ca="1">IFERROR(SUMPRODUCT(IFERROR(($H$14:$H$120=$H11)*(T$14:T$120)*($I$14:$I$120),0))/SUMIF($H$14:$H$120,$H11,$I$14:$I$120),0)</f>
        <v>0</v>
      </c>
      <c r="U11" s="13" cm="1">
        <f t="array" aca="1" ref="U11" ca="1">IFERROR(SUMPRODUCT(IFERROR(($H$14:$H$120=$H11)*(U$14:U$120)*($I$14:$I$120),0))/SUMIF($H$14:$H$120,$H11,$I$14:$I$120),0)</f>
        <v>0</v>
      </c>
      <c r="V11" s="13" cm="1">
        <f t="array" aca="1" ref="V11" ca="1">IFERROR(SUMPRODUCT(IFERROR(($H$14:$H$120=$H11)*(V$14:V$120)*($I$14:$I$120),0))/SUMIF($H$14:$H$120,$H11,$I$14:$I$120),0)</f>
        <v>0</v>
      </c>
      <c r="W11" s="13" cm="1">
        <f t="array" aca="1" ref="W11" ca="1">IFERROR(SUMPRODUCT(IFERROR(($H$14:$H$120=$H11)*(W$14:W$120)*($I$14:$I$120),0))/SUMIF($H$14:$H$120,$H11,$I$14:$I$120),0)</f>
        <v>0</v>
      </c>
      <c r="X11" s="13" cm="1">
        <f t="array" aca="1" ref="X11" ca="1">IFERROR(SUMPRODUCT(IFERROR(($H$14:$H$120=$H11)*(X$14:X$120)*($I$14:$I$120),0))/SUMIF($H$14:$H$120,$H11,$I$14:$I$120),0)</f>
        <v>0</v>
      </c>
      <c r="Y11" s="85" cm="1">
        <f t="array" aca="1" ref="Y11" ca="1">IFERROR(SUMPRODUCT(IFERROR(($H$14:$H$120=$H11)*(Y$14:Y$120)*($I$14:$I$120),0))/SUMIF($H$14:$H$120,$H11,$I$14:$I$120),0)</f>
        <v>0</v>
      </c>
      <c r="Z11" s="13" cm="1">
        <f t="array" aca="1" ref="Z11" ca="1">IFERROR(SUMPRODUCT(IFERROR(($H$14:$H$120=$H11)*(Z$14:Z$120)*($I$14:$I$120),0))/SUMIF($H$14:$H$120,$H11,$I$14:$I$120),0)</f>
        <v>0</v>
      </c>
      <c r="AA11" s="86">
        <f t="shared" ca="1" si="2"/>
        <v>0</v>
      </c>
    </row>
    <row r="12" spans="1:36">
      <c r="A12" s="67">
        <f t="shared" ca="1" si="0"/>
        <v>45732</v>
      </c>
      <c r="B12" s="302">
        <f ca="1">B11</f>
        <v>1</v>
      </c>
      <c r="C12" s="67">
        <f ca="1">C11</f>
        <v>45344</v>
      </c>
      <c r="D12" s="3" t="s">
        <v>60</v>
      </c>
      <c r="H12" s="3" t="s">
        <v>250</v>
      </c>
      <c r="I12" s="38">
        <f t="shared" ca="1" si="1"/>
        <v>0</v>
      </c>
      <c r="J12" s="38" cm="1">
        <f t="array" aca="1" ref="J12" ca="1">IFERROR(SUMPRODUCT(IFERROR(($H$14:$H$120=$H12)*(J$14:J$120)*($I$14:$I$120),0))/SUMIF($H$14:$H$120,$H12,$I$14:$I$120),0)</f>
        <v>0</v>
      </c>
      <c r="K12" s="84" t="s">
        <v>62</v>
      </c>
      <c r="L12" s="13" cm="1">
        <f t="array" aca="1" ref="L12" ca="1">IFERROR(SUMPRODUCT(IFERROR(($H$14:$H$120=$H12)*(L$14:L$120)*($I$14:$I$120),0))/SUMIF($H$14:$H$120,$H12,$I$14:$I$120),0)</f>
        <v>0</v>
      </c>
      <c r="M12" s="86">
        <f t="shared" ca="1" si="4"/>
        <v>0</v>
      </c>
      <c r="N12" s="13" cm="1">
        <f t="array" aca="1" ref="N12" ca="1">IFERROR(SUMPRODUCT(IFERROR(($H$14:$H$120=$H12)*(N$14:N$120)*($I$14:$I$120),0))/SUMIF($H$14:$H$120,$H12,$I$14:$I$120),0)</f>
        <v>0</v>
      </c>
      <c r="O12" s="13" cm="1">
        <f t="array" aca="1" ref="O12" ca="1">IFERROR(SUMPRODUCT(IFERROR(($H$14:$H$120=$H12)*(O$14:O$120)*($I$14:$I$120),0))/SUMIF($H$14:$H$120,$H12,$I$14:$I$120),0)</f>
        <v>0</v>
      </c>
      <c r="P12" s="85" cm="1">
        <f t="array" aca="1" ref="P12" ca="1">IFERROR(SUMPRODUCT(IFERROR(($H$14:$H$120=$H12)*(P$14:P$120)*($I$14:$I$120),0))/SUMIF($H$14:$H$120,$H12,$I$14:$I$120),0)</f>
        <v>0</v>
      </c>
      <c r="Q12" s="13" cm="1">
        <f t="array" aca="1" ref="Q12" ca="1">IFERROR(SUMPRODUCT(IFERROR(($H$14:$H$120=$H12)*(Q$14:Q$120)*($I$14:$I$120),0))/SUMIF($H$14:$H$120,$H12,$I$14:$I$120),0)</f>
        <v>0</v>
      </c>
      <c r="R12" s="86" cm="1">
        <f t="array" aca="1" ref="R12" ca="1">IFERROR(SUMPRODUCT(IFERROR(($H$14:$H$120=$H12)*(R$14:R$120)*($I$14:$I$120),0))/SUMIF($H$14:$H$120,$H12,$I$14:$I$120),0)</f>
        <v>0</v>
      </c>
      <c r="S12" s="13" cm="1">
        <f t="array" aca="1" ref="S12" ca="1">IFERROR(SUMPRODUCT(IFERROR(($H$14:$H$120=$H12)*(S$14:S$120)*($I$14:$I$120),0))/SUMIF($H$14:$H$120,$H12,$I$14:$I$120),0)</f>
        <v>0</v>
      </c>
      <c r="T12" s="13" cm="1">
        <f t="array" aca="1" ref="T12" ca="1">IFERROR(SUMPRODUCT(IFERROR(($H$14:$H$120=$H12)*(T$14:T$120)*($I$14:$I$120),0))/SUMIF($H$14:$H$120,$H12,$I$14:$I$120),0)</f>
        <v>0</v>
      </c>
      <c r="U12" s="13" cm="1">
        <f t="array" aca="1" ref="U12" ca="1">IFERROR(SUMPRODUCT(IFERROR(($H$14:$H$120=$H12)*(U$14:U$120)*($I$14:$I$120),0))/SUMIF($H$14:$H$120,$H12,$I$14:$I$120),0)</f>
        <v>0</v>
      </c>
      <c r="V12" s="13" cm="1">
        <f t="array" aca="1" ref="V12" ca="1">IFERROR(SUMPRODUCT(IFERROR(($H$14:$H$120=$H12)*(V$14:V$120)*($I$14:$I$120),0))/SUMIF($H$14:$H$120,$H12,$I$14:$I$120),0)</f>
        <v>0</v>
      </c>
      <c r="W12" s="13" cm="1">
        <f t="array" aca="1" ref="W12" ca="1">IFERROR(SUMPRODUCT(IFERROR(($H$14:$H$120=$H12)*(W$14:W$120)*($I$14:$I$120),0))/SUMIF($H$14:$H$120,$H12,$I$14:$I$120),0)</f>
        <v>0</v>
      </c>
      <c r="X12" s="13" cm="1">
        <f t="array" aca="1" ref="X12" ca="1">IFERROR(SUMPRODUCT(IFERROR(($H$14:$H$120=$H12)*(X$14:X$120)*($I$14:$I$120),0))/SUMIF($H$14:$H$120,$H12,$I$14:$I$120),0)</f>
        <v>0</v>
      </c>
      <c r="Y12" s="85" cm="1">
        <f t="array" aca="1" ref="Y12" ca="1">IFERROR(SUMPRODUCT(IFERROR(($H$14:$H$120=$H12)*(Y$14:Y$120)*($I$14:$I$120),0))/SUMIF($H$14:$H$120,$H12,$I$14:$I$120),0)</f>
        <v>0</v>
      </c>
      <c r="Z12" s="13" cm="1">
        <f t="array" aca="1" ref="Z12" ca="1">IFERROR(SUMPRODUCT(IFERROR(($H$14:$H$120=$H12)*(Z$14:Z$120)*($I$14:$I$120),0))/SUMIF($H$14:$H$120,$H12,$I$14:$I$120),0)</f>
        <v>0</v>
      </c>
      <c r="AA12" s="86">
        <f t="shared" ca="1" si="2"/>
        <v>0</v>
      </c>
    </row>
    <row r="13" spans="1:36">
      <c r="A13" s="67">
        <f t="shared" ca="1" si="0"/>
        <v>45732</v>
      </c>
      <c r="B13" s="302">
        <f t="shared" ref="B13:C21" ca="1" si="5">B12</f>
        <v>1</v>
      </c>
      <c r="C13" s="67">
        <f t="shared" ca="1" si="5"/>
        <v>45344</v>
      </c>
      <c r="D13" s="3" t="s">
        <v>60</v>
      </c>
      <c r="E13" s="83" cm="1">
        <f t="array" aca="1" ref="E13" ca="1">SUMPRODUCT(IFERROR(($H$14:$H$141=$H13)*(E$14:E$141)*($I$14:$I$141),0))/SUMIF($H$14:$H$141,$H13,$I$14:$I$141)</f>
        <v>0.81760434258142356</v>
      </c>
      <c r="F13" s="83" cm="1">
        <f t="array" aca="1" ref="F13" ca="1">SUMPRODUCT(IFERROR(($H$14:$H$141=$H13)*(F$14:F$141)*($I$14:$I$141),0))/(SUMIF($H$14:$H$141,$H13,$I$14:$I$141)-Dashboard!H64)</f>
        <v>0.95703679131483732</v>
      </c>
      <c r="G13" s="38" cm="1">
        <f t="array" aca="1" ref="G13" ca="1">SUMPRODUCT(IFERROR(($H$14:$H$120=$H13)*(G$14:G$120)*($I$14:$I$120),0))/SUMIF($H$14:$H$120,$H13,$I$14:$I$120)</f>
        <v>15.924004825090471</v>
      </c>
      <c r="H13" s="3" t="s">
        <v>0</v>
      </c>
      <c r="I13" s="38">
        <f t="shared" ca="1" si="1"/>
        <v>829</v>
      </c>
      <c r="J13" s="38" cm="1">
        <f t="array" aca="1" ref="J13" ca="1">IFERROR(SUMPRODUCT(IFERROR(($H$14:$H$120=$H13)*(J$14:J$120)*($I$14:$I$120),0))/SUMIF($H$14:$H$120,$H13,$I$14:$I$120),0)</f>
        <v>799.72496984318457</v>
      </c>
      <c r="K13" s="84" t="s">
        <v>62</v>
      </c>
      <c r="L13" s="13" cm="1">
        <f t="array" aca="1" ref="L13" ca="1">IFERROR(SUMPRODUCT(IFERROR(($H$14:$H$120=$H13)*(L$14:L$120)*($I$14:$I$120),0))/SUMIF($H$14:$H$120,$H13,$I$14:$I$120),0)</f>
        <v>4157.7683956574183</v>
      </c>
      <c r="M13" s="86">
        <f t="shared" ca="1" si="4"/>
        <v>5.1989978460628805</v>
      </c>
      <c r="N13" s="13" cm="1">
        <f t="array" aca="1" ref="N13" ca="1">IFERROR(SUMPRODUCT(IFERROR(($H$14:$H$120=$H13)*(N$14:N$120)*($I$14:$I$120),0))/SUMIF($H$14:$H$120,$H13,$I$14:$I$120),0)</f>
        <v>0</v>
      </c>
      <c r="O13" s="13" cm="1">
        <f t="array" aca="1" ref="O13" ca="1">IFERROR(SUMPRODUCT(IFERROR(($H$14:$H$120=$H13)*(O$14:O$120)*($I$14:$I$120),0))/SUMIF($H$14:$H$120,$H13,$I$14:$I$120),0)</f>
        <v>0</v>
      </c>
      <c r="P13" s="85" cm="1">
        <f t="array" aca="1" ref="P13" ca="1">IFERROR(SUMPRODUCT(IFERROR(($H$14:$H$120=$H13)*(P$14:P$120)*($I$14:$I$120),0))/SUMIF($H$14:$H$120,$H13,$I$14:$I$120),0)</f>
        <v>0</v>
      </c>
      <c r="Q13" s="13" cm="1">
        <f t="array" aca="1" ref="Q13" ca="1">IFERROR(SUMPRODUCT(IFERROR(($H$14:$H$120=$H13)*(Q$14:Q$120)*($I$14:$I$120),0))/SUMIF($H$14:$H$120,$H13,$I$14:$I$120),0)</f>
        <v>4157.7683956574183</v>
      </c>
      <c r="R13" s="86" cm="1">
        <f t="array" aca="1" ref="R13" ca="1">IFERROR(SUMPRODUCT(IFERROR(($H$14:$H$120=$H13)*(R$14:R$120)*($I$14:$I$120),0))/SUMIF($H$14:$H$120,$H13,$I$14:$I$120),0)</f>
        <v>5.6048414586453124</v>
      </c>
      <c r="S13" s="13" cm="1">
        <f t="array" aca="1" ref="S13" ca="1">IFERROR(SUMPRODUCT(IFERROR(($H$14:$H$120=$H13)*(S$14:S$120)*($I$14:$I$120),0))/SUMIF($H$14:$H$120,$H13,$I$14:$I$120),0)</f>
        <v>0</v>
      </c>
      <c r="T13" s="13" cm="1">
        <f t="array" aca="1" ref="T13" ca="1">IFERROR(SUMPRODUCT(IFERROR(($H$14:$H$120=$H13)*(T$14:T$120)*($I$14:$I$120),0))/SUMIF($H$14:$H$120,$H13,$I$14:$I$120),0)</f>
        <v>0</v>
      </c>
      <c r="U13" s="13" cm="1">
        <f t="array" aca="1" ref="U13" ca="1">IFERROR(SUMPRODUCT(IFERROR(($H$14:$H$120=$H13)*(U$14:U$120)*($I$14:$I$120),0))/SUMIF($H$14:$H$120,$H13,$I$14:$I$120),0)</f>
        <v>0</v>
      </c>
      <c r="V13" s="13" cm="1">
        <f t="array" aca="1" ref="V13" ca="1">IFERROR(SUMPRODUCT(IFERROR(($H$14:$H$120=$H13)*(V$14:V$120)*($I$14:$I$120),0))/SUMIF($H$14:$H$120,$H13,$I$14:$I$120),0)</f>
        <v>0</v>
      </c>
      <c r="W13" s="13" cm="1">
        <f t="array" aca="1" ref="W13" ca="1">IFERROR(SUMPRODUCT(IFERROR(($H$14:$H$120=$H13)*(W$14:W$120)*($I$14:$I$120),0))/SUMIF($H$14:$H$120,$H13,$I$14:$I$120),0)</f>
        <v>0</v>
      </c>
      <c r="X13" s="13" cm="1">
        <f t="array" aca="1" ref="X13" ca="1">IFERROR(SUMPRODUCT(IFERROR(($H$14:$H$120=$H13)*(X$14:X$120)*($I$14:$I$120),0))/SUMIF($H$14:$H$120,$H13,$I$14:$I$120),0)</f>
        <v>0</v>
      </c>
      <c r="Y13" s="85" cm="1">
        <f t="array" aca="1" ref="Y13" ca="1">IFERROR(SUMPRODUCT(IFERROR(($H$14:$H$120=$H13)*(Y$14:Y$120)*($I$14:$I$120),0))/SUMIF($H$14:$H$120,$H13,$I$14:$I$120),0)</f>
        <v>0</v>
      </c>
      <c r="Z13" s="13" cm="1">
        <f t="array" aca="1" ref="Z13" ca="1">IFERROR(SUMPRODUCT(IFERROR(($H$14:$H$120=$H13)*(Z$14:Z$120)*($I$14:$I$120),0))/SUMIF($H$14:$H$120,$H13,$I$14:$I$120),0)</f>
        <v>4157.7683956574183</v>
      </c>
      <c r="AA13" s="86">
        <f t="shared" ca="1" si="2"/>
        <v>5.1989978460628805</v>
      </c>
    </row>
    <row r="14" spans="1:36">
      <c r="A14" s="67">
        <f ca="1">$W$1</f>
        <v>45732</v>
      </c>
      <c r="B14" s="302">
        <f t="shared" ca="1" si="5"/>
        <v>1</v>
      </c>
      <c r="C14" s="67">
        <f ca="1">IF(INDIRECT("$D"&amp;ROW())="","",INDIRECT("'"&amp;INDIRECT("$D"&amp;ROW()) &amp; AE1))</f>
        <v>45344</v>
      </c>
      <c r="D14" s="87" t="str">
        <f>IF(Data!A58="","",Data!A58)</f>
        <v>1047 Commonwealth</v>
      </c>
      <c r="H14" s="3" t="str">
        <f t="shared" ref="H14:H20" ca="1" si="6">IF($D14="","",INDIRECT("'"&amp;$D14&amp;"'!"&amp;$H$2&amp;$AB14))</f>
        <v>Studio</v>
      </c>
      <c r="I14" s="38">
        <f t="shared" ref="I14:I45" ca="1" si="7">IF($D14="","",INDIRECT("'"&amp;$D14&amp;"'!"&amp;$I$2&amp;$AB14))</f>
        <v>183</v>
      </c>
      <c r="J14" s="38">
        <f t="shared" ref="J14:J45" ca="1" si="8">IF($D14="","",INDIRECT("'"&amp;$D14&amp;"'!"&amp;$J$2&amp;$AB14))</f>
        <v>347.43715846994536</v>
      </c>
      <c r="K14" s="84" t="str">
        <f t="shared" ref="K14:K45" ca="1" si="9">IF($D14="","",INDIRECT("'"&amp;$D14&amp;"'!"&amp;$K$2&amp;$AB14))</f>
        <v>Yes</v>
      </c>
      <c r="L14" s="13">
        <f t="shared" ref="L14:L45" ca="1" si="10">IF($D14="","",INDIRECT("'"&amp;$D14&amp;"'!"&amp;$L$2&amp;$AB14))</f>
        <v>2571.5628415300544</v>
      </c>
      <c r="M14" s="86">
        <f ca="1">IF($D14="","",INDIRECT("'"&amp;$D14&amp;"'!"&amp;$J$2&amp;$AB14))</f>
        <v>347.43715846994536</v>
      </c>
      <c r="N14" s="13">
        <f t="shared" ref="N14:N45" ca="1" si="11">IF($D14="","",INDIRECT("'"&amp;$D14&amp;"'!"&amp;$N$2&amp;$AB14))</f>
        <v>0</v>
      </c>
      <c r="O14" s="13">
        <f t="shared" ref="O14:O45" ca="1" si="12">IF($D14="","",INDIRECT("'"&amp;$D14&amp;"'!"&amp;$O$2&amp;$AB14))</f>
        <v>0</v>
      </c>
      <c r="P14" s="85">
        <f t="shared" ref="P14:P45" ca="1" si="13">IF($D14="","",INDIRECT("'"&amp;$D14&amp;"'!"&amp;$P$2&amp;$AB14))</f>
        <v>0</v>
      </c>
      <c r="Q14" s="13">
        <f t="shared" ref="Q14:Q45" ca="1" si="14">IF($D14="","",INDIRECT("'"&amp;$D14&amp;"'!"&amp;$Q$2&amp;$AB14))</f>
        <v>2571.5628415300544</v>
      </c>
      <c r="R14" s="86">
        <f t="shared" ref="R14:R45" ca="1" si="15">IF($D14="","",INDIRECT("'"&amp;$D14&amp;"'!"&amp;$R$2&amp;$AB14))</f>
        <v>7.4234269015456604</v>
      </c>
      <c r="S14" s="13">
        <f t="shared" ref="S14:S45" ca="1" si="16">IF($D14="","",INDIRECT("'"&amp;$D14&amp;"'!"&amp;$S$2&amp;$AB14))</f>
        <v>0</v>
      </c>
      <c r="T14" s="13">
        <f t="shared" ref="T14:T45" ca="1" si="17">IF($D14="","",INDIRECT("'"&amp;$D14&amp;"'!"&amp;$T$2&amp;$AB14))</f>
        <v>0</v>
      </c>
      <c r="U14" s="13">
        <f t="shared" ref="U14:U45" ca="1" si="18">IF($D14="","",INDIRECT("'"&amp;$D14&amp;"'!"&amp;$U$2&amp;$AB14))</f>
        <v>0</v>
      </c>
      <c r="V14" s="13">
        <f t="shared" ref="V14:V45" ca="1" si="19">IF($D14="","",INDIRECT("'"&amp;$D14&amp;"'!"&amp;$V$2&amp;$AB14))</f>
        <v>0</v>
      </c>
      <c r="W14" s="13">
        <f t="shared" ref="W14:W45" ca="1" si="20">IF($D14="","",INDIRECT("'"&amp;$D14&amp;"'!"&amp;$W$2&amp;$AB14))</f>
        <v>0</v>
      </c>
      <c r="X14" s="13">
        <f t="shared" ref="X14:X45" ca="1" si="21">IF($D14="","",INDIRECT("'"&amp;$D14&amp;"'!"&amp;$X$2&amp;$AB14))</f>
        <v>0</v>
      </c>
      <c r="Y14" s="85">
        <f t="shared" ref="Y14:Y45" ca="1" si="22">IF($D14="","",INDIRECT("'"&amp;$D14&amp;"'!"&amp;$Y$2&amp;$AB14))</f>
        <v>0</v>
      </c>
      <c r="Z14" s="13">
        <f t="shared" ref="Z14:Z45" ca="1" si="23">IF($D14="","",INDIRECT("'"&amp;$D14&amp;"'!"&amp;$Z$2&amp;$AB14))</f>
        <v>2571.5628415300544</v>
      </c>
      <c r="AA14" s="86">
        <f t="shared" ref="AA14:AA45" ca="1" si="24">IF($D14="","",INDIRECT("'"&amp;$D14&amp;"'!"&amp;$AA$2&amp;$AB14))</f>
        <v>7.4234269015456604</v>
      </c>
      <c r="AB14" s="295">
        <v>235</v>
      </c>
    </row>
    <row r="15" spans="1:36">
      <c r="A15" s="67">
        <f t="shared" ref="A15:A21" ca="1" si="25">$W$1</f>
        <v>45732</v>
      </c>
      <c r="B15" s="302">
        <f t="shared" ca="1" si="5"/>
        <v>1</v>
      </c>
      <c r="C15" s="67">
        <f ca="1">C14</f>
        <v>45344</v>
      </c>
      <c r="D15" s="3" t="str">
        <f>D14</f>
        <v>1047 Commonwealth</v>
      </c>
      <c r="H15" s="3" t="str">
        <f t="shared" ca="1" si="6"/>
        <v>1 Bedroom</v>
      </c>
      <c r="I15" s="38">
        <f t="shared" ca="1" si="7"/>
        <v>0</v>
      </c>
      <c r="J15" s="38">
        <f t="shared" ca="1" si="8"/>
        <v>0</v>
      </c>
      <c r="K15" s="84" t="str">
        <f t="shared" ca="1" si="9"/>
        <v>N/A</v>
      </c>
      <c r="L15" s="13">
        <f t="shared" ca="1" si="10"/>
        <v>0</v>
      </c>
      <c r="M15" s="86">
        <f t="shared" ref="M15:M78" ca="1" si="26">IF($D15="","",INDIRECT("'"&amp;$D15&amp;"'!"&amp;$J$2&amp;$AB15))</f>
        <v>0</v>
      </c>
      <c r="N15" s="13">
        <f t="shared" ca="1" si="11"/>
        <v>0</v>
      </c>
      <c r="O15" s="13">
        <f t="shared" ca="1" si="12"/>
        <v>0</v>
      </c>
      <c r="P15" s="85">
        <f t="shared" ca="1" si="13"/>
        <v>0</v>
      </c>
      <c r="Q15" s="13">
        <f t="shared" ca="1" si="14"/>
        <v>0</v>
      </c>
      <c r="R15" s="86">
        <f t="shared" ca="1" si="15"/>
        <v>0</v>
      </c>
      <c r="S15" s="13">
        <f t="shared" ca="1" si="16"/>
        <v>0</v>
      </c>
      <c r="T15" s="13">
        <f t="shared" ca="1" si="17"/>
        <v>0</v>
      </c>
      <c r="U15" s="13">
        <f t="shared" ca="1" si="18"/>
        <v>0</v>
      </c>
      <c r="V15" s="13">
        <f t="shared" ca="1" si="19"/>
        <v>0</v>
      </c>
      <c r="W15" s="13">
        <f t="shared" ca="1" si="20"/>
        <v>0</v>
      </c>
      <c r="X15" s="13">
        <f t="shared" ca="1" si="21"/>
        <v>0</v>
      </c>
      <c r="Y15" s="85">
        <f t="shared" ca="1" si="22"/>
        <v>0</v>
      </c>
      <c r="Z15" s="13">
        <f t="shared" ca="1" si="23"/>
        <v>0</v>
      </c>
      <c r="AA15" s="86">
        <f t="shared" ca="1" si="24"/>
        <v>0</v>
      </c>
      <c r="AB15" s="295">
        <v>236</v>
      </c>
    </row>
    <row r="16" spans="1:36">
      <c r="A16" s="67">
        <f t="shared" ca="1" si="25"/>
        <v>45732</v>
      </c>
      <c r="B16" s="302">
        <f t="shared" ca="1" si="5"/>
        <v>1</v>
      </c>
      <c r="C16" s="67">
        <f ca="1">C14</f>
        <v>45344</v>
      </c>
      <c r="D16" s="3" t="str">
        <f>D14</f>
        <v>1047 Commonwealth</v>
      </c>
      <c r="H16" s="3" t="str">
        <f t="shared" ca="1" si="6"/>
        <v>2 Bedroom</v>
      </c>
      <c r="I16" s="38">
        <f t="shared" ca="1" si="7"/>
        <v>0</v>
      </c>
      <c r="J16" s="38">
        <f t="shared" ca="1" si="8"/>
        <v>0</v>
      </c>
      <c r="K16" s="84" t="str">
        <f t="shared" ca="1" si="9"/>
        <v>N/A</v>
      </c>
      <c r="L16" s="13">
        <f t="shared" ca="1" si="10"/>
        <v>0</v>
      </c>
      <c r="M16" s="86">
        <f t="shared" ca="1" si="26"/>
        <v>0</v>
      </c>
      <c r="N16" s="13">
        <f t="shared" ca="1" si="11"/>
        <v>0</v>
      </c>
      <c r="O16" s="13">
        <f t="shared" ca="1" si="12"/>
        <v>0</v>
      </c>
      <c r="P16" s="85">
        <f t="shared" ca="1" si="13"/>
        <v>0</v>
      </c>
      <c r="Q16" s="13">
        <f t="shared" ca="1" si="14"/>
        <v>0</v>
      </c>
      <c r="R16" s="86">
        <f t="shared" ca="1" si="15"/>
        <v>0</v>
      </c>
      <c r="S16" s="13">
        <f t="shared" ca="1" si="16"/>
        <v>0</v>
      </c>
      <c r="T16" s="13">
        <f t="shared" ca="1" si="17"/>
        <v>0</v>
      </c>
      <c r="U16" s="13">
        <f t="shared" ca="1" si="18"/>
        <v>0</v>
      </c>
      <c r="V16" s="13">
        <f t="shared" ca="1" si="19"/>
        <v>0</v>
      </c>
      <c r="W16" s="13">
        <f t="shared" ca="1" si="20"/>
        <v>0</v>
      </c>
      <c r="X16" s="13">
        <f t="shared" ca="1" si="21"/>
        <v>0</v>
      </c>
      <c r="Y16" s="85">
        <f t="shared" ca="1" si="22"/>
        <v>0</v>
      </c>
      <c r="Z16" s="13">
        <f t="shared" ca="1" si="23"/>
        <v>0</v>
      </c>
      <c r="AA16" s="86">
        <f t="shared" ca="1" si="24"/>
        <v>0</v>
      </c>
      <c r="AB16" s="295">
        <v>237</v>
      </c>
    </row>
    <row r="17" spans="1:28">
      <c r="A17" s="67">
        <f t="shared" ca="1" si="25"/>
        <v>45732</v>
      </c>
      <c r="B17" s="302">
        <f t="shared" ca="1" si="5"/>
        <v>1</v>
      </c>
      <c r="C17" s="67">
        <f ca="1">C14</f>
        <v>45344</v>
      </c>
      <c r="D17" s="3" t="str">
        <f>D14</f>
        <v>1047 Commonwealth</v>
      </c>
      <c r="H17" s="3" t="str">
        <f t="shared" ca="1" si="6"/>
        <v>3 Bedroom</v>
      </c>
      <c r="I17" s="38">
        <f t="shared" ca="1" si="7"/>
        <v>0</v>
      </c>
      <c r="J17" s="38">
        <f t="shared" ca="1" si="8"/>
        <v>0</v>
      </c>
      <c r="K17" s="84" t="str">
        <f t="shared" ca="1" si="9"/>
        <v>N/A</v>
      </c>
      <c r="L17" s="13">
        <f t="shared" ca="1" si="10"/>
        <v>0</v>
      </c>
      <c r="M17" s="86">
        <f t="shared" ca="1" si="26"/>
        <v>0</v>
      </c>
      <c r="N17" s="13">
        <f t="shared" ca="1" si="11"/>
        <v>0</v>
      </c>
      <c r="O17" s="13">
        <f t="shared" ca="1" si="12"/>
        <v>0</v>
      </c>
      <c r="P17" s="85">
        <f t="shared" ca="1" si="13"/>
        <v>0</v>
      </c>
      <c r="Q17" s="13">
        <f t="shared" ca="1" si="14"/>
        <v>0</v>
      </c>
      <c r="R17" s="86">
        <f t="shared" ca="1" si="15"/>
        <v>0</v>
      </c>
      <c r="S17" s="13">
        <f t="shared" ca="1" si="16"/>
        <v>0</v>
      </c>
      <c r="T17" s="13">
        <f t="shared" ca="1" si="17"/>
        <v>0</v>
      </c>
      <c r="U17" s="13">
        <f t="shared" ca="1" si="18"/>
        <v>0</v>
      </c>
      <c r="V17" s="13">
        <f t="shared" ca="1" si="19"/>
        <v>0</v>
      </c>
      <c r="W17" s="13">
        <f t="shared" ca="1" si="20"/>
        <v>0</v>
      </c>
      <c r="X17" s="13">
        <f t="shared" ca="1" si="21"/>
        <v>0</v>
      </c>
      <c r="Y17" s="85">
        <f t="shared" ca="1" si="22"/>
        <v>0</v>
      </c>
      <c r="Z17" s="13">
        <f t="shared" ca="1" si="23"/>
        <v>0</v>
      </c>
      <c r="AA17" s="86">
        <f t="shared" ca="1" si="24"/>
        <v>0</v>
      </c>
      <c r="AB17" s="295">
        <v>238</v>
      </c>
    </row>
    <row r="18" spans="1:28">
      <c r="A18" s="67">
        <f t="shared" ca="1" si="25"/>
        <v>45732</v>
      </c>
      <c r="B18" s="302">
        <f t="shared" ca="1" si="5"/>
        <v>1</v>
      </c>
      <c r="C18" s="67">
        <f ca="1">C14</f>
        <v>45344</v>
      </c>
      <c r="D18" s="3" t="str">
        <f>D14</f>
        <v>1047 Commonwealth</v>
      </c>
      <c r="H18" s="3" t="str">
        <f t="shared" ca="1" si="6"/>
        <v>4 Bedroom</v>
      </c>
      <c r="I18" s="38">
        <f t="shared" ca="1" si="7"/>
        <v>0</v>
      </c>
      <c r="J18" s="38">
        <f t="shared" ca="1" si="8"/>
        <v>0</v>
      </c>
      <c r="K18" s="84" t="str">
        <f t="shared" ca="1" si="9"/>
        <v>N/A</v>
      </c>
      <c r="L18" s="13">
        <f t="shared" ca="1" si="10"/>
        <v>0</v>
      </c>
      <c r="M18" s="86">
        <f t="shared" ca="1" si="26"/>
        <v>0</v>
      </c>
      <c r="N18" s="13">
        <f t="shared" ca="1" si="11"/>
        <v>0</v>
      </c>
      <c r="O18" s="13">
        <f t="shared" ca="1" si="12"/>
        <v>0</v>
      </c>
      <c r="P18" s="85">
        <f t="shared" ca="1" si="13"/>
        <v>0</v>
      </c>
      <c r="Q18" s="13">
        <f t="shared" ca="1" si="14"/>
        <v>0</v>
      </c>
      <c r="R18" s="86">
        <f t="shared" ca="1" si="15"/>
        <v>0</v>
      </c>
      <c r="S18" s="13">
        <f t="shared" ca="1" si="16"/>
        <v>0</v>
      </c>
      <c r="T18" s="13">
        <f t="shared" ca="1" si="17"/>
        <v>0</v>
      </c>
      <c r="U18" s="13">
        <f t="shared" ca="1" si="18"/>
        <v>0</v>
      </c>
      <c r="V18" s="13">
        <f t="shared" ca="1" si="19"/>
        <v>0</v>
      </c>
      <c r="W18" s="13">
        <f t="shared" ca="1" si="20"/>
        <v>0</v>
      </c>
      <c r="X18" s="13">
        <f t="shared" ca="1" si="21"/>
        <v>0</v>
      </c>
      <c r="Y18" s="85">
        <f t="shared" ca="1" si="22"/>
        <v>0</v>
      </c>
      <c r="Z18" s="13">
        <f t="shared" ca="1" si="23"/>
        <v>0</v>
      </c>
      <c r="AA18" s="86">
        <f t="shared" ca="1" si="24"/>
        <v>0</v>
      </c>
      <c r="AB18" s="295">
        <v>239</v>
      </c>
    </row>
    <row r="19" spans="1:28">
      <c r="A19" s="67">
        <f t="shared" ca="1" si="25"/>
        <v>45732</v>
      </c>
      <c r="B19" s="302">
        <f t="shared" ca="1" si="5"/>
        <v>1</v>
      </c>
      <c r="C19" s="67">
        <f ca="1">C14</f>
        <v>45344</v>
      </c>
      <c r="D19" s="3" t="str">
        <f>D15</f>
        <v>1047 Commonwealth</v>
      </c>
      <c r="H19" s="3" t="str">
        <f t="shared" ca="1" si="6"/>
        <v>5 Bedroom</v>
      </c>
      <c r="I19" s="38">
        <f t="shared" ca="1" si="7"/>
        <v>0</v>
      </c>
      <c r="J19" s="38">
        <f t="shared" ca="1" si="8"/>
        <v>0</v>
      </c>
      <c r="K19" s="84" t="str">
        <f t="shared" ca="1" si="9"/>
        <v>N/A</v>
      </c>
      <c r="L19" s="13">
        <f t="shared" ca="1" si="10"/>
        <v>0</v>
      </c>
      <c r="M19" s="86">
        <f t="shared" ca="1" si="26"/>
        <v>0</v>
      </c>
      <c r="N19" s="13">
        <f t="shared" ca="1" si="11"/>
        <v>0</v>
      </c>
      <c r="O19" s="13">
        <f t="shared" ca="1" si="12"/>
        <v>0</v>
      </c>
      <c r="P19" s="85">
        <f t="shared" ca="1" si="13"/>
        <v>0</v>
      </c>
      <c r="Q19" s="13">
        <f t="shared" ca="1" si="14"/>
        <v>0</v>
      </c>
      <c r="R19" s="86">
        <f t="shared" ca="1" si="15"/>
        <v>0</v>
      </c>
      <c r="S19" s="13">
        <f t="shared" ca="1" si="16"/>
        <v>0</v>
      </c>
      <c r="T19" s="13">
        <f t="shared" ca="1" si="17"/>
        <v>0</v>
      </c>
      <c r="U19" s="13">
        <f t="shared" ca="1" si="18"/>
        <v>0</v>
      </c>
      <c r="V19" s="13">
        <f t="shared" ca="1" si="19"/>
        <v>0</v>
      </c>
      <c r="W19" s="13">
        <f t="shared" ca="1" si="20"/>
        <v>0</v>
      </c>
      <c r="X19" s="13">
        <f t="shared" ca="1" si="21"/>
        <v>0</v>
      </c>
      <c r="Y19" s="85">
        <f t="shared" ca="1" si="22"/>
        <v>0</v>
      </c>
      <c r="Z19" s="13">
        <f t="shared" ca="1" si="23"/>
        <v>0</v>
      </c>
      <c r="AA19" s="86">
        <f t="shared" ca="1" si="24"/>
        <v>0</v>
      </c>
      <c r="AB19" s="295">
        <v>240</v>
      </c>
    </row>
    <row r="20" spans="1:28">
      <c r="A20" s="67">
        <f t="shared" ca="1" si="25"/>
        <v>45732</v>
      </c>
      <c r="B20" s="302">
        <f ca="1">B19</f>
        <v>1</v>
      </c>
      <c r="C20" s="67">
        <f ca="1">C14</f>
        <v>45344</v>
      </c>
      <c r="D20" s="3" t="str">
        <f>D14</f>
        <v>1047 Commonwealth</v>
      </c>
      <c r="H20" s="3" t="str">
        <f t="shared" ca="1" si="6"/>
        <v>6 Bedroom</v>
      </c>
      <c r="I20" s="38">
        <f t="shared" ca="1" si="7"/>
        <v>0</v>
      </c>
      <c r="J20" s="38">
        <f t="shared" ca="1" si="8"/>
        <v>0</v>
      </c>
      <c r="K20" s="84" t="str">
        <f t="shared" ca="1" si="9"/>
        <v>N/A</v>
      </c>
      <c r="L20" s="13">
        <f t="shared" ca="1" si="10"/>
        <v>0</v>
      </c>
      <c r="M20" s="86">
        <f t="shared" ca="1" si="26"/>
        <v>0</v>
      </c>
      <c r="N20" s="13">
        <f t="shared" ca="1" si="11"/>
        <v>0</v>
      </c>
      <c r="O20" s="13">
        <f t="shared" ca="1" si="12"/>
        <v>0</v>
      </c>
      <c r="P20" s="85">
        <f t="shared" ca="1" si="13"/>
        <v>0</v>
      </c>
      <c r="Q20" s="13">
        <f t="shared" ca="1" si="14"/>
        <v>0</v>
      </c>
      <c r="R20" s="86">
        <f t="shared" ca="1" si="15"/>
        <v>0</v>
      </c>
      <c r="S20" s="13">
        <f t="shared" ca="1" si="16"/>
        <v>0</v>
      </c>
      <c r="T20" s="13">
        <f t="shared" ca="1" si="17"/>
        <v>0</v>
      </c>
      <c r="U20" s="13">
        <f t="shared" ca="1" si="18"/>
        <v>0</v>
      </c>
      <c r="V20" s="13">
        <f t="shared" ca="1" si="19"/>
        <v>0</v>
      </c>
      <c r="W20" s="13">
        <f t="shared" ca="1" si="20"/>
        <v>0</v>
      </c>
      <c r="X20" s="13">
        <f t="shared" ca="1" si="21"/>
        <v>0</v>
      </c>
      <c r="Y20" s="85">
        <f t="shared" ca="1" si="22"/>
        <v>0</v>
      </c>
      <c r="Z20" s="13">
        <f t="shared" ca="1" si="23"/>
        <v>0</v>
      </c>
      <c r="AA20" s="86">
        <f t="shared" ca="1" si="24"/>
        <v>0</v>
      </c>
      <c r="AB20" s="295">
        <v>241</v>
      </c>
    </row>
    <row r="21" spans="1:28">
      <c r="A21" s="67">
        <f t="shared" ca="1" si="25"/>
        <v>45732</v>
      </c>
      <c r="B21" s="302">
        <f t="shared" ca="1" si="5"/>
        <v>1</v>
      </c>
      <c r="C21" s="67">
        <f ca="1">C14</f>
        <v>45344</v>
      </c>
      <c r="D21" s="3" t="str">
        <f>D14</f>
        <v>1047 Commonwealth</v>
      </c>
      <c r="E21" s="83">
        <f ca="1">IF(INDIRECT("$D"&amp;ROW())="","",INDIRECT("'"&amp;INDIRECT("$D"&amp;ROW())&amp; AE2))</f>
        <v>0.38800000000000001</v>
      </c>
      <c r="F21" s="83">
        <f ca="1">IF(INDIRECT("$D"&amp;ROW())="","",INDIRECT("'"&amp;INDIRECT("$D"&amp;ROW())&amp; AE3))</f>
        <v>0.99450000000000005</v>
      </c>
      <c r="G21" s="38">
        <f ca="1">IF(INDIRECT("$D"&amp;ROW())="","",INDIRECT("'"&amp;INDIRECT("$D"&amp;ROW())&amp; AE4))</f>
        <v>58</v>
      </c>
      <c r="H21" s="3" t="str">
        <f ca="1">IF(INDIRECT("$D"&amp;ROW())="","","Property")</f>
        <v>Property</v>
      </c>
      <c r="I21" s="38">
        <f t="shared" ca="1" si="7"/>
        <v>183</v>
      </c>
      <c r="J21" s="38">
        <f t="shared" ca="1" si="8"/>
        <v>347.43715846994536</v>
      </c>
      <c r="K21" s="84" t="str">
        <f t="shared" ca="1" si="9"/>
        <v>Yes</v>
      </c>
      <c r="L21" s="13">
        <f t="shared" ca="1" si="10"/>
        <v>2571.5628415300544</v>
      </c>
      <c r="M21" s="86">
        <f t="shared" ca="1" si="26"/>
        <v>347.43715846994536</v>
      </c>
      <c r="N21" s="13">
        <f t="shared" ca="1" si="11"/>
        <v>0</v>
      </c>
      <c r="O21" s="13">
        <f t="shared" ca="1" si="12"/>
        <v>0</v>
      </c>
      <c r="P21" s="85">
        <f t="shared" ca="1" si="13"/>
        <v>0</v>
      </c>
      <c r="Q21" s="13">
        <f t="shared" ca="1" si="14"/>
        <v>2571.5628415300544</v>
      </c>
      <c r="R21" s="86">
        <f t="shared" ca="1" si="15"/>
        <v>7.4234269015456604</v>
      </c>
      <c r="S21" s="13">
        <f t="shared" ca="1" si="16"/>
        <v>0</v>
      </c>
      <c r="T21" s="13">
        <f t="shared" ca="1" si="17"/>
        <v>0</v>
      </c>
      <c r="U21" s="13">
        <f t="shared" ca="1" si="18"/>
        <v>0</v>
      </c>
      <c r="V21" s="13">
        <f t="shared" ca="1" si="19"/>
        <v>0</v>
      </c>
      <c r="W21" s="13">
        <f t="shared" ca="1" si="20"/>
        <v>0</v>
      </c>
      <c r="X21" s="13">
        <f t="shared" ca="1" si="21"/>
        <v>0</v>
      </c>
      <c r="Y21" s="85">
        <f t="shared" ca="1" si="22"/>
        <v>0</v>
      </c>
      <c r="Z21" s="13">
        <f t="shared" ca="1" si="23"/>
        <v>2571.5628415300544</v>
      </c>
      <c r="AA21" s="86">
        <f t="shared" ca="1" si="24"/>
        <v>7.4234269015456604</v>
      </c>
      <c r="AB21" s="295">
        <v>242</v>
      </c>
    </row>
    <row r="22" spans="1:28">
      <c r="A22" s="67">
        <f t="shared" ref="A22:A53" ca="1" si="27">IF($D22="","",$W$1)</f>
        <v>45732</v>
      </c>
      <c r="B22" s="302">
        <f t="shared" ref="B22:B85" ca="1" si="28">IF($D22="","",$B21)</f>
        <v>1</v>
      </c>
      <c r="C22" s="67">
        <f ca="1">IF(INDIRECT("$D"&amp;ROW())="","",INDIRECT("'"&amp;INDIRECT("$D"&amp;ROW())&amp; AE1))</f>
        <v>45334</v>
      </c>
      <c r="D22" s="87" t="str">
        <f>IF(Data!A59="","",Data!A59)</f>
        <v>1330 Boylston</v>
      </c>
      <c r="H22" s="3" t="str">
        <f t="shared" ref="H22:H28" ca="1" si="29">IF($D22="","",INDIRECT("'"&amp;$D22&amp;"'!"&amp;$H$2&amp;$AB22))</f>
        <v>Studio</v>
      </c>
      <c r="I22" s="38">
        <f t="shared" ca="1" si="7"/>
        <v>0</v>
      </c>
      <c r="J22" s="38">
        <f t="shared" ca="1" si="8"/>
        <v>0</v>
      </c>
      <c r="K22" s="84" t="str">
        <f t="shared" ca="1" si="9"/>
        <v>N/A</v>
      </c>
      <c r="L22" s="13">
        <f t="shared" ca="1" si="10"/>
        <v>0</v>
      </c>
      <c r="M22" s="86">
        <f t="shared" ca="1" si="26"/>
        <v>0</v>
      </c>
      <c r="N22" s="13">
        <f t="shared" ca="1" si="11"/>
        <v>0</v>
      </c>
      <c r="O22" s="13">
        <f t="shared" ca="1" si="12"/>
        <v>0</v>
      </c>
      <c r="P22" s="85">
        <f t="shared" ca="1" si="13"/>
        <v>0</v>
      </c>
      <c r="Q22" s="13">
        <f t="shared" ca="1" si="14"/>
        <v>0</v>
      </c>
      <c r="R22" s="86">
        <f t="shared" ca="1" si="15"/>
        <v>0</v>
      </c>
      <c r="S22" s="13">
        <f t="shared" ca="1" si="16"/>
        <v>0</v>
      </c>
      <c r="T22" s="13">
        <f t="shared" ca="1" si="17"/>
        <v>0</v>
      </c>
      <c r="U22" s="13">
        <f t="shared" ca="1" si="18"/>
        <v>0</v>
      </c>
      <c r="V22" s="13">
        <f t="shared" ca="1" si="19"/>
        <v>0</v>
      </c>
      <c r="W22" s="13">
        <f t="shared" ca="1" si="20"/>
        <v>0</v>
      </c>
      <c r="X22" s="13">
        <f t="shared" ca="1" si="21"/>
        <v>0</v>
      </c>
      <c r="Y22" s="85">
        <f t="shared" ca="1" si="22"/>
        <v>0</v>
      </c>
      <c r="Z22" s="13">
        <f t="shared" ca="1" si="23"/>
        <v>0</v>
      </c>
      <c r="AA22" s="86">
        <f t="shared" ca="1" si="24"/>
        <v>0</v>
      </c>
      <c r="AB22" s="295">
        <f>$AB14</f>
        <v>235</v>
      </c>
    </row>
    <row r="23" spans="1:28">
      <c r="A23" s="67">
        <f t="shared" ca="1" si="27"/>
        <v>45732</v>
      </c>
      <c r="B23" s="302">
        <f t="shared" ca="1" si="28"/>
        <v>1</v>
      </c>
      <c r="C23" s="67">
        <f ca="1">C22</f>
        <v>45334</v>
      </c>
      <c r="D23" s="3" t="str">
        <f>D22</f>
        <v>1330 Boylston</v>
      </c>
      <c r="H23" s="3" t="str">
        <f t="shared" ca="1" si="29"/>
        <v>1 Bedroom</v>
      </c>
      <c r="I23" s="38">
        <f t="shared" ca="1" si="7"/>
        <v>146</v>
      </c>
      <c r="J23" s="38">
        <f t="shared" ca="1" si="8"/>
        <v>856.35616438356169</v>
      </c>
      <c r="K23" s="84" t="str">
        <f t="shared" ca="1" si="9"/>
        <v>Yes</v>
      </c>
      <c r="L23" s="13">
        <f t="shared" ca="1" si="10"/>
        <v>4148.0684931506848</v>
      </c>
      <c r="M23" s="86">
        <f t="shared" ca="1" si="26"/>
        <v>856.35616438356169</v>
      </c>
      <c r="N23" s="13">
        <f t="shared" ca="1" si="11"/>
        <v>0</v>
      </c>
      <c r="O23" s="13">
        <f t="shared" ca="1" si="12"/>
        <v>0</v>
      </c>
      <c r="P23" s="85">
        <f t="shared" ca="1" si="13"/>
        <v>0</v>
      </c>
      <c r="Q23" s="13">
        <f t="shared" ca="1" si="14"/>
        <v>4148.0684931506848</v>
      </c>
      <c r="R23" s="86">
        <f t="shared" ca="1" si="15"/>
        <v>4.8943333863556475</v>
      </c>
      <c r="S23" s="13">
        <f t="shared" ca="1" si="16"/>
        <v>0</v>
      </c>
      <c r="T23" s="13">
        <f t="shared" ca="1" si="17"/>
        <v>0</v>
      </c>
      <c r="U23" s="13">
        <f t="shared" ca="1" si="18"/>
        <v>0</v>
      </c>
      <c r="V23" s="13">
        <f t="shared" ca="1" si="19"/>
        <v>0</v>
      </c>
      <c r="W23" s="13">
        <f t="shared" ca="1" si="20"/>
        <v>0</v>
      </c>
      <c r="X23" s="13">
        <f t="shared" ca="1" si="21"/>
        <v>0</v>
      </c>
      <c r="Y23" s="85">
        <f t="shared" ca="1" si="22"/>
        <v>0</v>
      </c>
      <c r="Z23" s="13">
        <f t="shared" ca="1" si="23"/>
        <v>4148.0684931506848</v>
      </c>
      <c r="AA23" s="86">
        <f t="shared" ca="1" si="24"/>
        <v>4.8943333863556475</v>
      </c>
      <c r="AB23" s="295">
        <f t="shared" ref="AB23:AB86" si="30">$AB15</f>
        <v>236</v>
      </c>
    </row>
    <row r="24" spans="1:28">
      <c r="A24" s="67">
        <f t="shared" ca="1" si="27"/>
        <v>45732</v>
      </c>
      <c r="B24" s="302">
        <f t="shared" ca="1" si="28"/>
        <v>1</v>
      </c>
      <c r="C24" s="67">
        <f ca="1">C22</f>
        <v>45334</v>
      </c>
      <c r="D24" s="3" t="str">
        <f>D22</f>
        <v>1330 Boylston</v>
      </c>
      <c r="H24" s="3" t="str">
        <f t="shared" ca="1" si="29"/>
        <v>2 Bedroom</v>
      </c>
      <c r="I24" s="38">
        <f t="shared" ca="1" si="7"/>
        <v>54</v>
      </c>
      <c r="J24" s="38">
        <f t="shared" ca="1" si="8"/>
        <v>1313.3333333333333</v>
      </c>
      <c r="K24" s="84" t="str">
        <f t="shared" ca="1" si="9"/>
        <v>Yes</v>
      </c>
      <c r="L24" s="13">
        <f t="shared" ca="1" si="10"/>
        <v>5883.333333333333</v>
      </c>
      <c r="M24" s="86">
        <f t="shared" ca="1" si="26"/>
        <v>1313.3333333333333</v>
      </c>
      <c r="N24" s="13">
        <f t="shared" ca="1" si="11"/>
        <v>0</v>
      </c>
      <c r="O24" s="13">
        <f t="shared" ca="1" si="12"/>
        <v>0</v>
      </c>
      <c r="P24" s="85">
        <f t="shared" ca="1" si="13"/>
        <v>0</v>
      </c>
      <c r="Q24" s="13">
        <f t="shared" ca="1" si="14"/>
        <v>5883.333333333333</v>
      </c>
      <c r="R24" s="86">
        <f t="shared" ca="1" si="15"/>
        <v>4.498666756193761</v>
      </c>
      <c r="S24" s="13">
        <f t="shared" ca="1" si="16"/>
        <v>0</v>
      </c>
      <c r="T24" s="13">
        <f t="shared" ca="1" si="17"/>
        <v>0</v>
      </c>
      <c r="U24" s="13">
        <f t="shared" ca="1" si="18"/>
        <v>0</v>
      </c>
      <c r="V24" s="13">
        <f t="shared" ca="1" si="19"/>
        <v>0</v>
      </c>
      <c r="W24" s="13">
        <f t="shared" ca="1" si="20"/>
        <v>0</v>
      </c>
      <c r="X24" s="13">
        <f t="shared" ca="1" si="21"/>
        <v>0</v>
      </c>
      <c r="Y24" s="85">
        <f t="shared" ca="1" si="22"/>
        <v>0</v>
      </c>
      <c r="Z24" s="13">
        <f t="shared" ca="1" si="23"/>
        <v>5883.333333333333</v>
      </c>
      <c r="AA24" s="86">
        <f t="shared" ca="1" si="24"/>
        <v>4.498666756193761</v>
      </c>
      <c r="AB24" s="295">
        <f t="shared" si="30"/>
        <v>237</v>
      </c>
    </row>
    <row r="25" spans="1:28">
      <c r="A25" s="67">
        <f t="shared" ca="1" si="27"/>
        <v>45732</v>
      </c>
      <c r="B25" s="302">
        <f t="shared" ca="1" si="28"/>
        <v>1</v>
      </c>
      <c r="C25" s="67">
        <f ca="1">C22</f>
        <v>45334</v>
      </c>
      <c r="D25" s="3" t="str">
        <f>D22</f>
        <v>1330 Boylston</v>
      </c>
      <c r="H25" s="3" t="str">
        <f t="shared" ca="1" si="29"/>
        <v>3 Bedroom</v>
      </c>
      <c r="I25" s="38">
        <f t="shared" ca="1" si="7"/>
        <v>0</v>
      </c>
      <c r="J25" s="38">
        <f t="shared" ca="1" si="8"/>
        <v>0</v>
      </c>
      <c r="K25" s="84" t="str">
        <f t="shared" ca="1" si="9"/>
        <v>N/A</v>
      </c>
      <c r="L25" s="13">
        <f t="shared" ca="1" si="10"/>
        <v>0</v>
      </c>
      <c r="M25" s="86">
        <f t="shared" ca="1" si="26"/>
        <v>0</v>
      </c>
      <c r="N25" s="13">
        <f t="shared" ca="1" si="11"/>
        <v>0</v>
      </c>
      <c r="O25" s="13">
        <f t="shared" ca="1" si="12"/>
        <v>0</v>
      </c>
      <c r="P25" s="85">
        <f t="shared" ca="1" si="13"/>
        <v>0</v>
      </c>
      <c r="Q25" s="13">
        <f t="shared" ca="1" si="14"/>
        <v>0</v>
      </c>
      <c r="R25" s="86">
        <f t="shared" ca="1" si="15"/>
        <v>0</v>
      </c>
      <c r="S25" s="13">
        <f t="shared" ca="1" si="16"/>
        <v>0</v>
      </c>
      <c r="T25" s="13">
        <f t="shared" ca="1" si="17"/>
        <v>0</v>
      </c>
      <c r="U25" s="13">
        <f t="shared" ca="1" si="18"/>
        <v>0</v>
      </c>
      <c r="V25" s="13">
        <f t="shared" ca="1" si="19"/>
        <v>0</v>
      </c>
      <c r="W25" s="13">
        <f t="shared" ca="1" si="20"/>
        <v>0</v>
      </c>
      <c r="X25" s="13">
        <f t="shared" ca="1" si="21"/>
        <v>0</v>
      </c>
      <c r="Y25" s="85">
        <f t="shared" ca="1" si="22"/>
        <v>0</v>
      </c>
      <c r="Z25" s="13">
        <f t="shared" ca="1" si="23"/>
        <v>0</v>
      </c>
      <c r="AA25" s="86">
        <f t="shared" ca="1" si="24"/>
        <v>0</v>
      </c>
      <c r="AB25" s="295">
        <f t="shared" si="30"/>
        <v>238</v>
      </c>
    </row>
    <row r="26" spans="1:28">
      <c r="A26" s="67">
        <f t="shared" ca="1" si="27"/>
        <v>45732</v>
      </c>
      <c r="B26" s="302">
        <f t="shared" ca="1" si="28"/>
        <v>1</v>
      </c>
      <c r="C26" s="67">
        <f ca="1">C22</f>
        <v>45334</v>
      </c>
      <c r="D26" s="3" t="str">
        <f>D23</f>
        <v>1330 Boylston</v>
      </c>
      <c r="H26" s="3" t="str">
        <f t="shared" ca="1" si="29"/>
        <v>4 Bedroom</v>
      </c>
      <c r="I26" s="38">
        <f t="shared" ca="1" si="7"/>
        <v>0</v>
      </c>
      <c r="J26" s="38">
        <f t="shared" ca="1" si="8"/>
        <v>0</v>
      </c>
      <c r="K26" s="84" t="str">
        <f t="shared" ca="1" si="9"/>
        <v>N/A</v>
      </c>
      <c r="L26" s="13">
        <f t="shared" ca="1" si="10"/>
        <v>0</v>
      </c>
      <c r="M26" s="86">
        <f t="shared" ca="1" si="26"/>
        <v>0</v>
      </c>
      <c r="N26" s="13">
        <f t="shared" ca="1" si="11"/>
        <v>0</v>
      </c>
      <c r="O26" s="13">
        <f t="shared" ca="1" si="12"/>
        <v>0</v>
      </c>
      <c r="P26" s="85">
        <f t="shared" ca="1" si="13"/>
        <v>0</v>
      </c>
      <c r="Q26" s="13">
        <f t="shared" ca="1" si="14"/>
        <v>0</v>
      </c>
      <c r="R26" s="86">
        <f t="shared" ca="1" si="15"/>
        <v>0</v>
      </c>
      <c r="S26" s="13">
        <f t="shared" ca="1" si="16"/>
        <v>0</v>
      </c>
      <c r="T26" s="13">
        <f t="shared" ca="1" si="17"/>
        <v>0</v>
      </c>
      <c r="U26" s="13">
        <f t="shared" ca="1" si="18"/>
        <v>0</v>
      </c>
      <c r="V26" s="13">
        <f t="shared" ca="1" si="19"/>
        <v>0</v>
      </c>
      <c r="W26" s="13">
        <f t="shared" ca="1" si="20"/>
        <v>0</v>
      </c>
      <c r="X26" s="13">
        <f t="shared" ca="1" si="21"/>
        <v>0</v>
      </c>
      <c r="Y26" s="85">
        <f t="shared" ca="1" si="22"/>
        <v>0</v>
      </c>
      <c r="Z26" s="13">
        <f t="shared" ca="1" si="23"/>
        <v>0</v>
      </c>
      <c r="AA26" s="86">
        <f t="shared" ca="1" si="24"/>
        <v>0</v>
      </c>
      <c r="AB26" s="295">
        <f t="shared" si="30"/>
        <v>239</v>
      </c>
    </row>
    <row r="27" spans="1:28">
      <c r="A27" s="67">
        <f t="shared" ca="1" si="27"/>
        <v>45732</v>
      </c>
      <c r="B27" s="302">
        <f ca="1">IF($D27="","",$B26)</f>
        <v>1</v>
      </c>
      <c r="C27" s="67">
        <f ca="1">C22</f>
        <v>45334</v>
      </c>
      <c r="D27" s="3" t="str">
        <f>D22</f>
        <v>1330 Boylston</v>
      </c>
      <c r="H27" s="3" t="str">
        <f t="shared" ca="1" si="29"/>
        <v>5 Bedroom</v>
      </c>
      <c r="I27" s="38">
        <f t="shared" ca="1" si="7"/>
        <v>0</v>
      </c>
      <c r="J27" s="38">
        <f t="shared" ca="1" si="8"/>
        <v>0</v>
      </c>
      <c r="K27" s="84" t="str">
        <f t="shared" ca="1" si="9"/>
        <v>N/A</v>
      </c>
      <c r="L27" s="13">
        <f t="shared" ca="1" si="10"/>
        <v>0</v>
      </c>
      <c r="M27" s="86">
        <f t="shared" ca="1" si="26"/>
        <v>0</v>
      </c>
      <c r="N27" s="13">
        <f t="shared" ca="1" si="11"/>
        <v>0</v>
      </c>
      <c r="O27" s="13">
        <f t="shared" ca="1" si="12"/>
        <v>0</v>
      </c>
      <c r="P27" s="85">
        <f t="shared" ca="1" si="13"/>
        <v>0</v>
      </c>
      <c r="Q27" s="13">
        <f t="shared" ca="1" si="14"/>
        <v>0</v>
      </c>
      <c r="R27" s="86">
        <f t="shared" ca="1" si="15"/>
        <v>0</v>
      </c>
      <c r="S27" s="13">
        <f t="shared" ca="1" si="16"/>
        <v>0</v>
      </c>
      <c r="T27" s="13">
        <f t="shared" ca="1" si="17"/>
        <v>0</v>
      </c>
      <c r="U27" s="13">
        <f t="shared" ca="1" si="18"/>
        <v>0</v>
      </c>
      <c r="V27" s="13">
        <f t="shared" ca="1" si="19"/>
        <v>0</v>
      </c>
      <c r="W27" s="13">
        <f t="shared" ca="1" si="20"/>
        <v>0</v>
      </c>
      <c r="X27" s="13">
        <f t="shared" ca="1" si="21"/>
        <v>0</v>
      </c>
      <c r="Y27" s="85">
        <f t="shared" ca="1" si="22"/>
        <v>0</v>
      </c>
      <c r="Z27" s="13">
        <f t="shared" ca="1" si="23"/>
        <v>0</v>
      </c>
      <c r="AA27" s="86">
        <f t="shared" ca="1" si="24"/>
        <v>0</v>
      </c>
      <c r="AB27" s="295">
        <f t="shared" si="30"/>
        <v>240</v>
      </c>
    </row>
    <row r="28" spans="1:28">
      <c r="A28" s="67">
        <f t="shared" ca="1" si="27"/>
        <v>45732</v>
      </c>
      <c r="B28" s="302">
        <f t="shared" ca="1" si="28"/>
        <v>1</v>
      </c>
      <c r="C28" s="67">
        <f ca="1">C22</f>
        <v>45334</v>
      </c>
      <c r="D28" s="3" t="str">
        <f>D22</f>
        <v>1330 Boylston</v>
      </c>
      <c r="H28" s="3" t="str">
        <f t="shared" ca="1" si="29"/>
        <v>6 Bedroom</v>
      </c>
      <c r="I28" s="38">
        <f t="shared" ca="1" si="7"/>
        <v>0</v>
      </c>
      <c r="J28" s="38">
        <f t="shared" ca="1" si="8"/>
        <v>0</v>
      </c>
      <c r="K28" s="84" t="str">
        <f t="shared" ca="1" si="9"/>
        <v>N/A</v>
      </c>
      <c r="L28" s="13">
        <f t="shared" ca="1" si="10"/>
        <v>0</v>
      </c>
      <c r="M28" s="86">
        <f t="shared" ca="1" si="26"/>
        <v>0</v>
      </c>
      <c r="N28" s="13">
        <f t="shared" ca="1" si="11"/>
        <v>0</v>
      </c>
      <c r="O28" s="13">
        <f t="shared" ca="1" si="12"/>
        <v>0</v>
      </c>
      <c r="P28" s="85">
        <f t="shared" ca="1" si="13"/>
        <v>0</v>
      </c>
      <c r="Q28" s="13">
        <f t="shared" ca="1" si="14"/>
        <v>0</v>
      </c>
      <c r="R28" s="86">
        <f t="shared" ca="1" si="15"/>
        <v>0</v>
      </c>
      <c r="S28" s="13">
        <f t="shared" ca="1" si="16"/>
        <v>0</v>
      </c>
      <c r="T28" s="13">
        <f t="shared" ca="1" si="17"/>
        <v>0</v>
      </c>
      <c r="U28" s="13">
        <f t="shared" ca="1" si="18"/>
        <v>0</v>
      </c>
      <c r="V28" s="13">
        <f t="shared" ca="1" si="19"/>
        <v>0</v>
      </c>
      <c r="W28" s="13">
        <f t="shared" ca="1" si="20"/>
        <v>0</v>
      </c>
      <c r="X28" s="13">
        <f t="shared" ca="1" si="21"/>
        <v>0</v>
      </c>
      <c r="Y28" s="85">
        <f t="shared" ca="1" si="22"/>
        <v>0</v>
      </c>
      <c r="Z28" s="13">
        <f t="shared" ca="1" si="23"/>
        <v>0</v>
      </c>
      <c r="AA28" s="86">
        <f t="shared" ca="1" si="24"/>
        <v>0</v>
      </c>
      <c r="AB28" s="295">
        <f t="shared" si="30"/>
        <v>241</v>
      </c>
    </row>
    <row r="29" spans="1:28">
      <c r="A29" s="67">
        <f t="shared" ca="1" si="27"/>
        <v>45732</v>
      </c>
      <c r="B29" s="302">
        <f t="shared" ca="1" si="28"/>
        <v>1</v>
      </c>
      <c r="C29" s="67">
        <f ca="1">C22</f>
        <v>45334</v>
      </c>
      <c r="D29" s="3" t="str">
        <f>D22</f>
        <v>1330 Boylston</v>
      </c>
      <c r="E29" s="83">
        <f ca="1">IF(INDIRECT("$D"&amp;ROW())="","",INDIRECT("'"&amp;INDIRECT("$D"&amp;ROW())&amp; AE2))</f>
        <v>0.96499999999999997</v>
      </c>
      <c r="F29" s="83">
        <f ca="1">IF(INDIRECT("$D"&amp;ROW())="","",INDIRECT("'"&amp;INDIRECT("$D"&amp;ROW())&amp; AE3))</f>
        <v>0.95</v>
      </c>
      <c r="G29" s="38">
        <f ca="1">IF(INDIRECT("$D"&amp;ROW())="","",INDIRECT("'"&amp;INDIRECT("$D"&amp;ROW())&amp; AE4))</f>
        <v>6</v>
      </c>
      <c r="H29" s="3" t="str">
        <f ca="1">IF(INDIRECT("$D"&amp;ROW())="","","Property")</f>
        <v>Property</v>
      </c>
      <c r="I29" s="38">
        <f t="shared" ca="1" si="7"/>
        <v>200</v>
      </c>
      <c r="J29" s="38">
        <f t="shared" ca="1" si="8"/>
        <v>979.74</v>
      </c>
      <c r="K29" s="84" t="str">
        <f t="shared" ca="1" si="9"/>
        <v>Yes</v>
      </c>
      <c r="L29" s="13">
        <f t="shared" ca="1" si="10"/>
        <v>4616.59</v>
      </c>
      <c r="M29" s="86">
        <f t="shared" ca="1" si="26"/>
        <v>979.74</v>
      </c>
      <c r="N29" s="13">
        <f t="shared" ca="1" si="11"/>
        <v>0</v>
      </c>
      <c r="O29" s="13">
        <f t="shared" ca="1" si="12"/>
        <v>0</v>
      </c>
      <c r="P29" s="85">
        <f t="shared" ca="1" si="13"/>
        <v>0</v>
      </c>
      <c r="Q29" s="13">
        <f t="shared" ca="1" si="14"/>
        <v>4616.59</v>
      </c>
      <c r="R29" s="86">
        <f t="shared" ca="1" si="15"/>
        <v>4.787503396211938</v>
      </c>
      <c r="S29" s="13">
        <f t="shared" ca="1" si="16"/>
        <v>0</v>
      </c>
      <c r="T29" s="13">
        <f t="shared" ca="1" si="17"/>
        <v>0</v>
      </c>
      <c r="U29" s="13">
        <f t="shared" ca="1" si="18"/>
        <v>0</v>
      </c>
      <c r="V29" s="13">
        <f t="shared" ca="1" si="19"/>
        <v>0</v>
      </c>
      <c r="W29" s="13">
        <f t="shared" ca="1" si="20"/>
        <v>0</v>
      </c>
      <c r="X29" s="13">
        <f t="shared" ca="1" si="21"/>
        <v>0</v>
      </c>
      <c r="Y29" s="85">
        <f t="shared" ca="1" si="22"/>
        <v>0</v>
      </c>
      <c r="Z29" s="13">
        <f t="shared" ca="1" si="23"/>
        <v>4616.59</v>
      </c>
      <c r="AA29" s="86">
        <f t="shared" ca="1" si="24"/>
        <v>4.787503396211938</v>
      </c>
      <c r="AB29" s="295">
        <f t="shared" si="30"/>
        <v>242</v>
      </c>
    </row>
    <row r="30" spans="1:28">
      <c r="A30" s="67">
        <f t="shared" ca="1" si="27"/>
        <v>45732</v>
      </c>
      <c r="B30" s="302">
        <f t="shared" ca="1" si="28"/>
        <v>1</v>
      </c>
      <c r="C30" s="67">
        <f ca="1">IF(INDIRECT("$D"&amp;ROW())="","",INDIRECT("'"&amp;INDIRECT("$D"&amp;ROW())&amp; AE1))</f>
        <v>45344</v>
      </c>
      <c r="D30" s="87" t="str">
        <f>IF(Data!A60="","",Data!A60)</f>
        <v>Van Ness</v>
      </c>
      <c r="H30" s="3" t="str">
        <f t="shared" ref="H30:H36" ca="1" si="31">IF($D30="","",INDIRECT("'"&amp;$D30&amp;"'!"&amp;$H$2&amp;$AB30))</f>
        <v>Studio</v>
      </c>
      <c r="I30" s="38">
        <f t="shared" ca="1" si="7"/>
        <v>17</v>
      </c>
      <c r="J30" s="38">
        <f t="shared" ca="1" si="8"/>
        <v>536.05882352941171</v>
      </c>
      <c r="K30" s="84" t="str">
        <f t="shared" ca="1" si="9"/>
        <v>Yes</v>
      </c>
      <c r="L30" s="13">
        <f t="shared" ca="1" si="10"/>
        <v>3788.294117647059</v>
      </c>
      <c r="M30" s="86">
        <f t="shared" ca="1" si="26"/>
        <v>536.05882352941171</v>
      </c>
      <c r="N30" s="13">
        <f t="shared" ca="1" si="11"/>
        <v>0</v>
      </c>
      <c r="O30" s="13">
        <f t="shared" ca="1" si="12"/>
        <v>0</v>
      </c>
      <c r="P30" s="85">
        <f t="shared" ca="1" si="13"/>
        <v>0</v>
      </c>
      <c r="Q30" s="13">
        <f t="shared" ca="1" si="14"/>
        <v>3788.294117647059</v>
      </c>
      <c r="R30" s="86">
        <f t="shared" ca="1" si="15"/>
        <v>7.1049461674570953</v>
      </c>
      <c r="S30" s="13">
        <f t="shared" ca="1" si="16"/>
        <v>0</v>
      </c>
      <c r="T30" s="13">
        <f t="shared" ca="1" si="17"/>
        <v>0</v>
      </c>
      <c r="U30" s="13">
        <f t="shared" ca="1" si="18"/>
        <v>0</v>
      </c>
      <c r="V30" s="13">
        <f t="shared" ca="1" si="19"/>
        <v>0</v>
      </c>
      <c r="W30" s="13">
        <f t="shared" ca="1" si="20"/>
        <v>0</v>
      </c>
      <c r="X30" s="13">
        <f t="shared" ca="1" si="21"/>
        <v>0</v>
      </c>
      <c r="Y30" s="85">
        <f t="shared" ca="1" si="22"/>
        <v>0</v>
      </c>
      <c r="Z30" s="13">
        <f t="shared" ca="1" si="23"/>
        <v>3788.294117647059</v>
      </c>
      <c r="AA30" s="86">
        <f t="shared" ca="1" si="24"/>
        <v>7.1049461674570953</v>
      </c>
      <c r="AB30" s="295">
        <f t="shared" si="30"/>
        <v>235</v>
      </c>
    </row>
    <row r="31" spans="1:28">
      <c r="A31" s="67">
        <f t="shared" ca="1" si="27"/>
        <v>45732</v>
      </c>
      <c r="B31" s="302">
        <f t="shared" ca="1" si="28"/>
        <v>1</v>
      </c>
      <c r="C31" s="67">
        <f ca="1">C30</f>
        <v>45344</v>
      </c>
      <c r="D31" s="3" t="str">
        <f>D30</f>
        <v>Van Ness</v>
      </c>
      <c r="H31" s="3" t="str">
        <f t="shared" ca="1" si="31"/>
        <v>1 Bedroom</v>
      </c>
      <c r="I31" s="38">
        <f t="shared" ca="1" si="7"/>
        <v>76</v>
      </c>
      <c r="J31" s="38">
        <f t="shared" ca="1" si="8"/>
        <v>724.92105263157896</v>
      </c>
      <c r="K31" s="84" t="str">
        <f t="shared" ca="1" si="9"/>
        <v>Yes</v>
      </c>
      <c r="L31" s="13">
        <f t="shared" ca="1" si="10"/>
        <v>4138.78947368421</v>
      </c>
      <c r="M31" s="86">
        <f t="shared" ca="1" si="26"/>
        <v>724.92105263157896</v>
      </c>
      <c r="N31" s="13">
        <f t="shared" ca="1" si="11"/>
        <v>0</v>
      </c>
      <c r="O31" s="13">
        <f t="shared" ca="1" si="12"/>
        <v>0</v>
      </c>
      <c r="P31" s="85">
        <f t="shared" ca="1" si="13"/>
        <v>0</v>
      </c>
      <c r="Q31" s="13">
        <f t="shared" ca="1" si="14"/>
        <v>4138.78947368421</v>
      </c>
      <c r="R31" s="86">
        <f t="shared" ca="1" si="15"/>
        <v>5.7150675742414547</v>
      </c>
      <c r="S31" s="13">
        <f t="shared" ca="1" si="16"/>
        <v>0</v>
      </c>
      <c r="T31" s="13">
        <f t="shared" ca="1" si="17"/>
        <v>0</v>
      </c>
      <c r="U31" s="13">
        <f t="shared" ca="1" si="18"/>
        <v>0</v>
      </c>
      <c r="V31" s="13">
        <f t="shared" ca="1" si="19"/>
        <v>0</v>
      </c>
      <c r="W31" s="13">
        <f t="shared" ca="1" si="20"/>
        <v>0</v>
      </c>
      <c r="X31" s="13">
        <f t="shared" ca="1" si="21"/>
        <v>0</v>
      </c>
      <c r="Y31" s="85">
        <f t="shared" ca="1" si="22"/>
        <v>0</v>
      </c>
      <c r="Z31" s="13">
        <f t="shared" ca="1" si="23"/>
        <v>4138.78947368421</v>
      </c>
      <c r="AA31" s="86">
        <f t="shared" ca="1" si="24"/>
        <v>5.7150675742414547</v>
      </c>
      <c r="AB31" s="295">
        <f t="shared" si="30"/>
        <v>236</v>
      </c>
    </row>
    <row r="32" spans="1:28">
      <c r="A32" s="67">
        <f t="shared" ca="1" si="27"/>
        <v>45732</v>
      </c>
      <c r="B32" s="302">
        <f t="shared" ca="1" si="28"/>
        <v>1</v>
      </c>
      <c r="C32" s="67">
        <f ca="1">C30</f>
        <v>45344</v>
      </c>
      <c r="D32" s="3" t="str">
        <f>D30</f>
        <v>Van Ness</v>
      </c>
      <c r="H32" s="3" t="str">
        <f t="shared" ca="1" si="31"/>
        <v>2 Bedroom</v>
      </c>
      <c r="I32" s="38">
        <f t="shared" ca="1" si="7"/>
        <v>72</v>
      </c>
      <c r="J32" s="38">
        <f t="shared" ca="1" si="8"/>
        <v>1090.6666666666665</v>
      </c>
      <c r="K32" s="84" t="str">
        <f t="shared" ca="1" si="9"/>
        <v>Yes</v>
      </c>
      <c r="L32" s="13">
        <f t="shared" ca="1" si="10"/>
        <v>6397.9722222222208</v>
      </c>
      <c r="M32" s="86">
        <f t="shared" ca="1" si="26"/>
        <v>1090.6666666666665</v>
      </c>
      <c r="N32" s="13">
        <f t="shared" ca="1" si="11"/>
        <v>0</v>
      </c>
      <c r="O32" s="13">
        <f t="shared" ca="1" si="12"/>
        <v>0</v>
      </c>
      <c r="P32" s="85">
        <f t="shared" ca="1" si="13"/>
        <v>0</v>
      </c>
      <c r="Q32" s="13">
        <f t="shared" ca="1" si="14"/>
        <v>6397.9722222222208</v>
      </c>
      <c r="R32" s="86">
        <f t="shared" ca="1" si="15"/>
        <v>5.9031668530947048</v>
      </c>
      <c r="S32" s="13">
        <f t="shared" ca="1" si="16"/>
        <v>0</v>
      </c>
      <c r="T32" s="13">
        <f t="shared" ca="1" si="17"/>
        <v>0</v>
      </c>
      <c r="U32" s="13">
        <f t="shared" ca="1" si="18"/>
        <v>0</v>
      </c>
      <c r="V32" s="13">
        <f t="shared" ca="1" si="19"/>
        <v>0</v>
      </c>
      <c r="W32" s="13">
        <f t="shared" ca="1" si="20"/>
        <v>0</v>
      </c>
      <c r="X32" s="13">
        <f t="shared" ca="1" si="21"/>
        <v>0</v>
      </c>
      <c r="Y32" s="85">
        <f t="shared" ca="1" si="22"/>
        <v>0</v>
      </c>
      <c r="Z32" s="13">
        <f t="shared" ca="1" si="23"/>
        <v>6397.9722222222208</v>
      </c>
      <c r="AA32" s="86">
        <f t="shared" ca="1" si="24"/>
        <v>5.9031668530947048</v>
      </c>
      <c r="AB32" s="295">
        <f t="shared" si="30"/>
        <v>237</v>
      </c>
    </row>
    <row r="33" spans="1:28">
      <c r="A33" s="67">
        <f t="shared" ca="1" si="27"/>
        <v>45732</v>
      </c>
      <c r="B33" s="302">
        <f t="shared" ca="1" si="28"/>
        <v>1</v>
      </c>
      <c r="C33" s="67">
        <f ca="1">C30</f>
        <v>45344</v>
      </c>
      <c r="D33" s="3" t="str">
        <f>D30</f>
        <v>Van Ness</v>
      </c>
      <c r="H33" s="3" t="str">
        <f t="shared" ca="1" si="31"/>
        <v>3 Bedroom</v>
      </c>
      <c r="I33" s="38">
        <f t="shared" ca="1" si="7"/>
        <v>0</v>
      </c>
      <c r="J33" s="38">
        <f t="shared" ca="1" si="8"/>
        <v>0</v>
      </c>
      <c r="K33" s="84" t="str">
        <f t="shared" ca="1" si="9"/>
        <v>N/A</v>
      </c>
      <c r="L33" s="13">
        <f t="shared" ca="1" si="10"/>
        <v>0</v>
      </c>
      <c r="M33" s="86">
        <f t="shared" ca="1" si="26"/>
        <v>0</v>
      </c>
      <c r="N33" s="13">
        <f t="shared" ca="1" si="11"/>
        <v>0</v>
      </c>
      <c r="O33" s="13">
        <f t="shared" ca="1" si="12"/>
        <v>0</v>
      </c>
      <c r="P33" s="85">
        <f t="shared" ca="1" si="13"/>
        <v>0</v>
      </c>
      <c r="Q33" s="13">
        <f t="shared" ca="1" si="14"/>
        <v>0</v>
      </c>
      <c r="R33" s="86">
        <f t="shared" ca="1" si="15"/>
        <v>0</v>
      </c>
      <c r="S33" s="13">
        <f t="shared" ca="1" si="16"/>
        <v>0</v>
      </c>
      <c r="T33" s="13">
        <f t="shared" ca="1" si="17"/>
        <v>0</v>
      </c>
      <c r="U33" s="13">
        <f t="shared" ca="1" si="18"/>
        <v>0</v>
      </c>
      <c r="V33" s="13">
        <f t="shared" ca="1" si="19"/>
        <v>0</v>
      </c>
      <c r="W33" s="13">
        <f t="shared" ca="1" si="20"/>
        <v>0</v>
      </c>
      <c r="X33" s="13">
        <f t="shared" ca="1" si="21"/>
        <v>0</v>
      </c>
      <c r="Y33" s="85">
        <f t="shared" ca="1" si="22"/>
        <v>0</v>
      </c>
      <c r="Z33" s="13">
        <f t="shared" ca="1" si="23"/>
        <v>0</v>
      </c>
      <c r="AA33" s="86">
        <f t="shared" ca="1" si="24"/>
        <v>0</v>
      </c>
      <c r="AB33" s="295">
        <f t="shared" si="30"/>
        <v>238</v>
      </c>
    </row>
    <row r="34" spans="1:28">
      <c r="A34" s="67">
        <f t="shared" ca="1" si="27"/>
        <v>45732</v>
      </c>
      <c r="B34" s="302">
        <f t="shared" ca="1" si="28"/>
        <v>1</v>
      </c>
      <c r="C34" s="67">
        <f ca="1">C30</f>
        <v>45344</v>
      </c>
      <c r="D34" s="3" t="str">
        <f>D31</f>
        <v>Van Ness</v>
      </c>
      <c r="H34" s="3" t="str">
        <f t="shared" ca="1" si="31"/>
        <v>4 Bedroom</v>
      </c>
      <c r="I34" s="38">
        <f t="shared" ca="1" si="7"/>
        <v>0</v>
      </c>
      <c r="J34" s="38">
        <f t="shared" ca="1" si="8"/>
        <v>0</v>
      </c>
      <c r="K34" s="84" t="str">
        <f t="shared" ca="1" si="9"/>
        <v>N/A</v>
      </c>
      <c r="L34" s="13">
        <f t="shared" ca="1" si="10"/>
        <v>0</v>
      </c>
      <c r="M34" s="86">
        <f t="shared" ca="1" si="26"/>
        <v>0</v>
      </c>
      <c r="N34" s="13">
        <f t="shared" ca="1" si="11"/>
        <v>0</v>
      </c>
      <c r="O34" s="13">
        <f t="shared" ca="1" si="12"/>
        <v>0</v>
      </c>
      <c r="P34" s="85">
        <f t="shared" ca="1" si="13"/>
        <v>0</v>
      </c>
      <c r="Q34" s="13">
        <f t="shared" ca="1" si="14"/>
        <v>0</v>
      </c>
      <c r="R34" s="86">
        <f t="shared" ca="1" si="15"/>
        <v>0</v>
      </c>
      <c r="S34" s="13">
        <f t="shared" ca="1" si="16"/>
        <v>0</v>
      </c>
      <c r="T34" s="13">
        <f t="shared" ca="1" si="17"/>
        <v>0</v>
      </c>
      <c r="U34" s="13">
        <f t="shared" ca="1" si="18"/>
        <v>0</v>
      </c>
      <c r="V34" s="13">
        <f t="shared" ca="1" si="19"/>
        <v>0</v>
      </c>
      <c r="W34" s="13">
        <f t="shared" ca="1" si="20"/>
        <v>0</v>
      </c>
      <c r="X34" s="13">
        <f t="shared" ca="1" si="21"/>
        <v>0</v>
      </c>
      <c r="Y34" s="85">
        <f t="shared" ca="1" si="22"/>
        <v>0</v>
      </c>
      <c r="Z34" s="13">
        <f t="shared" ca="1" si="23"/>
        <v>0</v>
      </c>
      <c r="AA34" s="86">
        <f t="shared" ca="1" si="24"/>
        <v>0</v>
      </c>
      <c r="AB34" s="295">
        <f t="shared" si="30"/>
        <v>239</v>
      </c>
    </row>
    <row r="35" spans="1:28">
      <c r="A35" s="67">
        <f t="shared" ca="1" si="27"/>
        <v>45732</v>
      </c>
      <c r="B35" s="302">
        <f ca="1">IF($D35="","",$B34)</f>
        <v>1</v>
      </c>
      <c r="C35" s="67">
        <f ca="1">C30</f>
        <v>45344</v>
      </c>
      <c r="D35" s="3" t="str">
        <f>D30</f>
        <v>Van Ness</v>
      </c>
      <c r="H35" s="3" t="str">
        <f t="shared" ca="1" si="31"/>
        <v>5 Bedroom</v>
      </c>
      <c r="I35" s="38">
        <f t="shared" ca="1" si="7"/>
        <v>0</v>
      </c>
      <c r="J35" s="38">
        <f t="shared" ca="1" si="8"/>
        <v>0</v>
      </c>
      <c r="K35" s="84" t="str">
        <f t="shared" ca="1" si="9"/>
        <v>N/A</v>
      </c>
      <c r="L35" s="13">
        <f t="shared" ca="1" si="10"/>
        <v>0</v>
      </c>
      <c r="M35" s="86">
        <f t="shared" ca="1" si="26"/>
        <v>0</v>
      </c>
      <c r="N35" s="13">
        <f t="shared" ca="1" si="11"/>
        <v>0</v>
      </c>
      <c r="O35" s="13">
        <f t="shared" ca="1" si="12"/>
        <v>0</v>
      </c>
      <c r="P35" s="85">
        <f t="shared" ca="1" si="13"/>
        <v>0</v>
      </c>
      <c r="Q35" s="13">
        <f t="shared" ca="1" si="14"/>
        <v>0</v>
      </c>
      <c r="R35" s="86">
        <f t="shared" ca="1" si="15"/>
        <v>0</v>
      </c>
      <c r="S35" s="13">
        <f t="shared" ca="1" si="16"/>
        <v>0</v>
      </c>
      <c r="T35" s="13">
        <f t="shared" ca="1" si="17"/>
        <v>0</v>
      </c>
      <c r="U35" s="13">
        <f t="shared" ca="1" si="18"/>
        <v>0</v>
      </c>
      <c r="V35" s="13">
        <f t="shared" ca="1" si="19"/>
        <v>0</v>
      </c>
      <c r="W35" s="13">
        <f t="shared" ca="1" si="20"/>
        <v>0</v>
      </c>
      <c r="X35" s="13">
        <f t="shared" ca="1" si="21"/>
        <v>0</v>
      </c>
      <c r="Y35" s="85">
        <f t="shared" ca="1" si="22"/>
        <v>0</v>
      </c>
      <c r="Z35" s="13">
        <f t="shared" ca="1" si="23"/>
        <v>0</v>
      </c>
      <c r="AA35" s="86">
        <f t="shared" ca="1" si="24"/>
        <v>0</v>
      </c>
      <c r="AB35" s="295">
        <f t="shared" si="30"/>
        <v>240</v>
      </c>
    </row>
    <row r="36" spans="1:28">
      <c r="A36" s="67">
        <f t="shared" ca="1" si="27"/>
        <v>45732</v>
      </c>
      <c r="B36" s="302">
        <f t="shared" ca="1" si="28"/>
        <v>1</v>
      </c>
      <c r="C36" s="67">
        <f ca="1">C30</f>
        <v>45344</v>
      </c>
      <c r="D36" s="3" t="str">
        <f>D30</f>
        <v>Van Ness</v>
      </c>
      <c r="H36" s="3" t="str">
        <f t="shared" ca="1" si="31"/>
        <v>6 Bedroom</v>
      </c>
      <c r="I36" s="38">
        <f t="shared" ca="1" si="7"/>
        <v>0</v>
      </c>
      <c r="J36" s="38">
        <f t="shared" ca="1" si="8"/>
        <v>0</v>
      </c>
      <c r="K36" s="84" t="str">
        <f t="shared" ca="1" si="9"/>
        <v>N/A</v>
      </c>
      <c r="L36" s="13">
        <f t="shared" ca="1" si="10"/>
        <v>0</v>
      </c>
      <c r="M36" s="86">
        <f t="shared" ca="1" si="26"/>
        <v>0</v>
      </c>
      <c r="N36" s="13">
        <f t="shared" ca="1" si="11"/>
        <v>0</v>
      </c>
      <c r="O36" s="13">
        <f t="shared" ca="1" si="12"/>
        <v>0</v>
      </c>
      <c r="P36" s="85">
        <f t="shared" ca="1" si="13"/>
        <v>0</v>
      </c>
      <c r="Q36" s="13">
        <f t="shared" ca="1" si="14"/>
        <v>0</v>
      </c>
      <c r="R36" s="86">
        <f t="shared" ca="1" si="15"/>
        <v>0</v>
      </c>
      <c r="S36" s="13">
        <f t="shared" ca="1" si="16"/>
        <v>0</v>
      </c>
      <c r="T36" s="13">
        <f t="shared" ca="1" si="17"/>
        <v>0</v>
      </c>
      <c r="U36" s="13">
        <f t="shared" ca="1" si="18"/>
        <v>0</v>
      </c>
      <c r="V36" s="13">
        <f t="shared" ca="1" si="19"/>
        <v>0</v>
      </c>
      <c r="W36" s="13">
        <f t="shared" ca="1" si="20"/>
        <v>0</v>
      </c>
      <c r="X36" s="13">
        <f t="shared" ca="1" si="21"/>
        <v>0</v>
      </c>
      <c r="Y36" s="85">
        <f t="shared" ca="1" si="22"/>
        <v>0</v>
      </c>
      <c r="Z36" s="13">
        <f t="shared" ca="1" si="23"/>
        <v>0</v>
      </c>
      <c r="AA36" s="86">
        <f t="shared" ca="1" si="24"/>
        <v>0</v>
      </c>
      <c r="AB36" s="295">
        <f t="shared" si="30"/>
        <v>241</v>
      </c>
    </row>
    <row r="37" spans="1:28">
      <c r="A37" s="67">
        <f t="shared" ca="1" si="27"/>
        <v>45732</v>
      </c>
      <c r="B37" s="302">
        <f t="shared" ca="1" si="28"/>
        <v>1</v>
      </c>
      <c r="C37" s="67">
        <f ca="1">C30</f>
        <v>45344</v>
      </c>
      <c r="D37" s="3" t="str">
        <f>D30</f>
        <v>Van Ness</v>
      </c>
      <c r="E37" s="83">
        <f ca="1">IF(INDIRECT("$D"&amp;ROW())="","",INDIRECT("'"&amp;INDIRECT("$D"&amp;ROW())&amp; AE2))</f>
        <v>0.92400000000000004</v>
      </c>
      <c r="F37" s="83">
        <f ca="1">IF(INDIRECT("$D"&amp;ROW())="","",INDIRECT("'"&amp;INDIRECT("$D"&amp;ROW())&amp; AE3))</f>
        <v>0.93600000000000005</v>
      </c>
      <c r="G37" s="38">
        <f ca="1">IF(INDIRECT("$D"&amp;ROW())="","",INDIRECT("'"&amp;INDIRECT("$D"&amp;ROW())&amp; AE4))</f>
        <v>5</v>
      </c>
      <c r="H37" s="3" t="str">
        <f ca="1">IF(INDIRECT("$D"&amp;ROW())="","","Property")</f>
        <v>Property</v>
      </c>
      <c r="I37" s="38">
        <f t="shared" ca="1" si="7"/>
        <v>165</v>
      </c>
      <c r="J37" s="38">
        <f t="shared" ca="1" si="8"/>
        <v>865.06060606060601</v>
      </c>
      <c r="K37" s="84" t="str">
        <f t="shared" ca="1" si="9"/>
        <v>Yes</v>
      </c>
      <c r="L37" s="13">
        <f t="shared" ca="1" si="10"/>
        <v>5088.5030303030289</v>
      </c>
      <c r="M37" s="86">
        <f t="shared" ca="1" si="26"/>
        <v>865.06060606060601</v>
      </c>
      <c r="N37" s="13">
        <f t="shared" ca="1" si="11"/>
        <v>0</v>
      </c>
      <c r="O37" s="13">
        <f t="shared" ca="1" si="12"/>
        <v>0</v>
      </c>
      <c r="P37" s="85">
        <f t="shared" ca="1" si="13"/>
        <v>0</v>
      </c>
      <c r="Q37" s="13">
        <f t="shared" ca="1" si="14"/>
        <v>5088.5030303030289</v>
      </c>
      <c r="R37" s="86">
        <f t="shared" ca="1" si="15"/>
        <v>5.940346872193575</v>
      </c>
      <c r="S37" s="13">
        <f t="shared" ca="1" si="16"/>
        <v>0</v>
      </c>
      <c r="T37" s="13">
        <f t="shared" ca="1" si="17"/>
        <v>0</v>
      </c>
      <c r="U37" s="13">
        <f t="shared" ca="1" si="18"/>
        <v>0</v>
      </c>
      <c r="V37" s="13">
        <f t="shared" ca="1" si="19"/>
        <v>0</v>
      </c>
      <c r="W37" s="13">
        <f t="shared" ca="1" si="20"/>
        <v>0</v>
      </c>
      <c r="X37" s="13">
        <f t="shared" ca="1" si="21"/>
        <v>0</v>
      </c>
      <c r="Y37" s="85">
        <f t="shared" ca="1" si="22"/>
        <v>0</v>
      </c>
      <c r="Z37" s="13">
        <f t="shared" ca="1" si="23"/>
        <v>5088.5030303030289</v>
      </c>
      <c r="AA37" s="86">
        <f t="shared" ca="1" si="24"/>
        <v>5.940346872193575</v>
      </c>
      <c r="AB37" s="295">
        <f t="shared" si="30"/>
        <v>242</v>
      </c>
    </row>
    <row r="38" spans="1:28">
      <c r="A38" s="67">
        <f t="shared" ca="1" si="27"/>
        <v>45732</v>
      </c>
      <c r="B38" s="302">
        <f t="shared" ca="1" si="28"/>
        <v>1</v>
      </c>
      <c r="C38" s="67">
        <f ca="1">IF(INDIRECT("$D"&amp;ROW())="","",INDIRECT("'"&amp;INDIRECT("$D"&amp;ROW())&amp; AE1))</f>
        <v>45338</v>
      </c>
      <c r="D38" s="87" t="str">
        <f>IF(Data!A61="","",Data!A61)</f>
        <v>Bower</v>
      </c>
      <c r="H38" s="3" t="str">
        <f t="shared" ref="H38:H44" ca="1" si="32">IF($D38="","",INDIRECT("'"&amp;$D38&amp;"'!"&amp;$H$2&amp;$AB38))</f>
        <v>Studio</v>
      </c>
      <c r="I38" s="38">
        <f t="shared" ca="1" si="7"/>
        <v>36</v>
      </c>
      <c r="J38" s="38">
        <f t="shared" ca="1" si="8"/>
        <v>542.22222222222217</v>
      </c>
      <c r="K38" s="84" t="str">
        <f t="shared" ca="1" si="9"/>
        <v>Yes</v>
      </c>
      <c r="L38" s="13">
        <f t="shared" ca="1" si="10"/>
        <v>3153.7777777777778</v>
      </c>
      <c r="M38" s="86">
        <f t="shared" ca="1" si="26"/>
        <v>542.22222222222217</v>
      </c>
      <c r="N38" s="13">
        <f t="shared" ca="1" si="11"/>
        <v>0</v>
      </c>
      <c r="O38" s="13">
        <f t="shared" ca="1" si="12"/>
        <v>0</v>
      </c>
      <c r="P38" s="85">
        <f t="shared" ca="1" si="13"/>
        <v>0</v>
      </c>
      <c r="Q38" s="13">
        <f t="shared" ca="1" si="14"/>
        <v>3153.7777777777778</v>
      </c>
      <c r="R38" s="86">
        <f t="shared" ca="1" si="15"/>
        <v>5.8782207768418395</v>
      </c>
      <c r="S38" s="13">
        <f t="shared" ca="1" si="16"/>
        <v>0</v>
      </c>
      <c r="T38" s="13">
        <f t="shared" ca="1" si="17"/>
        <v>0</v>
      </c>
      <c r="U38" s="13">
        <f t="shared" ca="1" si="18"/>
        <v>0</v>
      </c>
      <c r="V38" s="13">
        <f t="shared" ca="1" si="19"/>
        <v>0</v>
      </c>
      <c r="W38" s="13">
        <f t="shared" ca="1" si="20"/>
        <v>0</v>
      </c>
      <c r="X38" s="13">
        <f t="shared" ca="1" si="21"/>
        <v>0</v>
      </c>
      <c r="Y38" s="85">
        <f t="shared" ca="1" si="22"/>
        <v>0</v>
      </c>
      <c r="Z38" s="13">
        <f t="shared" ca="1" si="23"/>
        <v>3153.7777777777778</v>
      </c>
      <c r="AA38" s="86">
        <f t="shared" ca="1" si="24"/>
        <v>5.8782207768418395</v>
      </c>
      <c r="AB38" s="295">
        <f t="shared" si="30"/>
        <v>235</v>
      </c>
    </row>
    <row r="39" spans="1:28">
      <c r="A39" s="67">
        <f t="shared" ca="1" si="27"/>
        <v>45732</v>
      </c>
      <c r="B39" s="302">
        <f t="shared" ca="1" si="28"/>
        <v>1</v>
      </c>
      <c r="C39" s="67">
        <f ca="1">C38</f>
        <v>45338</v>
      </c>
      <c r="D39" s="3" t="str">
        <f>D38</f>
        <v>Bower</v>
      </c>
      <c r="H39" s="3" t="str">
        <f t="shared" ca="1" si="32"/>
        <v>1 Bedroom</v>
      </c>
      <c r="I39" s="38">
        <f t="shared" ca="1" si="7"/>
        <v>111</v>
      </c>
      <c r="J39" s="38">
        <f t="shared" ca="1" si="8"/>
        <v>736.90090090090098</v>
      </c>
      <c r="K39" s="84" t="str">
        <f t="shared" ca="1" si="9"/>
        <v>Yes</v>
      </c>
      <c r="L39" s="13">
        <f t="shared" ca="1" si="10"/>
        <v>3620.4504504504503</v>
      </c>
      <c r="M39" s="86">
        <f t="shared" ca="1" si="26"/>
        <v>736.90090090090098</v>
      </c>
      <c r="N39" s="13">
        <f t="shared" ca="1" si="11"/>
        <v>0</v>
      </c>
      <c r="O39" s="13">
        <f t="shared" ca="1" si="12"/>
        <v>0</v>
      </c>
      <c r="P39" s="85">
        <f t="shared" ca="1" si="13"/>
        <v>0</v>
      </c>
      <c r="Q39" s="13">
        <f t="shared" ca="1" si="14"/>
        <v>3620.4504504504503</v>
      </c>
      <c r="R39" s="86">
        <f t="shared" ca="1" si="15"/>
        <v>4.9653114167087686</v>
      </c>
      <c r="S39" s="13">
        <f t="shared" ca="1" si="16"/>
        <v>0</v>
      </c>
      <c r="T39" s="13">
        <f t="shared" ca="1" si="17"/>
        <v>0</v>
      </c>
      <c r="U39" s="13">
        <f t="shared" ca="1" si="18"/>
        <v>0</v>
      </c>
      <c r="V39" s="13">
        <f t="shared" ca="1" si="19"/>
        <v>0</v>
      </c>
      <c r="W39" s="13">
        <f t="shared" ca="1" si="20"/>
        <v>0</v>
      </c>
      <c r="X39" s="13">
        <f t="shared" ca="1" si="21"/>
        <v>0</v>
      </c>
      <c r="Y39" s="85">
        <f t="shared" ca="1" si="22"/>
        <v>0</v>
      </c>
      <c r="Z39" s="13">
        <f t="shared" ca="1" si="23"/>
        <v>3620.4504504504503</v>
      </c>
      <c r="AA39" s="86">
        <f t="shared" ca="1" si="24"/>
        <v>4.9653114167087686</v>
      </c>
      <c r="AB39" s="295">
        <f t="shared" si="30"/>
        <v>236</v>
      </c>
    </row>
    <row r="40" spans="1:28">
      <c r="A40" s="67">
        <f t="shared" ca="1" si="27"/>
        <v>45732</v>
      </c>
      <c r="B40" s="302">
        <f t="shared" ca="1" si="28"/>
        <v>1</v>
      </c>
      <c r="C40" s="67">
        <f ca="1">C38</f>
        <v>45338</v>
      </c>
      <c r="D40" s="3" t="str">
        <f>D38</f>
        <v>Bower</v>
      </c>
      <c r="H40" s="3" t="str">
        <f t="shared" ca="1" si="32"/>
        <v>2 Bedroom</v>
      </c>
      <c r="I40" s="38">
        <f t="shared" ca="1" si="7"/>
        <v>134</v>
      </c>
      <c r="J40" s="38">
        <f t="shared" ca="1" si="8"/>
        <v>1189.4925373134329</v>
      </c>
      <c r="K40" s="84" t="str">
        <f t="shared" ca="1" si="9"/>
        <v>N/A</v>
      </c>
      <c r="L40" s="13">
        <f t="shared" ca="1" si="10"/>
        <v>5207.9626865671644</v>
      </c>
      <c r="M40" s="86">
        <f t="shared" ca="1" si="26"/>
        <v>1189.4925373134329</v>
      </c>
      <c r="N40" s="13">
        <f t="shared" ca="1" si="11"/>
        <v>0</v>
      </c>
      <c r="O40" s="13">
        <f t="shared" ca="1" si="12"/>
        <v>0</v>
      </c>
      <c r="P40" s="85">
        <f t="shared" ca="1" si="13"/>
        <v>0</v>
      </c>
      <c r="Q40" s="13">
        <f t="shared" ca="1" si="14"/>
        <v>5207.9626865671644</v>
      </c>
      <c r="R40" s="86">
        <f t="shared" ca="1" si="15"/>
        <v>4.3843508795432937</v>
      </c>
      <c r="S40" s="13">
        <f t="shared" ca="1" si="16"/>
        <v>0</v>
      </c>
      <c r="T40" s="13">
        <f t="shared" ca="1" si="17"/>
        <v>0</v>
      </c>
      <c r="U40" s="13">
        <f t="shared" ca="1" si="18"/>
        <v>0</v>
      </c>
      <c r="V40" s="13">
        <f t="shared" ca="1" si="19"/>
        <v>0</v>
      </c>
      <c r="W40" s="13">
        <f t="shared" ca="1" si="20"/>
        <v>0</v>
      </c>
      <c r="X40" s="13">
        <f t="shared" ca="1" si="21"/>
        <v>0</v>
      </c>
      <c r="Y40" s="85">
        <f t="shared" ca="1" si="22"/>
        <v>0</v>
      </c>
      <c r="Z40" s="13">
        <f t="shared" ca="1" si="23"/>
        <v>5207.9626865671644</v>
      </c>
      <c r="AA40" s="86">
        <f t="shared" ca="1" si="24"/>
        <v>4.3843508795432937</v>
      </c>
      <c r="AB40" s="295">
        <f t="shared" si="30"/>
        <v>237</v>
      </c>
    </row>
    <row r="41" spans="1:28">
      <c r="A41" s="67">
        <f t="shared" ca="1" si="27"/>
        <v>45732</v>
      </c>
      <c r="B41" s="302">
        <f t="shared" ca="1" si="28"/>
        <v>1</v>
      </c>
      <c r="C41" s="67">
        <f ca="1">C38</f>
        <v>45338</v>
      </c>
      <c r="D41" s="3" t="str">
        <f>D38</f>
        <v>Bower</v>
      </c>
      <c r="H41" s="3" t="str">
        <f t="shared" ca="1" si="32"/>
        <v>3 Bedroom</v>
      </c>
      <c r="I41" s="38">
        <f t="shared" ca="1" si="7"/>
        <v>0</v>
      </c>
      <c r="J41" s="38">
        <f t="shared" ca="1" si="8"/>
        <v>0</v>
      </c>
      <c r="K41" s="84" t="str">
        <f t="shared" ca="1" si="9"/>
        <v>N/A</v>
      </c>
      <c r="L41" s="13">
        <f t="shared" ca="1" si="10"/>
        <v>0</v>
      </c>
      <c r="M41" s="86">
        <f t="shared" ca="1" si="26"/>
        <v>0</v>
      </c>
      <c r="N41" s="13">
        <f t="shared" ca="1" si="11"/>
        <v>0</v>
      </c>
      <c r="O41" s="13">
        <f t="shared" ca="1" si="12"/>
        <v>0</v>
      </c>
      <c r="P41" s="85">
        <f t="shared" ca="1" si="13"/>
        <v>0</v>
      </c>
      <c r="Q41" s="13">
        <f t="shared" ca="1" si="14"/>
        <v>0</v>
      </c>
      <c r="R41" s="86">
        <f t="shared" ca="1" si="15"/>
        <v>0</v>
      </c>
      <c r="S41" s="13">
        <f t="shared" ca="1" si="16"/>
        <v>0</v>
      </c>
      <c r="T41" s="13">
        <f t="shared" ca="1" si="17"/>
        <v>0</v>
      </c>
      <c r="U41" s="13">
        <f t="shared" ca="1" si="18"/>
        <v>0</v>
      </c>
      <c r="V41" s="13">
        <f t="shared" ca="1" si="19"/>
        <v>0</v>
      </c>
      <c r="W41" s="13">
        <f t="shared" ca="1" si="20"/>
        <v>0</v>
      </c>
      <c r="X41" s="13">
        <f t="shared" ca="1" si="21"/>
        <v>0</v>
      </c>
      <c r="Y41" s="85">
        <f t="shared" ca="1" si="22"/>
        <v>0</v>
      </c>
      <c r="Z41" s="13">
        <f t="shared" ca="1" si="23"/>
        <v>0</v>
      </c>
      <c r="AA41" s="86">
        <f t="shared" ca="1" si="24"/>
        <v>0</v>
      </c>
      <c r="AB41" s="295">
        <f t="shared" si="30"/>
        <v>238</v>
      </c>
    </row>
    <row r="42" spans="1:28">
      <c r="A42" s="67">
        <f t="shared" ca="1" si="27"/>
        <v>45732</v>
      </c>
      <c r="B42" s="302">
        <f t="shared" ca="1" si="28"/>
        <v>1</v>
      </c>
      <c r="C42" s="67">
        <f ca="1">C38</f>
        <v>45338</v>
      </c>
      <c r="D42" s="3" t="str">
        <f>D39</f>
        <v>Bower</v>
      </c>
      <c r="H42" s="3" t="str">
        <f t="shared" ca="1" si="32"/>
        <v>4 Bedroom</v>
      </c>
      <c r="I42" s="38">
        <f t="shared" ca="1" si="7"/>
        <v>0</v>
      </c>
      <c r="J42" s="38">
        <f t="shared" ca="1" si="8"/>
        <v>0</v>
      </c>
      <c r="K42" s="84" t="str">
        <f t="shared" ca="1" si="9"/>
        <v>N/A</v>
      </c>
      <c r="L42" s="13">
        <f t="shared" ca="1" si="10"/>
        <v>0</v>
      </c>
      <c r="M42" s="86">
        <f t="shared" ca="1" si="26"/>
        <v>0</v>
      </c>
      <c r="N42" s="13">
        <f t="shared" ca="1" si="11"/>
        <v>0</v>
      </c>
      <c r="O42" s="13">
        <f t="shared" ca="1" si="12"/>
        <v>0</v>
      </c>
      <c r="P42" s="85">
        <f t="shared" ca="1" si="13"/>
        <v>0</v>
      </c>
      <c r="Q42" s="13">
        <f t="shared" ca="1" si="14"/>
        <v>0</v>
      </c>
      <c r="R42" s="86">
        <f t="shared" ca="1" si="15"/>
        <v>0</v>
      </c>
      <c r="S42" s="13">
        <f t="shared" ca="1" si="16"/>
        <v>0</v>
      </c>
      <c r="T42" s="13">
        <f t="shared" ca="1" si="17"/>
        <v>0</v>
      </c>
      <c r="U42" s="13">
        <f t="shared" ca="1" si="18"/>
        <v>0</v>
      </c>
      <c r="V42" s="13">
        <f t="shared" ca="1" si="19"/>
        <v>0</v>
      </c>
      <c r="W42" s="13">
        <f t="shared" ca="1" si="20"/>
        <v>0</v>
      </c>
      <c r="X42" s="13">
        <f t="shared" ca="1" si="21"/>
        <v>0</v>
      </c>
      <c r="Y42" s="85">
        <f t="shared" ca="1" si="22"/>
        <v>0</v>
      </c>
      <c r="Z42" s="13">
        <f t="shared" ca="1" si="23"/>
        <v>0</v>
      </c>
      <c r="AA42" s="86">
        <f t="shared" ca="1" si="24"/>
        <v>0</v>
      </c>
      <c r="AB42" s="295">
        <f t="shared" si="30"/>
        <v>239</v>
      </c>
    </row>
    <row r="43" spans="1:28">
      <c r="A43" s="67">
        <f t="shared" ca="1" si="27"/>
        <v>45732</v>
      </c>
      <c r="B43" s="302">
        <f ca="1">IF($D43="","",$B42)</f>
        <v>1</v>
      </c>
      <c r="C43" s="67">
        <f ca="1">C38</f>
        <v>45338</v>
      </c>
      <c r="D43" s="3" t="str">
        <f>D38</f>
        <v>Bower</v>
      </c>
      <c r="H43" s="3" t="str">
        <f t="shared" ca="1" si="32"/>
        <v>5 Bedroom</v>
      </c>
      <c r="I43" s="38">
        <f t="shared" ca="1" si="7"/>
        <v>0</v>
      </c>
      <c r="J43" s="38">
        <f t="shared" ca="1" si="8"/>
        <v>0</v>
      </c>
      <c r="K43" s="84" t="str">
        <f t="shared" ca="1" si="9"/>
        <v>N/A</v>
      </c>
      <c r="L43" s="13">
        <f t="shared" ca="1" si="10"/>
        <v>0</v>
      </c>
      <c r="M43" s="86">
        <f t="shared" ca="1" si="26"/>
        <v>0</v>
      </c>
      <c r="N43" s="13">
        <f t="shared" ca="1" si="11"/>
        <v>0</v>
      </c>
      <c r="O43" s="13">
        <f t="shared" ca="1" si="12"/>
        <v>0</v>
      </c>
      <c r="P43" s="85">
        <f t="shared" ca="1" si="13"/>
        <v>0</v>
      </c>
      <c r="Q43" s="13">
        <f t="shared" ca="1" si="14"/>
        <v>0</v>
      </c>
      <c r="R43" s="86">
        <f t="shared" ca="1" si="15"/>
        <v>0</v>
      </c>
      <c r="S43" s="13">
        <f t="shared" ca="1" si="16"/>
        <v>0</v>
      </c>
      <c r="T43" s="13">
        <f t="shared" ca="1" si="17"/>
        <v>0</v>
      </c>
      <c r="U43" s="13">
        <f t="shared" ca="1" si="18"/>
        <v>0</v>
      </c>
      <c r="V43" s="13">
        <f t="shared" ca="1" si="19"/>
        <v>0</v>
      </c>
      <c r="W43" s="13">
        <f t="shared" ca="1" si="20"/>
        <v>0</v>
      </c>
      <c r="X43" s="13">
        <f t="shared" ca="1" si="21"/>
        <v>0</v>
      </c>
      <c r="Y43" s="85">
        <f t="shared" ca="1" si="22"/>
        <v>0</v>
      </c>
      <c r="Z43" s="13">
        <f t="shared" ca="1" si="23"/>
        <v>0</v>
      </c>
      <c r="AA43" s="86">
        <f t="shared" ca="1" si="24"/>
        <v>0</v>
      </c>
      <c r="AB43" s="295">
        <f t="shared" si="30"/>
        <v>240</v>
      </c>
    </row>
    <row r="44" spans="1:28">
      <c r="A44" s="67">
        <f t="shared" ca="1" si="27"/>
        <v>45732</v>
      </c>
      <c r="B44" s="302">
        <f t="shared" ca="1" si="28"/>
        <v>1</v>
      </c>
      <c r="C44" s="67">
        <f ca="1">C38</f>
        <v>45338</v>
      </c>
      <c r="D44" s="3" t="str">
        <f>D38</f>
        <v>Bower</v>
      </c>
      <c r="H44" s="3" t="str">
        <f t="shared" ca="1" si="32"/>
        <v>6 Bedroom</v>
      </c>
      <c r="I44" s="38">
        <f t="shared" ca="1" si="7"/>
        <v>0</v>
      </c>
      <c r="J44" s="38">
        <f t="shared" ca="1" si="8"/>
        <v>0</v>
      </c>
      <c r="K44" s="84" t="str">
        <f t="shared" ca="1" si="9"/>
        <v>N/A</v>
      </c>
      <c r="L44" s="13">
        <f t="shared" ca="1" si="10"/>
        <v>0</v>
      </c>
      <c r="M44" s="86">
        <f t="shared" ca="1" si="26"/>
        <v>0</v>
      </c>
      <c r="N44" s="13">
        <f t="shared" ca="1" si="11"/>
        <v>0</v>
      </c>
      <c r="O44" s="13">
        <f t="shared" ca="1" si="12"/>
        <v>0</v>
      </c>
      <c r="P44" s="85">
        <f t="shared" ca="1" si="13"/>
        <v>0</v>
      </c>
      <c r="Q44" s="13">
        <f t="shared" ca="1" si="14"/>
        <v>0</v>
      </c>
      <c r="R44" s="86">
        <f t="shared" ca="1" si="15"/>
        <v>0</v>
      </c>
      <c r="S44" s="13">
        <f t="shared" ca="1" si="16"/>
        <v>0</v>
      </c>
      <c r="T44" s="13">
        <f t="shared" ca="1" si="17"/>
        <v>0</v>
      </c>
      <c r="U44" s="13">
        <f t="shared" ca="1" si="18"/>
        <v>0</v>
      </c>
      <c r="V44" s="13">
        <f t="shared" ca="1" si="19"/>
        <v>0</v>
      </c>
      <c r="W44" s="13">
        <f t="shared" ca="1" si="20"/>
        <v>0</v>
      </c>
      <c r="X44" s="13">
        <f t="shared" ca="1" si="21"/>
        <v>0</v>
      </c>
      <c r="Y44" s="85">
        <f t="shared" ca="1" si="22"/>
        <v>0</v>
      </c>
      <c r="Z44" s="13">
        <f t="shared" ca="1" si="23"/>
        <v>0</v>
      </c>
      <c r="AA44" s="86">
        <f t="shared" ca="1" si="24"/>
        <v>0</v>
      </c>
      <c r="AB44" s="295">
        <f t="shared" si="30"/>
        <v>241</v>
      </c>
    </row>
    <row r="45" spans="1:28">
      <c r="A45" s="67">
        <f t="shared" ca="1" si="27"/>
        <v>45732</v>
      </c>
      <c r="B45" s="302">
        <f t="shared" ca="1" si="28"/>
        <v>1</v>
      </c>
      <c r="C45" s="67">
        <f ca="1">C38</f>
        <v>45338</v>
      </c>
      <c r="D45" s="3" t="str">
        <f>D38</f>
        <v>Bower</v>
      </c>
      <c r="E45" s="83">
        <f ca="1">IF(INDIRECT("$D"&amp;ROW())="","",INDIRECT("'"&amp;INDIRECT("$D"&amp;ROW())&amp; AE2))</f>
        <v>0.93</v>
      </c>
      <c r="F45" s="83">
        <f ca="1">IF(INDIRECT("$D"&amp;ROW())="","",INDIRECT("'"&amp;INDIRECT("$D"&amp;ROW())&amp; AE3))</f>
        <v>0.95</v>
      </c>
      <c r="G45" s="38">
        <f ca="1">IF(INDIRECT("$D"&amp;ROW())="","",INDIRECT("'"&amp;INDIRECT("$D"&amp;ROW())&amp; AE4))</f>
        <v>2</v>
      </c>
      <c r="H45" s="3" t="str">
        <f ca="1">IF(INDIRECT("$D"&amp;ROW())="","","Property")</f>
        <v>Property</v>
      </c>
      <c r="I45" s="38">
        <f t="shared" ca="1" si="7"/>
        <v>281</v>
      </c>
      <c r="J45" s="38">
        <f t="shared" ca="1" si="8"/>
        <v>927.78647686832744</v>
      </c>
      <c r="K45" s="84" t="str">
        <f t="shared" ca="1" si="9"/>
        <v>Yes</v>
      </c>
      <c r="L45" s="13">
        <f t="shared" ca="1" si="10"/>
        <v>4317.6975088967974</v>
      </c>
      <c r="M45" s="86">
        <f t="shared" ca="1" si="26"/>
        <v>927.78647686832744</v>
      </c>
      <c r="N45" s="13">
        <f t="shared" ca="1" si="11"/>
        <v>0</v>
      </c>
      <c r="O45" s="13">
        <f t="shared" ca="1" si="12"/>
        <v>0</v>
      </c>
      <c r="P45" s="85">
        <f t="shared" ca="1" si="13"/>
        <v>0</v>
      </c>
      <c r="Q45" s="13">
        <f t="shared" ca="1" si="14"/>
        <v>4317.6975088967974</v>
      </c>
      <c r="R45" s="86">
        <f t="shared" ca="1" si="15"/>
        <v>4.805226096369327</v>
      </c>
      <c r="S45" s="13">
        <f t="shared" ca="1" si="16"/>
        <v>0</v>
      </c>
      <c r="T45" s="13">
        <f t="shared" ca="1" si="17"/>
        <v>0</v>
      </c>
      <c r="U45" s="13">
        <f t="shared" ca="1" si="18"/>
        <v>0</v>
      </c>
      <c r="V45" s="13">
        <f t="shared" ca="1" si="19"/>
        <v>0</v>
      </c>
      <c r="W45" s="13">
        <f t="shared" ca="1" si="20"/>
        <v>0</v>
      </c>
      <c r="X45" s="13">
        <f t="shared" ca="1" si="21"/>
        <v>0</v>
      </c>
      <c r="Y45" s="85">
        <f t="shared" ca="1" si="22"/>
        <v>0</v>
      </c>
      <c r="Z45" s="13">
        <f t="shared" ca="1" si="23"/>
        <v>4317.6975088967974</v>
      </c>
      <c r="AA45" s="86">
        <f t="shared" ca="1" si="24"/>
        <v>4.805226096369327</v>
      </c>
      <c r="AB45" s="295">
        <f t="shared" si="30"/>
        <v>242</v>
      </c>
    </row>
    <row r="46" spans="1:28">
      <c r="A46" s="67" t="str">
        <f t="shared" si="27"/>
        <v/>
      </c>
      <c r="B46" s="302" t="str">
        <f t="shared" si="28"/>
        <v/>
      </c>
      <c r="C46" s="67" t="str">
        <f ca="1">IF(INDIRECT("$D"&amp;ROW())="","",INDIRECT("'"&amp;INDIRECT("$D"&amp;ROW())&amp; AE1))</f>
        <v/>
      </c>
      <c r="D46" s="87" t="str">
        <f>IF(Data!A62="","",Data!A62)</f>
        <v/>
      </c>
      <c r="H46" s="3" t="str">
        <f t="shared" ref="H46:H52" ca="1" si="33">IF($D46="","",INDIRECT("'"&amp;$D46&amp;"'!"&amp;$H$2&amp;$AB46))</f>
        <v/>
      </c>
      <c r="I46" s="38" t="str">
        <f t="shared" ref="I46:I77" ca="1" si="34">IF($D46="","",INDIRECT("'"&amp;$D46&amp;"'!"&amp;$I$2&amp;$AB46))</f>
        <v/>
      </c>
      <c r="J46" s="38" t="str">
        <f t="shared" ref="J46:J77" ca="1" si="35">IF($D46="","",INDIRECT("'"&amp;$D46&amp;"'!"&amp;$J$2&amp;$AB46))</f>
        <v/>
      </c>
      <c r="K46" s="84" t="str">
        <f t="shared" ref="K46:K77" ca="1" si="36">IF($D46="","",INDIRECT("'"&amp;$D46&amp;"'!"&amp;$K$2&amp;$AB46))</f>
        <v/>
      </c>
      <c r="L46" s="13" t="str">
        <f t="shared" ref="L46:L77" ca="1" si="37">IF($D46="","",INDIRECT("'"&amp;$D46&amp;"'!"&amp;$L$2&amp;$AB46))</f>
        <v/>
      </c>
      <c r="M46" s="86" t="str">
        <f t="shared" ca="1" si="26"/>
        <v/>
      </c>
      <c r="N46" s="13" t="str">
        <f t="shared" ref="N46:N77" ca="1" si="38">IF($D46="","",INDIRECT("'"&amp;$D46&amp;"'!"&amp;$N$2&amp;$AB46))</f>
        <v/>
      </c>
      <c r="O46" s="13" t="str">
        <f t="shared" ref="O46:O77" ca="1" si="39">IF($D46="","",INDIRECT("'"&amp;$D46&amp;"'!"&amp;$O$2&amp;$AB46))</f>
        <v/>
      </c>
      <c r="P46" s="85" t="str">
        <f t="shared" ref="P46:P77" ca="1" si="40">IF($D46="","",INDIRECT("'"&amp;$D46&amp;"'!"&amp;$P$2&amp;$AB46))</f>
        <v/>
      </c>
      <c r="Q46" s="13" t="str">
        <f t="shared" ref="Q46:Q77" ca="1" si="41">IF($D46="","",INDIRECT("'"&amp;$D46&amp;"'!"&amp;$Q$2&amp;$AB46))</f>
        <v/>
      </c>
      <c r="R46" s="86" t="str">
        <f t="shared" ref="R46:R77" ca="1" si="42">IF($D46="","",INDIRECT("'"&amp;$D46&amp;"'!"&amp;$R$2&amp;$AB46))</f>
        <v/>
      </c>
      <c r="S46" s="13" t="str">
        <f t="shared" ref="S46:S77" ca="1" si="43">IF($D46="","",INDIRECT("'"&amp;$D46&amp;"'!"&amp;$S$2&amp;$AB46))</f>
        <v/>
      </c>
      <c r="T46" s="13" t="str">
        <f t="shared" ref="T46:T77" ca="1" si="44">IF($D46="","",INDIRECT("'"&amp;$D46&amp;"'!"&amp;$T$2&amp;$AB46))</f>
        <v/>
      </c>
      <c r="U46" s="13" t="str">
        <f t="shared" ref="U46:U77" ca="1" si="45">IF($D46="","",INDIRECT("'"&amp;$D46&amp;"'!"&amp;$U$2&amp;$AB46))</f>
        <v/>
      </c>
      <c r="V46" s="13" t="str">
        <f t="shared" ref="V46:V77" ca="1" si="46">IF($D46="","",INDIRECT("'"&amp;$D46&amp;"'!"&amp;$V$2&amp;$AB46))</f>
        <v/>
      </c>
      <c r="W46" s="13" t="str">
        <f t="shared" ref="W46:W77" ca="1" si="47">IF($D46="","",INDIRECT("'"&amp;$D46&amp;"'!"&amp;$W$2&amp;$AB46))</f>
        <v/>
      </c>
      <c r="X46" s="13" t="str">
        <f t="shared" ref="X46:X77" ca="1" si="48">IF($D46="","",INDIRECT("'"&amp;$D46&amp;"'!"&amp;$X$2&amp;$AB46))</f>
        <v/>
      </c>
      <c r="Y46" s="85" t="str">
        <f t="shared" ref="Y46:Y77" ca="1" si="49">IF($D46="","",INDIRECT("'"&amp;$D46&amp;"'!"&amp;$Y$2&amp;$AB46))</f>
        <v/>
      </c>
      <c r="Z46" s="13" t="str">
        <f t="shared" ref="Z46:Z77" ca="1" si="50">IF($D46="","",INDIRECT("'"&amp;$D46&amp;"'!"&amp;$Z$2&amp;$AB46))</f>
        <v/>
      </c>
      <c r="AA46" s="86" t="str">
        <f t="shared" ref="AA46:AA77" ca="1" si="51">IF($D46="","",INDIRECT("'"&amp;$D46&amp;"'!"&amp;$AA$2&amp;$AB46))</f>
        <v/>
      </c>
      <c r="AB46" s="295">
        <f t="shared" si="30"/>
        <v>235</v>
      </c>
    </row>
    <row r="47" spans="1:28">
      <c r="A47" s="67" t="str">
        <f t="shared" si="27"/>
        <v/>
      </c>
      <c r="B47" s="302" t="str">
        <f t="shared" si="28"/>
        <v/>
      </c>
      <c r="C47" s="67" t="str">
        <f ca="1">C46</f>
        <v/>
      </c>
      <c r="D47" s="3" t="str">
        <f>D46</f>
        <v/>
      </c>
      <c r="H47" s="3" t="str">
        <f t="shared" ca="1" si="33"/>
        <v/>
      </c>
      <c r="I47" s="38" t="str">
        <f t="shared" ca="1" si="34"/>
        <v/>
      </c>
      <c r="J47" s="38" t="str">
        <f t="shared" ca="1" si="35"/>
        <v/>
      </c>
      <c r="K47" s="84" t="str">
        <f t="shared" ca="1" si="36"/>
        <v/>
      </c>
      <c r="L47" s="13" t="str">
        <f t="shared" ca="1" si="37"/>
        <v/>
      </c>
      <c r="M47" s="86" t="str">
        <f t="shared" ca="1" si="26"/>
        <v/>
      </c>
      <c r="N47" s="13" t="str">
        <f t="shared" ca="1" si="38"/>
        <v/>
      </c>
      <c r="O47" s="13" t="str">
        <f t="shared" ca="1" si="39"/>
        <v/>
      </c>
      <c r="P47" s="85" t="str">
        <f t="shared" ca="1" si="40"/>
        <v/>
      </c>
      <c r="Q47" s="13" t="str">
        <f t="shared" ca="1" si="41"/>
        <v/>
      </c>
      <c r="R47" s="86" t="str">
        <f t="shared" ca="1" si="42"/>
        <v/>
      </c>
      <c r="S47" s="13" t="str">
        <f t="shared" ca="1" si="43"/>
        <v/>
      </c>
      <c r="T47" s="13" t="str">
        <f t="shared" ca="1" si="44"/>
        <v/>
      </c>
      <c r="U47" s="13" t="str">
        <f t="shared" ca="1" si="45"/>
        <v/>
      </c>
      <c r="V47" s="13" t="str">
        <f t="shared" ca="1" si="46"/>
        <v/>
      </c>
      <c r="W47" s="13" t="str">
        <f t="shared" ca="1" si="47"/>
        <v/>
      </c>
      <c r="X47" s="13" t="str">
        <f t="shared" ca="1" si="48"/>
        <v/>
      </c>
      <c r="Y47" s="85" t="str">
        <f t="shared" ca="1" si="49"/>
        <v/>
      </c>
      <c r="Z47" s="13" t="str">
        <f t="shared" ca="1" si="50"/>
        <v/>
      </c>
      <c r="AA47" s="86" t="str">
        <f t="shared" ca="1" si="51"/>
        <v/>
      </c>
      <c r="AB47" s="295">
        <f t="shared" si="30"/>
        <v>236</v>
      </c>
    </row>
    <row r="48" spans="1:28">
      <c r="A48" s="67" t="str">
        <f t="shared" si="27"/>
        <v/>
      </c>
      <c r="B48" s="302" t="str">
        <f t="shared" si="28"/>
        <v/>
      </c>
      <c r="C48" s="67" t="str">
        <f ca="1">C46</f>
        <v/>
      </c>
      <c r="D48" s="3" t="str">
        <f>D46</f>
        <v/>
      </c>
      <c r="H48" s="3" t="str">
        <f t="shared" ca="1" si="33"/>
        <v/>
      </c>
      <c r="I48" s="38" t="str">
        <f t="shared" ca="1" si="34"/>
        <v/>
      </c>
      <c r="J48" s="38" t="str">
        <f t="shared" ca="1" si="35"/>
        <v/>
      </c>
      <c r="K48" s="84" t="str">
        <f t="shared" ca="1" si="36"/>
        <v/>
      </c>
      <c r="L48" s="13" t="str">
        <f t="shared" ca="1" si="37"/>
        <v/>
      </c>
      <c r="M48" s="86" t="str">
        <f t="shared" ca="1" si="26"/>
        <v/>
      </c>
      <c r="N48" s="13" t="str">
        <f t="shared" ca="1" si="38"/>
        <v/>
      </c>
      <c r="O48" s="13" t="str">
        <f t="shared" ca="1" si="39"/>
        <v/>
      </c>
      <c r="P48" s="85" t="str">
        <f t="shared" ca="1" si="40"/>
        <v/>
      </c>
      <c r="Q48" s="13" t="str">
        <f t="shared" ca="1" si="41"/>
        <v/>
      </c>
      <c r="R48" s="86" t="str">
        <f t="shared" ca="1" si="42"/>
        <v/>
      </c>
      <c r="S48" s="13" t="str">
        <f t="shared" ca="1" si="43"/>
        <v/>
      </c>
      <c r="T48" s="13" t="str">
        <f t="shared" ca="1" si="44"/>
        <v/>
      </c>
      <c r="U48" s="13" t="str">
        <f t="shared" ca="1" si="45"/>
        <v/>
      </c>
      <c r="V48" s="13" t="str">
        <f t="shared" ca="1" si="46"/>
        <v/>
      </c>
      <c r="W48" s="13" t="str">
        <f t="shared" ca="1" si="47"/>
        <v/>
      </c>
      <c r="X48" s="13" t="str">
        <f t="shared" ca="1" si="48"/>
        <v/>
      </c>
      <c r="Y48" s="85" t="str">
        <f t="shared" ca="1" si="49"/>
        <v/>
      </c>
      <c r="Z48" s="13" t="str">
        <f t="shared" ca="1" si="50"/>
        <v/>
      </c>
      <c r="AA48" s="86" t="str">
        <f t="shared" ca="1" si="51"/>
        <v/>
      </c>
      <c r="AB48" s="295">
        <f t="shared" si="30"/>
        <v>237</v>
      </c>
    </row>
    <row r="49" spans="1:28">
      <c r="A49" s="67" t="str">
        <f t="shared" si="27"/>
        <v/>
      </c>
      <c r="B49" s="302" t="str">
        <f t="shared" si="28"/>
        <v/>
      </c>
      <c r="C49" s="67" t="str">
        <f ca="1">C46</f>
        <v/>
      </c>
      <c r="D49" s="3" t="str">
        <f>D46</f>
        <v/>
      </c>
      <c r="H49" s="3" t="str">
        <f t="shared" ca="1" si="33"/>
        <v/>
      </c>
      <c r="I49" s="38" t="str">
        <f t="shared" ca="1" si="34"/>
        <v/>
      </c>
      <c r="J49" s="38" t="str">
        <f t="shared" ca="1" si="35"/>
        <v/>
      </c>
      <c r="K49" s="84" t="str">
        <f t="shared" ca="1" si="36"/>
        <v/>
      </c>
      <c r="L49" s="13" t="str">
        <f t="shared" ca="1" si="37"/>
        <v/>
      </c>
      <c r="M49" s="86" t="str">
        <f t="shared" ca="1" si="26"/>
        <v/>
      </c>
      <c r="N49" s="13" t="str">
        <f t="shared" ca="1" si="38"/>
        <v/>
      </c>
      <c r="O49" s="13" t="str">
        <f t="shared" ca="1" si="39"/>
        <v/>
      </c>
      <c r="P49" s="85" t="str">
        <f t="shared" ca="1" si="40"/>
        <v/>
      </c>
      <c r="Q49" s="13" t="str">
        <f t="shared" ca="1" si="41"/>
        <v/>
      </c>
      <c r="R49" s="86" t="str">
        <f t="shared" ca="1" si="42"/>
        <v/>
      </c>
      <c r="S49" s="13" t="str">
        <f t="shared" ca="1" si="43"/>
        <v/>
      </c>
      <c r="T49" s="13" t="str">
        <f t="shared" ca="1" si="44"/>
        <v/>
      </c>
      <c r="U49" s="13" t="str">
        <f t="shared" ca="1" si="45"/>
        <v/>
      </c>
      <c r="V49" s="13" t="str">
        <f t="shared" ca="1" si="46"/>
        <v/>
      </c>
      <c r="W49" s="13" t="str">
        <f t="shared" ca="1" si="47"/>
        <v/>
      </c>
      <c r="X49" s="13" t="str">
        <f t="shared" ca="1" si="48"/>
        <v/>
      </c>
      <c r="Y49" s="85" t="str">
        <f t="shared" ca="1" si="49"/>
        <v/>
      </c>
      <c r="Z49" s="13" t="str">
        <f t="shared" ca="1" si="50"/>
        <v/>
      </c>
      <c r="AA49" s="86" t="str">
        <f t="shared" ca="1" si="51"/>
        <v/>
      </c>
      <c r="AB49" s="295">
        <f t="shared" si="30"/>
        <v>238</v>
      </c>
    </row>
    <row r="50" spans="1:28">
      <c r="A50" s="67" t="str">
        <f t="shared" si="27"/>
        <v/>
      </c>
      <c r="B50" s="302" t="str">
        <f t="shared" si="28"/>
        <v/>
      </c>
      <c r="C50" s="67" t="str">
        <f ca="1">C46</f>
        <v/>
      </c>
      <c r="D50" s="3" t="str">
        <f>D47</f>
        <v/>
      </c>
      <c r="H50" s="3" t="str">
        <f t="shared" ca="1" si="33"/>
        <v/>
      </c>
      <c r="I50" s="38" t="str">
        <f t="shared" ca="1" si="34"/>
        <v/>
      </c>
      <c r="J50" s="38" t="str">
        <f t="shared" ca="1" si="35"/>
        <v/>
      </c>
      <c r="K50" s="84" t="str">
        <f t="shared" ca="1" si="36"/>
        <v/>
      </c>
      <c r="L50" s="13" t="str">
        <f t="shared" ca="1" si="37"/>
        <v/>
      </c>
      <c r="M50" s="86" t="str">
        <f t="shared" ca="1" si="26"/>
        <v/>
      </c>
      <c r="N50" s="13" t="str">
        <f t="shared" ca="1" si="38"/>
        <v/>
      </c>
      <c r="O50" s="13" t="str">
        <f t="shared" ca="1" si="39"/>
        <v/>
      </c>
      <c r="P50" s="85" t="str">
        <f t="shared" ca="1" si="40"/>
        <v/>
      </c>
      <c r="Q50" s="13" t="str">
        <f t="shared" ca="1" si="41"/>
        <v/>
      </c>
      <c r="R50" s="86" t="str">
        <f t="shared" ca="1" si="42"/>
        <v/>
      </c>
      <c r="S50" s="13" t="str">
        <f t="shared" ca="1" si="43"/>
        <v/>
      </c>
      <c r="T50" s="13" t="str">
        <f t="shared" ca="1" si="44"/>
        <v/>
      </c>
      <c r="U50" s="13" t="str">
        <f t="shared" ca="1" si="45"/>
        <v/>
      </c>
      <c r="V50" s="13" t="str">
        <f t="shared" ca="1" si="46"/>
        <v/>
      </c>
      <c r="W50" s="13" t="str">
        <f t="shared" ca="1" si="47"/>
        <v/>
      </c>
      <c r="X50" s="13" t="str">
        <f t="shared" ca="1" si="48"/>
        <v/>
      </c>
      <c r="Y50" s="85" t="str">
        <f t="shared" ca="1" si="49"/>
        <v/>
      </c>
      <c r="Z50" s="13" t="str">
        <f t="shared" ca="1" si="50"/>
        <v/>
      </c>
      <c r="AA50" s="86" t="str">
        <f t="shared" ca="1" si="51"/>
        <v/>
      </c>
      <c r="AB50" s="295">
        <f t="shared" si="30"/>
        <v>239</v>
      </c>
    </row>
    <row r="51" spans="1:28">
      <c r="A51" s="67" t="str">
        <f t="shared" si="27"/>
        <v/>
      </c>
      <c r="B51" s="302" t="str">
        <f>IF($D51="","",$B50)</f>
        <v/>
      </c>
      <c r="C51" s="67" t="str">
        <f ca="1">C46</f>
        <v/>
      </c>
      <c r="D51" s="3" t="str">
        <f>D46</f>
        <v/>
      </c>
      <c r="H51" s="3" t="str">
        <f t="shared" ca="1" si="33"/>
        <v/>
      </c>
      <c r="I51" s="38" t="str">
        <f t="shared" ca="1" si="34"/>
        <v/>
      </c>
      <c r="J51" s="38" t="str">
        <f t="shared" ca="1" si="35"/>
        <v/>
      </c>
      <c r="K51" s="84" t="str">
        <f t="shared" ca="1" si="36"/>
        <v/>
      </c>
      <c r="L51" s="13" t="str">
        <f t="shared" ca="1" si="37"/>
        <v/>
      </c>
      <c r="M51" s="86" t="str">
        <f t="shared" ca="1" si="26"/>
        <v/>
      </c>
      <c r="N51" s="13" t="str">
        <f t="shared" ca="1" si="38"/>
        <v/>
      </c>
      <c r="O51" s="13" t="str">
        <f t="shared" ca="1" si="39"/>
        <v/>
      </c>
      <c r="P51" s="85" t="str">
        <f t="shared" ca="1" si="40"/>
        <v/>
      </c>
      <c r="Q51" s="13" t="str">
        <f t="shared" ca="1" si="41"/>
        <v/>
      </c>
      <c r="R51" s="86" t="str">
        <f t="shared" ca="1" si="42"/>
        <v/>
      </c>
      <c r="S51" s="13" t="str">
        <f t="shared" ca="1" si="43"/>
        <v/>
      </c>
      <c r="T51" s="13" t="str">
        <f t="shared" ca="1" si="44"/>
        <v/>
      </c>
      <c r="U51" s="13" t="str">
        <f t="shared" ca="1" si="45"/>
        <v/>
      </c>
      <c r="V51" s="13" t="str">
        <f t="shared" ca="1" si="46"/>
        <v/>
      </c>
      <c r="W51" s="13" t="str">
        <f t="shared" ca="1" si="47"/>
        <v/>
      </c>
      <c r="X51" s="13" t="str">
        <f t="shared" ca="1" si="48"/>
        <v/>
      </c>
      <c r="Y51" s="85" t="str">
        <f t="shared" ca="1" si="49"/>
        <v/>
      </c>
      <c r="Z51" s="13" t="str">
        <f t="shared" ca="1" si="50"/>
        <v/>
      </c>
      <c r="AA51" s="86" t="str">
        <f t="shared" ca="1" si="51"/>
        <v/>
      </c>
      <c r="AB51" s="295">
        <f t="shared" si="30"/>
        <v>240</v>
      </c>
    </row>
    <row r="52" spans="1:28">
      <c r="A52" s="67" t="str">
        <f t="shared" si="27"/>
        <v/>
      </c>
      <c r="B52" s="302" t="str">
        <f t="shared" si="28"/>
        <v/>
      </c>
      <c r="C52" s="67" t="str">
        <f ca="1">C46</f>
        <v/>
      </c>
      <c r="D52" s="3" t="str">
        <f>D46</f>
        <v/>
      </c>
      <c r="H52" s="3" t="str">
        <f t="shared" ca="1" si="33"/>
        <v/>
      </c>
      <c r="I52" s="38" t="str">
        <f t="shared" ca="1" si="34"/>
        <v/>
      </c>
      <c r="J52" s="38" t="str">
        <f t="shared" ca="1" si="35"/>
        <v/>
      </c>
      <c r="K52" s="84" t="str">
        <f t="shared" ca="1" si="36"/>
        <v/>
      </c>
      <c r="L52" s="13" t="str">
        <f t="shared" ca="1" si="37"/>
        <v/>
      </c>
      <c r="M52" s="86" t="str">
        <f t="shared" ca="1" si="26"/>
        <v/>
      </c>
      <c r="N52" s="13" t="str">
        <f t="shared" ca="1" si="38"/>
        <v/>
      </c>
      <c r="O52" s="13" t="str">
        <f t="shared" ca="1" si="39"/>
        <v/>
      </c>
      <c r="P52" s="85" t="str">
        <f t="shared" ca="1" si="40"/>
        <v/>
      </c>
      <c r="Q52" s="13" t="str">
        <f t="shared" ca="1" si="41"/>
        <v/>
      </c>
      <c r="R52" s="86" t="str">
        <f t="shared" ca="1" si="42"/>
        <v/>
      </c>
      <c r="S52" s="13" t="str">
        <f t="shared" ca="1" si="43"/>
        <v/>
      </c>
      <c r="T52" s="13" t="str">
        <f t="shared" ca="1" si="44"/>
        <v/>
      </c>
      <c r="U52" s="13" t="str">
        <f t="shared" ca="1" si="45"/>
        <v/>
      </c>
      <c r="V52" s="13" t="str">
        <f t="shared" ca="1" si="46"/>
        <v/>
      </c>
      <c r="W52" s="13" t="str">
        <f t="shared" ca="1" si="47"/>
        <v/>
      </c>
      <c r="X52" s="13" t="str">
        <f t="shared" ca="1" si="48"/>
        <v/>
      </c>
      <c r="Y52" s="85" t="str">
        <f t="shared" ca="1" si="49"/>
        <v/>
      </c>
      <c r="Z52" s="13" t="str">
        <f t="shared" ca="1" si="50"/>
        <v/>
      </c>
      <c r="AA52" s="86" t="str">
        <f t="shared" ca="1" si="51"/>
        <v/>
      </c>
      <c r="AB52" s="295">
        <f t="shared" si="30"/>
        <v>241</v>
      </c>
    </row>
    <row r="53" spans="1:28">
      <c r="A53" s="67" t="str">
        <f t="shared" si="27"/>
        <v/>
      </c>
      <c r="B53" s="302" t="str">
        <f t="shared" si="28"/>
        <v/>
      </c>
      <c r="C53" s="67" t="str">
        <f ca="1">C46</f>
        <v/>
      </c>
      <c r="D53" s="3" t="str">
        <f>D46</f>
        <v/>
      </c>
      <c r="E53" s="83" t="str">
        <f ca="1">IF(INDIRECT("$D"&amp;ROW())="","",INDIRECT("'"&amp;INDIRECT("$D"&amp;ROW())&amp; AE2))</f>
        <v/>
      </c>
      <c r="F53" s="83" t="str">
        <f ca="1">IF(INDIRECT("$D"&amp;ROW())="","",INDIRECT("'"&amp;INDIRECT("$D"&amp;ROW())&amp; AE3))</f>
        <v/>
      </c>
      <c r="G53" s="38" t="str">
        <f ca="1">IF(INDIRECT("$D"&amp;ROW())="","",INDIRECT("'"&amp;INDIRECT("$D"&amp;ROW())&amp; AE4))</f>
        <v/>
      </c>
      <c r="H53" s="3" t="str">
        <f ca="1">IF(INDIRECT("$D"&amp;ROW())="","","Property")</f>
        <v/>
      </c>
      <c r="I53" s="38" t="str">
        <f t="shared" ca="1" si="34"/>
        <v/>
      </c>
      <c r="J53" s="38" t="str">
        <f t="shared" ca="1" si="35"/>
        <v/>
      </c>
      <c r="K53" s="84" t="str">
        <f t="shared" ca="1" si="36"/>
        <v/>
      </c>
      <c r="L53" s="13" t="str">
        <f t="shared" ca="1" si="37"/>
        <v/>
      </c>
      <c r="M53" s="86" t="str">
        <f t="shared" ca="1" si="26"/>
        <v/>
      </c>
      <c r="N53" s="13" t="str">
        <f t="shared" ca="1" si="38"/>
        <v/>
      </c>
      <c r="O53" s="13" t="str">
        <f t="shared" ca="1" si="39"/>
        <v/>
      </c>
      <c r="P53" s="85" t="str">
        <f t="shared" ca="1" si="40"/>
        <v/>
      </c>
      <c r="Q53" s="13" t="str">
        <f t="shared" ca="1" si="41"/>
        <v/>
      </c>
      <c r="R53" s="86" t="str">
        <f t="shared" ca="1" si="42"/>
        <v/>
      </c>
      <c r="S53" s="13" t="str">
        <f t="shared" ca="1" si="43"/>
        <v/>
      </c>
      <c r="T53" s="13" t="str">
        <f t="shared" ca="1" si="44"/>
        <v/>
      </c>
      <c r="U53" s="13" t="str">
        <f t="shared" ca="1" si="45"/>
        <v/>
      </c>
      <c r="V53" s="13" t="str">
        <f t="shared" ca="1" si="46"/>
        <v/>
      </c>
      <c r="W53" s="13" t="str">
        <f t="shared" ca="1" si="47"/>
        <v/>
      </c>
      <c r="X53" s="13" t="str">
        <f t="shared" ca="1" si="48"/>
        <v/>
      </c>
      <c r="Y53" s="85" t="str">
        <f t="shared" ca="1" si="49"/>
        <v/>
      </c>
      <c r="Z53" s="13" t="str">
        <f t="shared" ca="1" si="50"/>
        <v/>
      </c>
      <c r="AA53" s="86" t="str">
        <f t="shared" ca="1" si="51"/>
        <v/>
      </c>
      <c r="AB53" s="295">
        <f t="shared" si="30"/>
        <v>242</v>
      </c>
    </row>
    <row r="54" spans="1:28">
      <c r="A54" s="67" t="str">
        <f t="shared" ref="A54:A85" si="52">IF($D54="","",$W$1)</f>
        <v/>
      </c>
      <c r="B54" s="302" t="str">
        <f t="shared" si="28"/>
        <v/>
      </c>
      <c r="C54" s="67" t="str">
        <f ca="1">IF(INDIRECT("$D"&amp;ROW())="","",INDIRECT("'"&amp;INDIRECT("$D"&amp;ROW())&amp; AE1))</f>
        <v/>
      </c>
      <c r="D54" s="87" t="str">
        <f>IF(Data!A63="","",Data!A63)</f>
        <v/>
      </c>
      <c r="H54" s="3" t="str">
        <f t="shared" ref="H54:H60" ca="1" si="53">IF($D54="","",INDIRECT("'"&amp;$D54&amp;"'!"&amp;$H$2&amp;$AB54))</f>
        <v/>
      </c>
      <c r="I54" s="38" t="str">
        <f t="shared" ca="1" si="34"/>
        <v/>
      </c>
      <c r="J54" s="38" t="str">
        <f t="shared" ca="1" si="35"/>
        <v/>
      </c>
      <c r="K54" s="84" t="str">
        <f t="shared" ca="1" si="36"/>
        <v/>
      </c>
      <c r="L54" s="13" t="str">
        <f t="shared" ca="1" si="37"/>
        <v/>
      </c>
      <c r="M54" s="86" t="str">
        <f t="shared" ca="1" si="26"/>
        <v/>
      </c>
      <c r="N54" s="13" t="str">
        <f t="shared" ca="1" si="38"/>
        <v/>
      </c>
      <c r="O54" s="13" t="str">
        <f t="shared" ca="1" si="39"/>
        <v/>
      </c>
      <c r="P54" s="85" t="str">
        <f t="shared" ca="1" si="40"/>
        <v/>
      </c>
      <c r="Q54" s="13" t="str">
        <f t="shared" ca="1" si="41"/>
        <v/>
      </c>
      <c r="R54" s="86" t="str">
        <f t="shared" ca="1" si="42"/>
        <v/>
      </c>
      <c r="S54" s="13" t="str">
        <f t="shared" ca="1" si="43"/>
        <v/>
      </c>
      <c r="T54" s="13" t="str">
        <f t="shared" ca="1" si="44"/>
        <v/>
      </c>
      <c r="U54" s="13" t="str">
        <f t="shared" ca="1" si="45"/>
        <v/>
      </c>
      <c r="V54" s="13" t="str">
        <f t="shared" ca="1" si="46"/>
        <v/>
      </c>
      <c r="W54" s="13" t="str">
        <f t="shared" ca="1" si="47"/>
        <v/>
      </c>
      <c r="X54" s="13" t="str">
        <f t="shared" ca="1" si="48"/>
        <v/>
      </c>
      <c r="Y54" s="85" t="str">
        <f t="shared" ca="1" si="49"/>
        <v/>
      </c>
      <c r="Z54" s="13" t="str">
        <f t="shared" ca="1" si="50"/>
        <v/>
      </c>
      <c r="AA54" s="86" t="str">
        <f t="shared" ca="1" si="51"/>
        <v/>
      </c>
      <c r="AB54" s="295">
        <f t="shared" si="30"/>
        <v>235</v>
      </c>
    </row>
    <row r="55" spans="1:28">
      <c r="A55" s="67" t="str">
        <f t="shared" si="52"/>
        <v/>
      </c>
      <c r="B55" s="302" t="str">
        <f t="shared" si="28"/>
        <v/>
      </c>
      <c r="C55" s="67" t="str">
        <f ca="1">C54</f>
        <v/>
      </c>
      <c r="D55" s="3" t="str">
        <f>D54</f>
        <v/>
      </c>
      <c r="H55" s="3" t="str">
        <f t="shared" ca="1" si="53"/>
        <v/>
      </c>
      <c r="I55" s="38" t="str">
        <f t="shared" ca="1" si="34"/>
        <v/>
      </c>
      <c r="J55" s="38" t="str">
        <f t="shared" ca="1" si="35"/>
        <v/>
      </c>
      <c r="K55" s="84" t="str">
        <f t="shared" ca="1" si="36"/>
        <v/>
      </c>
      <c r="L55" s="13" t="str">
        <f t="shared" ca="1" si="37"/>
        <v/>
      </c>
      <c r="M55" s="86" t="str">
        <f t="shared" ca="1" si="26"/>
        <v/>
      </c>
      <c r="N55" s="13" t="str">
        <f t="shared" ca="1" si="38"/>
        <v/>
      </c>
      <c r="O55" s="13" t="str">
        <f t="shared" ca="1" si="39"/>
        <v/>
      </c>
      <c r="P55" s="85" t="str">
        <f t="shared" ca="1" si="40"/>
        <v/>
      </c>
      <c r="Q55" s="13" t="str">
        <f t="shared" ca="1" si="41"/>
        <v/>
      </c>
      <c r="R55" s="86" t="str">
        <f t="shared" ca="1" si="42"/>
        <v/>
      </c>
      <c r="S55" s="13" t="str">
        <f t="shared" ca="1" si="43"/>
        <v/>
      </c>
      <c r="T55" s="13" t="str">
        <f t="shared" ca="1" si="44"/>
        <v/>
      </c>
      <c r="U55" s="13" t="str">
        <f t="shared" ca="1" si="45"/>
        <v/>
      </c>
      <c r="V55" s="13" t="str">
        <f t="shared" ca="1" si="46"/>
        <v/>
      </c>
      <c r="W55" s="13" t="str">
        <f t="shared" ca="1" si="47"/>
        <v/>
      </c>
      <c r="X55" s="13" t="str">
        <f t="shared" ca="1" si="48"/>
        <v/>
      </c>
      <c r="Y55" s="85" t="str">
        <f t="shared" ca="1" si="49"/>
        <v/>
      </c>
      <c r="Z55" s="13" t="str">
        <f t="shared" ca="1" si="50"/>
        <v/>
      </c>
      <c r="AA55" s="86" t="str">
        <f t="shared" ca="1" si="51"/>
        <v/>
      </c>
      <c r="AB55" s="295">
        <f t="shared" si="30"/>
        <v>236</v>
      </c>
    </row>
    <row r="56" spans="1:28">
      <c r="A56" s="67" t="str">
        <f t="shared" si="52"/>
        <v/>
      </c>
      <c r="B56" s="302" t="str">
        <f t="shared" si="28"/>
        <v/>
      </c>
      <c r="C56" s="67" t="str">
        <f ca="1">C54</f>
        <v/>
      </c>
      <c r="D56" s="3" t="str">
        <f>D54</f>
        <v/>
      </c>
      <c r="H56" s="3" t="str">
        <f t="shared" ca="1" si="53"/>
        <v/>
      </c>
      <c r="I56" s="38" t="str">
        <f t="shared" ca="1" si="34"/>
        <v/>
      </c>
      <c r="J56" s="38" t="str">
        <f t="shared" ca="1" si="35"/>
        <v/>
      </c>
      <c r="K56" s="84" t="str">
        <f t="shared" ca="1" si="36"/>
        <v/>
      </c>
      <c r="L56" s="13" t="str">
        <f t="shared" ca="1" si="37"/>
        <v/>
      </c>
      <c r="M56" s="86" t="str">
        <f t="shared" ca="1" si="26"/>
        <v/>
      </c>
      <c r="N56" s="13" t="str">
        <f t="shared" ca="1" si="38"/>
        <v/>
      </c>
      <c r="O56" s="13" t="str">
        <f t="shared" ca="1" si="39"/>
        <v/>
      </c>
      <c r="P56" s="85" t="str">
        <f t="shared" ca="1" si="40"/>
        <v/>
      </c>
      <c r="Q56" s="13" t="str">
        <f t="shared" ca="1" si="41"/>
        <v/>
      </c>
      <c r="R56" s="86" t="str">
        <f t="shared" ca="1" si="42"/>
        <v/>
      </c>
      <c r="S56" s="13" t="str">
        <f t="shared" ca="1" si="43"/>
        <v/>
      </c>
      <c r="T56" s="13" t="str">
        <f t="shared" ca="1" si="44"/>
        <v/>
      </c>
      <c r="U56" s="13" t="str">
        <f t="shared" ca="1" si="45"/>
        <v/>
      </c>
      <c r="V56" s="13" t="str">
        <f t="shared" ca="1" si="46"/>
        <v/>
      </c>
      <c r="W56" s="13" t="str">
        <f t="shared" ca="1" si="47"/>
        <v/>
      </c>
      <c r="X56" s="13" t="str">
        <f t="shared" ca="1" si="48"/>
        <v/>
      </c>
      <c r="Y56" s="85" t="str">
        <f t="shared" ca="1" si="49"/>
        <v/>
      </c>
      <c r="Z56" s="13" t="str">
        <f t="shared" ca="1" si="50"/>
        <v/>
      </c>
      <c r="AA56" s="86" t="str">
        <f t="shared" ca="1" si="51"/>
        <v/>
      </c>
      <c r="AB56" s="295">
        <f t="shared" si="30"/>
        <v>237</v>
      </c>
    </row>
    <row r="57" spans="1:28">
      <c r="A57" s="67" t="str">
        <f t="shared" si="52"/>
        <v/>
      </c>
      <c r="B57" s="302" t="str">
        <f t="shared" si="28"/>
        <v/>
      </c>
      <c r="C57" s="67" t="str">
        <f ca="1">C54</f>
        <v/>
      </c>
      <c r="D57" s="3" t="str">
        <f>D54</f>
        <v/>
      </c>
      <c r="H57" s="3" t="str">
        <f t="shared" ca="1" si="53"/>
        <v/>
      </c>
      <c r="I57" s="38" t="str">
        <f t="shared" ca="1" si="34"/>
        <v/>
      </c>
      <c r="J57" s="38" t="str">
        <f t="shared" ca="1" si="35"/>
        <v/>
      </c>
      <c r="K57" s="84" t="str">
        <f t="shared" ca="1" si="36"/>
        <v/>
      </c>
      <c r="L57" s="13" t="str">
        <f t="shared" ca="1" si="37"/>
        <v/>
      </c>
      <c r="M57" s="86" t="str">
        <f t="shared" ca="1" si="26"/>
        <v/>
      </c>
      <c r="N57" s="13" t="str">
        <f t="shared" ca="1" si="38"/>
        <v/>
      </c>
      <c r="O57" s="13" t="str">
        <f t="shared" ca="1" si="39"/>
        <v/>
      </c>
      <c r="P57" s="85" t="str">
        <f t="shared" ca="1" si="40"/>
        <v/>
      </c>
      <c r="Q57" s="13" t="str">
        <f t="shared" ca="1" si="41"/>
        <v/>
      </c>
      <c r="R57" s="86" t="str">
        <f t="shared" ca="1" si="42"/>
        <v/>
      </c>
      <c r="S57" s="13" t="str">
        <f t="shared" ca="1" si="43"/>
        <v/>
      </c>
      <c r="T57" s="13" t="str">
        <f t="shared" ca="1" si="44"/>
        <v/>
      </c>
      <c r="U57" s="13" t="str">
        <f t="shared" ca="1" si="45"/>
        <v/>
      </c>
      <c r="V57" s="13" t="str">
        <f t="shared" ca="1" si="46"/>
        <v/>
      </c>
      <c r="W57" s="13" t="str">
        <f t="shared" ca="1" si="47"/>
        <v/>
      </c>
      <c r="X57" s="13" t="str">
        <f t="shared" ca="1" si="48"/>
        <v/>
      </c>
      <c r="Y57" s="85" t="str">
        <f t="shared" ca="1" si="49"/>
        <v/>
      </c>
      <c r="Z57" s="13" t="str">
        <f t="shared" ca="1" si="50"/>
        <v/>
      </c>
      <c r="AA57" s="86" t="str">
        <f t="shared" ca="1" si="51"/>
        <v/>
      </c>
      <c r="AB57" s="295">
        <f t="shared" si="30"/>
        <v>238</v>
      </c>
    </row>
    <row r="58" spans="1:28">
      <c r="A58" s="67" t="str">
        <f t="shared" si="52"/>
        <v/>
      </c>
      <c r="B58" s="302" t="str">
        <f t="shared" si="28"/>
        <v/>
      </c>
      <c r="C58" s="67" t="str">
        <f ca="1">C54</f>
        <v/>
      </c>
      <c r="D58" s="3" t="str">
        <f>D55</f>
        <v/>
      </c>
      <c r="H58" s="3" t="str">
        <f t="shared" ca="1" si="53"/>
        <v/>
      </c>
      <c r="I58" s="38" t="str">
        <f t="shared" ca="1" si="34"/>
        <v/>
      </c>
      <c r="J58" s="38" t="str">
        <f t="shared" ca="1" si="35"/>
        <v/>
      </c>
      <c r="K58" s="84" t="str">
        <f t="shared" ca="1" si="36"/>
        <v/>
      </c>
      <c r="L58" s="13" t="str">
        <f t="shared" ca="1" si="37"/>
        <v/>
      </c>
      <c r="M58" s="86" t="str">
        <f t="shared" ca="1" si="26"/>
        <v/>
      </c>
      <c r="N58" s="13" t="str">
        <f t="shared" ca="1" si="38"/>
        <v/>
      </c>
      <c r="O58" s="13" t="str">
        <f t="shared" ca="1" si="39"/>
        <v/>
      </c>
      <c r="P58" s="85" t="str">
        <f t="shared" ca="1" si="40"/>
        <v/>
      </c>
      <c r="Q58" s="13" t="str">
        <f t="shared" ca="1" si="41"/>
        <v/>
      </c>
      <c r="R58" s="86" t="str">
        <f t="shared" ca="1" si="42"/>
        <v/>
      </c>
      <c r="S58" s="13" t="str">
        <f t="shared" ca="1" si="43"/>
        <v/>
      </c>
      <c r="T58" s="13" t="str">
        <f t="shared" ca="1" si="44"/>
        <v/>
      </c>
      <c r="U58" s="13" t="str">
        <f t="shared" ca="1" si="45"/>
        <v/>
      </c>
      <c r="V58" s="13" t="str">
        <f t="shared" ca="1" si="46"/>
        <v/>
      </c>
      <c r="W58" s="13" t="str">
        <f t="shared" ca="1" si="47"/>
        <v/>
      </c>
      <c r="X58" s="13" t="str">
        <f t="shared" ca="1" si="48"/>
        <v/>
      </c>
      <c r="Y58" s="85" t="str">
        <f t="shared" ca="1" si="49"/>
        <v/>
      </c>
      <c r="Z58" s="13" t="str">
        <f t="shared" ca="1" si="50"/>
        <v/>
      </c>
      <c r="AA58" s="86" t="str">
        <f t="shared" ca="1" si="51"/>
        <v/>
      </c>
      <c r="AB58" s="295">
        <f t="shared" si="30"/>
        <v>239</v>
      </c>
    </row>
    <row r="59" spans="1:28">
      <c r="A59" s="67" t="str">
        <f t="shared" si="52"/>
        <v/>
      </c>
      <c r="B59" s="302" t="str">
        <f>IF($D59="","",$B58)</f>
        <v/>
      </c>
      <c r="C59" s="67" t="str">
        <f ca="1">C54</f>
        <v/>
      </c>
      <c r="D59" s="3" t="str">
        <f>D54</f>
        <v/>
      </c>
      <c r="H59" s="3" t="str">
        <f t="shared" ca="1" si="53"/>
        <v/>
      </c>
      <c r="I59" s="38" t="str">
        <f t="shared" ca="1" si="34"/>
        <v/>
      </c>
      <c r="J59" s="38" t="str">
        <f t="shared" ca="1" si="35"/>
        <v/>
      </c>
      <c r="K59" s="84" t="str">
        <f t="shared" ca="1" si="36"/>
        <v/>
      </c>
      <c r="L59" s="13" t="str">
        <f t="shared" ca="1" si="37"/>
        <v/>
      </c>
      <c r="M59" s="86" t="str">
        <f t="shared" ca="1" si="26"/>
        <v/>
      </c>
      <c r="N59" s="13" t="str">
        <f t="shared" ca="1" si="38"/>
        <v/>
      </c>
      <c r="O59" s="13" t="str">
        <f t="shared" ca="1" si="39"/>
        <v/>
      </c>
      <c r="P59" s="85" t="str">
        <f t="shared" ca="1" si="40"/>
        <v/>
      </c>
      <c r="Q59" s="13" t="str">
        <f t="shared" ca="1" si="41"/>
        <v/>
      </c>
      <c r="R59" s="86" t="str">
        <f t="shared" ca="1" si="42"/>
        <v/>
      </c>
      <c r="S59" s="13" t="str">
        <f t="shared" ca="1" si="43"/>
        <v/>
      </c>
      <c r="T59" s="13" t="str">
        <f t="shared" ca="1" si="44"/>
        <v/>
      </c>
      <c r="U59" s="13" t="str">
        <f t="shared" ca="1" si="45"/>
        <v/>
      </c>
      <c r="V59" s="13" t="str">
        <f t="shared" ca="1" si="46"/>
        <v/>
      </c>
      <c r="W59" s="13" t="str">
        <f t="shared" ca="1" si="47"/>
        <v/>
      </c>
      <c r="X59" s="13" t="str">
        <f t="shared" ca="1" si="48"/>
        <v/>
      </c>
      <c r="Y59" s="85" t="str">
        <f t="shared" ca="1" si="49"/>
        <v/>
      </c>
      <c r="Z59" s="13" t="str">
        <f t="shared" ca="1" si="50"/>
        <v/>
      </c>
      <c r="AA59" s="86" t="str">
        <f t="shared" ca="1" si="51"/>
        <v/>
      </c>
      <c r="AB59" s="295">
        <f t="shared" si="30"/>
        <v>240</v>
      </c>
    </row>
    <row r="60" spans="1:28">
      <c r="A60" s="67" t="str">
        <f t="shared" si="52"/>
        <v/>
      </c>
      <c r="B60" s="302" t="str">
        <f t="shared" si="28"/>
        <v/>
      </c>
      <c r="C60" s="67" t="str">
        <f ca="1">C54</f>
        <v/>
      </c>
      <c r="D60" s="3" t="str">
        <f>D54</f>
        <v/>
      </c>
      <c r="H60" s="3" t="str">
        <f t="shared" ca="1" si="53"/>
        <v/>
      </c>
      <c r="I60" s="38" t="str">
        <f t="shared" ca="1" si="34"/>
        <v/>
      </c>
      <c r="J60" s="38" t="str">
        <f t="shared" ca="1" si="35"/>
        <v/>
      </c>
      <c r="K60" s="84" t="str">
        <f t="shared" ca="1" si="36"/>
        <v/>
      </c>
      <c r="L60" s="13" t="str">
        <f t="shared" ca="1" si="37"/>
        <v/>
      </c>
      <c r="M60" s="86" t="str">
        <f t="shared" ca="1" si="26"/>
        <v/>
      </c>
      <c r="N60" s="13" t="str">
        <f t="shared" ca="1" si="38"/>
        <v/>
      </c>
      <c r="O60" s="13" t="str">
        <f t="shared" ca="1" si="39"/>
        <v/>
      </c>
      <c r="P60" s="85" t="str">
        <f t="shared" ca="1" si="40"/>
        <v/>
      </c>
      <c r="Q60" s="13" t="str">
        <f t="shared" ca="1" si="41"/>
        <v/>
      </c>
      <c r="R60" s="86" t="str">
        <f t="shared" ca="1" si="42"/>
        <v/>
      </c>
      <c r="S60" s="13" t="str">
        <f t="shared" ca="1" si="43"/>
        <v/>
      </c>
      <c r="T60" s="13" t="str">
        <f t="shared" ca="1" si="44"/>
        <v/>
      </c>
      <c r="U60" s="13" t="str">
        <f t="shared" ca="1" si="45"/>
        <v/>
      </c>
      <c r="V60" s="13" t="str">
        <f t="shared" ca="1" si="46"/>
        <v/>
      </c>
      <c r="W60" s="13" t="str">
        <f t="shared" ca="1" si="47"/>
        <v/>
      </c>
      <c r="X60" s="13" t="str">
        <f t="shared" ca="1" si="48"/>
        <v/>
      </c>
      <c r="Y60" s="85" t="str">
        <f t="shared" ca="1" si="49"/>
        <v/>
      </c>
      <c r="Z60" s="13" t="str">
        <f t="shared" ca="1" si="50"/>
        <v/>
      </c>
      <c r="AA60" s="86" t="str">
        <f t="shared" ca="1" si="51"/>
        <v/>
      </c>
      <c r="AB60" s="295">
        <f t="shared" si="30"/>
        <v>241</v>
      </c>
    </row>
    <row r="61" spans="1:28">
      <c r="A61" s="67" t="str">
        <f t="shared" si="52"/>
        <v/>
      </c>
      <c r="B61" s="302" t="str">
        <f t="shared" si="28"/>
        <v/>
      </c>
      <c r="C61" s="67" t="str">
        <f ca="1">C54</f>
        <v/>
      </c>
      <c r="D61" s="3" t="str">
        <f>D54</f>
        <v/>
      </c>
      <c r="E61" s="83" t="str">
        <f ca="1">IF(INDIRECT("$D"&amp;ROW())="","",INDIRECT("'"&amp;INDIRECT("$D"&amp;ROW())&amp; AE2))</f>
        <v/>
      </c>
      <c r="F61" s="83" t="str">
        <f ca="1">IF(INDIRECT("$D"&amp;ROW())="","",INDIRECT("'"&amp;INDIRECT("$D"&amp;ROW())&amp; AE3))</f>
        <v/>
      </c>
      <c r="G61" s="38" t="str">
        <f ca="1">IF(INDIRECT("$D"&amp;ROW())="","",INDIRECT("'"&amp;INDIRECT("$D"&amp;ROW())&amp; AE4))</f>
        <v/>
      </c>
      <c r="H61" s="3" t="str">
        <f ca="1">IF(INDIRECT("$D"&amp;ROW())="","","Property")</f>
        <v/>
      </c>
      <c r="I61" s="38" t="str">
        <f t="shared" ca="1" si="34"/>
        <v/>
      </c>
      <c r="J61" s="38" t="str">
        <f t="shared" ca="1" si="35"/>
        <v/>
      </c>
      <c r="K61" s="84" t="str">
        <f t="shared" ca="1" si="36"/>
        <v/>
      </c>
      <c r="L61" s="13" t="str">
        <f t="shared" ca="1" si="37"/>
        <v/>
      </c>
      <c r="M61" s="86" t="str">
        <f t="shared" ca="1" si="26"/>
        <v/>
      </c>
      <c r="N61" s="13" t="str">
        <f t="shared" ca="1" si="38"/>
        <v/>
      </c>
      <c r="O61" s="13" t="str">
        <f t="shared" ca="1" si="39"/>
        <v/>
      </c>
      <c r="P61" s="85" t="str">
        <f t="shared" ca="1" si="40"/>
        <v/>
      </c>
      <c r="Q61" s="13" t="str">
        <f t="shared" ca="1" si="41"/>
        <v/>
      </c>
      <c r="R61" s="86" t="str">
        <f t="shared" ca="1" si="42"/>
        <v/>
      </c>
      <c r="S61" s="13" t="str">
        <f t="shared" ca="1" si="43"/>
        <v/>
      </c>
      <c r="T61" s="13" t="str">
        <f t="shared" ca="1" si="44"/>
        <v/>
      </c>
      <c r="U61" s="13" t="str">
        <f t="shared" ca="1" si="45"/>
        <v/>
      </c>
      <c r="V61" s="13" t="str">
        <f t="shared" ca="1" si="46"/>
        <v/>
      </c>
      <c r="W61" s="13" t="str">
        <f t="shared" ca="1" si="47"/>
        <v/>
      </c>
      <c r="X61" s="13" t="str">
        <f t="shared" ca="1" si="48"/>
        <v/>
      </c>
      <c r="Y61" s="85" t="str">
        <f t="shared" ca="1" si="49"/>
        <v/>
      </c>
      <c r="Z61" s="13" t="str">
        <f t="shared" ca="1" si="50"/>
        <v/>
      </c>
      <c r="AA61" s="86" t="str">
        <f t="shared" ca="1" si="51"/>
        <v/>
      </c>
      <c r="AB61" s="295">
        <f t="shared" si="30"/>
        <v>242</v>
      </c>
    </row>
    <row r="62" spans="1:28">
      <c r="A62" s="67" t="str">
        <f t="shared" si="52"/>
        <v/>
      </c>
      <c r="B62" s="302" t="str">
        <f t="shared" si="28"/>
        <v/>
      </c>
      <c r="C62" s="67" t="str">
        <f ca="1">IF(INDIRECT("$D"&amp;ROW())="","",INDIRECT("'"&amp;INDIRECT("$D"&amp;ROW())&amp; AE1))</f>
        <v/>
      </c>
      <c r="D62" s="87" t="str">
        <f>IF(Data!A64="","",Data!A64)</f>
        <v/>
      </c>
      <c r="H62" s="3" t="str">
        <f t="shared" ref="H62:H68" ca="1" si="54">IF($D62="","",INDIRECT("'"&amp;$D62&amp;"'!"&amp;$H$2&amp;$AB62))</f>
        <v/>
      </c>
      <c r="I62" s="38" t="str">
        <f t="shared" ca="1" si="34"/>
        <v/>
      </c>
      <c r="J62" s="38" t="str">
        <f t="shared" ca="1" si="35"/>
        <v/>
      </c>
      <c r="K62" s="84" t="str">
        <f t="shared" ca="1" si="36"/>
        <v/>
      </c>
      <c r="L62" s="13" t="str">
        <f t="shared" ca="1" si="37"/>
        <v/>
      </c>
      <c r="M62" s="86" t="str">
        <f t="shared" ca="1" si="26"/>
        <v/>
      </c>
      <c r="N62" s="13" t="str">
        <f t="shared" ca="1" si="38"/>
        <v/>
      </c>
      <c r="O62" s="13" t="str">
        <f t="shared" ca="1" si="39"/>
        <v/>
      </c>
      <c r="P62" s="85" t="str">
        <f t="shared" ca="1" si="40"/>
        <v/>
      </c>
      <c r="Q62" s="13" t="str">
        <f t="shared" ca="1" si="41"/>
        <v/>
      </c>
      <c r="R62" s="86" t="str">
        <f t="shared" ca="1" si="42"/>
        <v/>
      </c>
      <c r="S62" s="13" t="str">
        <f t="shared" ca="1" si="43"/>
        <v/>
      </c>
      <c r="T62" s="13" t="str">
        <f t="shared" ca="1" si="44"/>
        <v/>
      </c>
      <c r="U62" s="13" t="str">
        <f t="shared" ca="1" si="45"/>
        <v/>
      </c>
      <c r="V62" s="13" t="str">
        <f t="shared" ca="1" si="46"/>
        <v/>
      </c>
      <c r="W62" s="13" t="str">
        <f t="shared" ca="1" si="47"/>
        <v/>
      </c>
      <c r="X62" s="13" t="str">
        <f t="shared" ca="1" si="48"/>
        <v/>
      </c>
      <c r="Y62" s="85" t="str">
        <f t="shared" ca="1" si="49"/>
        <v/>
      </c>
      <c r="Z62" s="13" t="str">
        <f t="shared" ca="1" si="50"/>
        <v/>
      </c>
      <c r="AA62" s="86" t="str">
        <f t="shared" ca="1" si="51"/>
        <v/>
      </c>
      <c r="AB62" s="295">
        <f t="shared" si="30"/>
        <v>235</v>
      </c>
    </row>
    <row r="63" spans="1:28">
      <c r="A63" s="67" t="str">
        <f t="shared" si="52"/>
        <v/>
      </c>
      <c r="B63" s="302" t="str">
        <f t="shared" si="28"/>
        <v/>
      </c>
      <c r="C63" s="67" t="str">
        <f ca="1">C62</f>
        <v/>
      </c>
      <c r="D63" s="3" t="str">
        <f>D62</f>
        <v/>
      </c>
      <c r="H63" s="3" t="str">
        <f t="shared" ca="1" si="54"/>
        <v/>
      </c>
      <c r="I63" s="38" t="str">
        <f t="shared" ca="1" si="34"/>
        <v/>
      </c>
      <c r="J63" s="38" t="str">
        <f t="shared" ca="1" si="35"/>
        <v/>
      </c>
      <c r="K63" s="84" t="str">
        <f t="shared" ca="1" si="36"/>
        <v/>
      </c>
      <c r="L63" s="13" t="str">
        <f t="shared" ca="1" si="37"/>
        <v/>
      </c>
      <c r="M63" s="86" t="str">
        <f t="shared" ca="1" si="26"/>
        <v/>
      </c>
      <c r="N63" s="13" t="str">
        <f t="shared" ca="1" si="38"/>
        <v/>
      </c>
      <c r="O63" s="13" t="str">
        <f t="shared" ca="1" si="39"/>
        <v/>
      </c>
      <c r="P63" s="85" t="str">
        <f t="shared" ca="1" si="40"/>
        <v/>
      </c>
      <c r="Q63" s="13" t="str">
        <f t="shared" ca="1" si="41"/>
        <v/>
      </c>
      <c r="R63" s="86" t="str">
        <f t="shared" ca="1" si="42"/>
        <v/>
      </c>
      <c r="S63" s="13" t="str">
        <f t="shared" ca="1" si="43"/>
        <v/>
      </c>
      <c r="T63" s="13" t="str">
        <f t="shared" ca="1" si="44"/>
        <v/>
      </c>
      <c r="U63" s="13" t="str">
        <f t="shared" ca="1" si="45"/>
        <v/>
      </c>
      <c r="V63" s="13" t="str">
        <f t="shared" ca="1" si="46"/>
        <v/>
      </c>
      <c r="W63" s="13" t="str">
        <f t="shared" ca="1" si="47"/>
        <v/>
      </c>
      <c r="X63" s="13" t="str">
        <f t="shared" ca="1" si="48"/>
        <v/>
      </c>
      <c r="Y63" s="85" t="str">
        <f t="shared" ca="1" si="49"/>
        <v/>
      </c>
      <c r="Z63" s="13" t="str">
        <f t="shared" ca="1" si="50"/>
        <v/>
      </c>
      <c r="AA63" s="86" t="str">
        <f t="shared" ca="1" si="51"/>
        <v/>
      </c>
      <c r="AB63" s="295">
        <f t="shared" si="30"/>
        <v>236</v>
      </c>
    </row>
    <row r="64" spans="1:28">
      <c r="A64" s="67" t="str">
        <f t="shared" si="52"/>
        <v/>
      </c>
      <c r="B64" s="302" t="str">
        <f t="shared" si="28"/>
        <v/>
      </c>
      <c r="C64" s="67" t="str">
        <f ca="1">C62</f>
        <v/>
      </c>
      <c r="D64" s="3" t="str">
        <f>D62</f>
        <v/>
      </c>
      <c r="H64" s="3" t="str">
        <f t="shared" ca="1" si="54"/>
        <v/>
      </c>
      <c r="I64" s="38" t="str">
        <f t="shared" ca="1" si="34"/>
        <v/>
      </c>
      <c r="J64" s="38" t="str">
        <f t="shared" ca="1" si="35"/>
        <v/>
      </c>
      <c r="K64" s="84" t="str">
        <f t="shared" ca="1" si="36"/>
        <v/>
      </c>
      <c r="L64" s="13" t="str">
        <f t="shared" ca="1" si="37"/>
        <v/>
      </c>
      <c r="M64" s="86" t="str">
        <f t="shared" ca="1" si="26"/>
        <v/>
      </c>
      <c r="N64" s="13" t="str">
        <f t="shared" ca="1" si="38"/>
        <v/>
      </c>
      <c r="O64" s="13" t="str">
        <f t="shared" ca="1" si="39"/>
        <v/>
      </c>
      <c r="P64" s="85" t="str">
        <f t="shared" ca="1" si="40"/>
        <v/>
      </c>
      <c r="Q64" s="13" t="str">
        <f t="shared" ca="1" si="41"/>
        <v/>
      </c>
      <c r="R64" s="86" t="str">
        <f t="shared" ca="1" si="42"/>
        <v/>
      </c>
      <c r="S64" s="13" t="str">
        <f t="shared" ca="1" si="43"/>
        <v/>
      </c>
      <c r="T64" s="13" t="str">
        <f t="shared" ca="1" si="44"/>
        <v/>
      </c>
      <c r="U64" s="13" t="str">
        <f t="shared" ca="1" si="45"/>
        <v/>
      </c>
      <c r="V64" s="13" t="str">
        <f t="shared" ca="1" si="46"/>
        <v/>
      </c>
      <c r="W64" s="13" t="str">
        <f t="shared" ca="1" si="47"/>
        <v/>
      </c>
      <c r="X64" s="13" t="str">
        <f t="shared" ca="1" si="48"/>
        <v/>
      </c>
      <c r="Y64" s="85" t="str">
        <f t="shared" ca="1" si="49"/>
        <v/>
      </c>
      <c r="Z64" s="13" t="str">
        <f t="shared" ca="1" si="50"/>
        <v/>
      </c>
      <c r="AA64" s="86" t="str">
        <f t="shared" ca="1" si="51"/>
        <v/>
      </c>
      <c r="AB64" s="295">
        <f t="shared" si="30"/>
        <v>237</v>
      </c>
    </row>
    <row r="65" spans="1:28">
      <c r="A65" s="67" t="str">
        <f t="shared" si="52"/>
        <v/>
      </c>
      <c r="B65" s="302" t="str">
        <f t="shared" si="28"/>
        <v/>
      </c>
      <c r="C65" s="67" t="str">
        <f ca="1">C62</f>
        <v/>
      </c>
      <c r="D65" s="3" t="str">
        <f>D62</f>
        <v/>
      </c>
      <c r="H65" s="3" t="str">
        <f t="shared" ca="1" si="54"/>
        <v/>
      </c>
      <c r="I65" s="38" t="str">
        <f t="shared" ca="1" si="34"/>
        <v/>
      </c>
      <c r="J65" s="38" t="str">
        <f t="shared" ca="1" si="35"/>
        <v/>
      </c>
      <c r="K65" s="84" t="str">
        <f t="shared" ca="1" si="36"/>
        <v/>
      </c>
      <c r="L65" s="13" t="str">
        <f t="shared" ca="1" si="37"/>
        <v/>
      </c>
      <c r="M65" s="86" t="str">
        <f t="shared" ca="1" si="26"/>
        <v/>
      </c>
      <c r="N65" s="13" t="str">
        <f t="shared" ca="1" si="38"/>
        <v/>
      </c>
      <c r="O65" s="13" t="str">
        <f t="shared" ca="1" si="39"/>
        <v/>
      </c>
      <c r="P65" s="85" t="str">
        <f t="shared" ca="1" si="40"/>
        <v/>
      </c>
      <c r="Q65" s="13" t="str">
        <f t="shared" ca="1" si="41"/>
        <v/>
      </c>
      <c r="R65" s="86" t="str">
        <f t="shared" ca="1" si="42"/>
        <v/>
      </c>
      <c r="S65" s="13" t="str">
        <f t="shared" ca="1" si="43"/>
        <v/>
      </c>
      <c r="T65" s="13" t="str">
        <f t="shared" ca="1" si="44"/>
        <v/>
      </c>
      <c r="U65" s="13" t="str">
        <f t="shared" ca="1" si="45"/>
        <v/>
      </c>
      <c r="V65" s="13" t="str">
        <f t="shared" ca="1" si="46"/>
        <v/>
      </c>
      <c r="W65" s="13" t="str">
        <f t="shared" ca="1" si="47"/>
        <v/>
      </c>
      <c r="X65" s="13" t="str">
        <f t="shared" ca="1" si="48"/>
        <v/>
      </c>
      <c r="Y65" s="85" t="str">
        <f t="shared" ca="1" si="49"/>
        <v/>
      </c>
      <c r="Z65" s="13" t="str">
        <f t="shared" ca="1" si="50"/>
        <v/>
      </c>
      <c r="AA65" s="86" t="str">
        <f t="shared" ca="1" si="51"/>
        <v/>
      </c>
      <c r="AB65" s="295">
        <f t="shared" si="30"/>
        <v>238</v>
      </c>
    </row>
    <row r="66" spans="1:28">
      <c r="A66" s="67" t="str">
        <f t="shared" si="52"/>
        <v/>
      </c>
      <c r="B66" s="302" t="str">
        <f t="shared" si="28"/>
        <v/>
      </c>
      <c r="C66" s="67" t="str">
        <f ca="1">C62</f>
        <v/>
      </c>
      <c r="D66" s="3" t="str">
        <f>D63</f>
        <v/>
      </c>
      <c r="H66" s="3" t="str">
        <f t="shared" ca="1" si="54"/>
        <v/>
      </c>
      <c r="I66" s="38" t="str">
        <f t="shared" ca="1" si="34"/>
        <v/>
      </c>
      <c r="J66" s="38" t="str">
        <f t="shared" ca="1" si="35"/>
        <v/>
      </c>
      <c r="K66" s="84" t="str">
        <f t="shared" ca="1" si="36"/>
        <v/>
      </c>
      <c r="L66" s="13" t="str">
        <f t="shared" ca="1" si="37"/>
        <v/>
      </c>
      <c r="M66" s="86" t="str">
        <f t="shared" ca="1" si="26"/>
        <v/>
      </c>
      <c r="N66" s="13" t="str">
        <f t="shared" ca="1" si="38"/>
        <v/>
      </c>
      <c r="O66" s="13" t="str">
        <f t="shared" ca="1" si="39"/>
        <v/>
      </c>
      <c r="P66" s="85" t="str">
        <f t="shared" ca="1" si="40"/>
        <v/>
      </c>
      <c r="Q66" s="13" t="str">
        <f t="shared" ca="1" si="41"/>
        <v/>
      </c>
      <c r="R66" s="86" t="str">
        <f t="shared" ca="1" si="42"/>
        <v/>
      </c>
      <c r="S66" s="13" t="str">
        <f t="shared" ca="1" si="43"/>
        <v/>
      </c>
      <c r="T66" s="13" t="str">
        <f t="shared" ca="1" si="44"/>
        <v/>
      </c>
      <c r="U66" s="13" t="str">
        <f t="shared" ca="1" si="45"/>
        <v/>
      </c>
      <c r="V66" s="13" t="str">
        <f t="shared" ca="1" si="46"/>
        <v/>
      </c>
      <c r="W66" s="13" t="str">
        <f t="shared" ca="1" si="47"/>
        <v/>
      </c>
      <c r="X66" s="13" t="str">
        <f t="shared" ca="1" si="48"/>
        <v/>
      </c>
      <c r="Y66" s="85" t="str">
        <f t="shared" ca="1" si="49"/>
        <v/>
      </c>
      <c r="Z66" s="13" t="str">
        <f t="shared" ca="1" si="50"/>
        <v/>
      </c>
      <c r="AA66" s="86" t="str">
        <f t="shared" ca="1" si="51"/>
        <v/>
      </c>
      <c r="AB66" s="295">
        <f t="shared" si="30"/>
        <v>239</v>
      </c>
    </row>
    <row r="67" spans="1:28">
      <c r="A67" s="67" t="str">
        <f t="shared" si="52"/>
        <v/>
      </c>
      <c r="B67" s="302" t="str">
        <f>IF($D67="","",$B66)</f>
        <v/>
      </c>
      <c r="C67" s="67" t="str">
        <f ca="1">C62</f>
        <v/>
      </c>
      <c r="D67" s="3" t="str">
        <f>D62</f>
        <v/>
      </c>
      <c r="H67" s="3" t="str">
        <f t="shared" ca="1" si="54"/>
        <v/>
      </c>
      <c r="I67" s="38" t="str">
        <f t="shared" ca="1" si="34"/>
        <v/>
      </c>
      <c r="J67" s="38" t="str">
        <f t="shared" ca="1" si="35"/>
        <v/>
      </c>
      <c r="K67" s="84" t="str">
        <f t="shared" ca="1" si="36"/>
        <v/>
      </c>
      <c r="L67" s="13" t="str">
        <f t="shared" ca="1" si="37"/>
        <v/>
      </c>
      <c r="M67" s="86" t="str">
        <f t="shared" ca="1" si="26"/>
        <v/>
      </c>
      <c r="N67" s="13" t="str">
        <f t="shared" ca="1" si="38"/>
        <v/>
      </c>
      <c r="O67" s="13" t="str">
        <f t="shared" ca="1" si="39"/>
        <v/>
      </c>
      <c r="P67" s="85" t="str">
        <f t="shared" ca="1" si="40"/>
        <v/>
      </c>
      <c r="Q67" s="13" t="str">
        <f t="shared" ca="1" si="41"/>
        <v/>
      </c>
      <c r="R67" s="86" t="str">
        <f t="shared" ca="1" si="42"/>
        <v/>
      </c>
      <c r="S67" s="13" t="str">
        <f t="shared" ca="1" si="43"/>
        <v/>
      </c>
      <c r="T67" s="13" t="str">
        <f t="shared" ca="1" si="44"/>
        <v/>
      </c>
      <c r="U67" s="13" t="str">
        <f t="shared" ca="1" si="45"/>
        <v/>
      </c>
      <c r="V67" s="13" t="str">
        <f t="shared" ca="1" si="46"/>
        <v/>
      </c>
      <c r="W67" s="13" t="str">
        <f t="shared" ca="1" si="47"/>
        <v/>
      </c>
      <c r="X67" s="13" t="str">
        <f t="shared" ca="1" si="48"/>
        <v/>
      </c>
      <c r="Y67" s="85" t="str">
        <f t="shared" ca="1" si="49"/>
        <v/>
      </c>
      <c r="Z67" s="13" t="str">
        <f t="shared" ca="1" si="50"/>
        <v/>
      </c>
      <c r="AA67" s="86" t="str">
        <f t="shared" ca="1" si="51"/>
        <v/>
      </c>
      <c r="AB67" s="295">
        <f t="shared" si="30"/>
        <v>240</v>
      </c>
    </row>
    <row r="68" spans="1:28">
      <c r="A68" s="67" t="str">
        <f t="shared" si="52"/>
        <v/>
      </c>
      <c r="B68" s="302" t="str">
        <f t="shared" si="28"/>
        <v/>
      </c>
      <c r="C68" s="67" t="str">
        <f ca="1">C62</f>
        <v/>
      </c>
      <c r="D68" s="3" t="str">
        <f>D62</f>
        <v/>
      </c>
      <c r="H68" s="3" t="str">
        <f t="shared" ca="1" si="54"/>
        <v/>
      </c>
      <c r="I68" s="38" t="str">
        <f t="shared" ca="1" si="34"/>
        <v/>
      </c>
      <c r="J68" s="38" t="str">
        <f t="shared" ca="1" si="35"/>
        <v/>
      </c>
      <c r="K68" s="84" t="str">
        <f t="shared" ca="1" si="36"/>
        <v/>
      </c>
      <c r="L68" s="13" t="str">
        <f t="shared" ca="1" si="37"/>
        <v/>
      </c>
      <c r="M68" s="86" t="str">
        <f t="shared" ca="1" si="26"/>
        <v/>
      </c>
      <c r="N68" s="13" t="str">
        <f t="shared" ca="1" si="38"/>
        <v/>
      </c>
      <c r="O68" s="13" t="str">
        <f t="shared" ca="1" si="39"/>
        <v/>
      </c>
      <c r="P68" s="85" t="str">
        <f t="shared" ca="1" si="40"/>
        <v/>
      </c>
      <c r="Q68" s="13" t="str">
        <f t="shared" ca="1" si="41"/>
        <v/>
      </c>
      <c r="R68" s="86" t="str">
        <f t="shared" ca="1" si="42"/>
        <v/>
      </c>
      <c r="S68" s="13" t="str">
        <f t="shared" ca="1" si="43"/>
        <v/>
      </c>
      <c r="T68" s="13" t="str">
        <f t="shared" ca="1" si="44"/>
        <v/>
      </c>
      <c r="U68" s="13" t="str">
        <f t="shared" ca="1" si="45"/>
        <v/>
      </c>
      <c r="V68" s="13" t="str">
        <f t="shared" ca="1" si="46"/>
        <v/>
      </c>
      <c r="W68" s="13" t="str">
        <f t="shared" ca="1" si="47"/>
        <v/>
      </c>
      <c r="X68" s="13" t="str">
        <f t="shared" ca="1" si="48"/>
        <v/>
      </c>
      <c r="Y68" s="85" t="str">
        <f t="shared" ca="1" si="49"/>
        <v/>
      </c>
      <c r="Z68" s="13" t="str">
        <f t="shared" ca="1" si="50"/>
        <v/>
      </c>
      <c r="AA68" s="86" t="str">
        <f t="shared" ca="1" si="51"/>
        <v/>
      </c>
      <c r="AB68" s="295">
        <f t="shared" si="30"/>
        <v>241</v>
      </c>
    </row>
    <row r="69" spans="1:28">
      <c r="A69" s="67" t="str">
        <f t="shared" si="52"/>
        <v/>
      </c>
      <c r="B69" s="302" t="str">
        <f t="shared" si="28"/>
        <v/>
      </c>
      <c r="C69" s="67" t="str">
        <f ca="1">C62</f>
        <v/>
      </c>
      <c r="D69" s="3" t="str">
        <f>D62</f>
        <v/>
      </c>
      <c r="E69" s="83" t="str">
        <f ca="1">IF(INDIRECT("$D"&amp;ROW())="","",INDIRECT("'"&amp;INDIRECT("$D"&amp;ROW())&amp; AE2))</f>
        <v/>
      </c>
      <c r="F69" s="83" t="str">
        <f ca="1">IF(INDIRECT("$D"&amp;ROW())="","",INDIRECT("'"&amp;INDIRECT("$D"&amp;ROW())&amp; AE3))</f>
        <v/>
      </c>
      <c r="G69" s="38" t="str">
        <f ca="1">IF(INDIRECT("$D"&amp;ROW())="","",INDIRECT("'"&amp;INDIRECT("$D"&amp;ROW())&amp; AE4))</f>
        <v/>
      </c>
      <c r="H69" s="3" t="str">
        <f ca="1">IF(INDIRECT("$D"&amp;ROW())="","","Property")</f>
        <v/>
      </c>
      <c r="I69" s="38" t="str">
        <f t="shared" ca="1" si="34"/>
        <v/>
      </c>
      <c r="J69" s="38" t="str">
        <f t="shared" ca="1" si="35"/>
        <v/>
      </c>
      <c r="K69" s="84" t="str">
        <f t="shared" ca="1" si="36"/>
        <v/>
      </c>
      <c r="L69" s="13" t="str">
        <f t="shared" ca="1" si="37"/>
        <v/>
      </c>
      <c r="M69" s="86" t="str">
        <f t="shared" ca="1" si="26"/>
        <v/>
      </c>
      <c r="N69" s="13" t="str">
        <f t="shared" ca="1" si="38"/>
        <v/>
      </c>
      <c r="O69" s="13" t="str">
        <f t="shared" ca="1" si="39"/>
        <v/>
      </c>
      <c r="P69" s="85" t="str">
        <f t="shared" ca="1" si="40"/>
        <v/>
      </c>
      <c r="Q69" s="13" t="str">
        <f t="shared" ca="1" si="41"/>
        <v/>
      </c>
      <c r="R69" s="86" t="str">
        <f t="shared" ca="1" si="42"/>
        <v/>
      </c>
      <c r="S69" s="13" t="str">
        <f t="shared" ca="1" si="43"/>
        <v/>
      </c>
      <c r="T69" s="13" t="str">
        <f t="shared" ca="1" si="44"/>
        <v/>
      </c>
      <c r="U69" s="13" t="str">
        <f t="shared" ca="1" si="45"/>
        <v/>
      </c>
      <c r="V69" s="13" t="str">
        <f t="shared" ca="1" si="46"/>
        <v/>
      </c>
      <c r="W69" s="13" t="str">
        <f t="shared" ca="1" si="47"/>
        <v/>
      </c>
      <c r="X69" s="13" t="str">
        <f t="shared" ca="1" si="48"/>
        <v/>
      </c>
      <c r="Y69" s="85" t="str">
        <f t="shared" ca="1" si="49"/>
        <v/>
      </c>
      <c r="Z69" s="13" t="str">
        <f t="shared" ca="1" si="50"/>
        <v/>
      </c>
      <c r="AA69" s="86" t="str">
        <f t="shared" ca="1" si="51"/>
        <v/>
      </c>
      <c r="AB69" s="295">
        <f t="shared" si="30"/>
        <v>242</v>
      </c>
    </row>
    <row r="70" spans="1:28">
      <c r="A70" s="67" t="str">
        <f t="shared" si="52"/>
        <v/>
      </c>
      <c r="B70" s="302" t="str">
        <f t="shared" ref="B70:B75" si="55">B69</f>
        <v/>
      </c>
      <c r="C70" s="67" t="str">
        <f ca="1">IF(INDIRECT("$D"&amp;ROW())="","",INDIRECT("'"&amp;INDIRECT("$D"&amp;ROW()) &amp; AE1))</f>
        <v/>
      </c>
      <c r="D70" s="87" t="str">
        <f>IF(Data!A65="","",Data!A65)</f>
        <v/>
      </c>
      <c r="H70" s="3" t="str">
        <f t="shared" ref="H70:H76" ca="1" si="56">IF($D70="","",INDIRECT("'"&amp;$D70&amp;"'!"&amp;$H$2&amp;$AB70))</f>
        <v/>
      </c>
      <c r="I70" s="38" t="str">
        <f t="shared" ca="1" si="34"/>
        <v/>
      </c>
      <c r="J70" s="38" t="str">
        <f t="shared" ca="1" si="35"/>
        <v/>
      </c>
      <c r="K70" s="84" t="str">
        <f t="shared" ca="1" si="36"/>
        <v/>
      </c>
      <c r="L70" s="13" t="str">
        <f t="shared" ca="1" si="37"/>
        <v/>
      </c>
      <c r="M70" s="86" t="str">
        <f t="shared" ca="1" si="26"/>
        <v/>
      </c>
      <c r="N70" s="13" t="str">
        <f t="shared" ca="1" si="38"/>
        <v/>
      </c>
      <c r="O70" s="13" t="str">
        <f t="shared" ca="1" si="39"/>
        <v/>
      </c>
      <c r="P70" s="85" t="str">
        <f t="shared" ca="1" si="40"/>
        <v/>
      </c>
      <c r="Q70" s="13" t="str">
        <f t="shared" ca="1" si="41"/>
        <v/>
      </c>
      <c r="R70" s="86" t="str">
        <f t="shared" ca="1" si="42"/>
        <v/>
      </c>
      <c r="S70" s="13" t="str">
        <f t="shared" ca="1" si="43"/>
        <v/>
      </c>
      <c r="T70" s="13" t="str">
        <f t="shared" ca="1" si="44"/>
        <v/>
      </c>
      <c r="U70" s="13" t="str">
        <f t="shared" ca="1" si="45"/>
        <v/>
      </c>
      <c r="V70" s="13" t="str">
        <f t="shared" ca="1" si="46"/>
        <v/>
      </c>
      <c r="W70" s="13" t="str">
        <f t="shared" ca="1" si="47"/>
        <v/>
      </c>
      <c r="X70" s="13" t="str">
        <f t="shared" ca="1" si="48"/>
        <v/>
      </c>
      <c r="Y70" s="85" t="str">
        <f t="shared" ca="1" si="49"/>
        <v/>
      </c>
      <c r="Z70" s="13" t="str">
        <f t="shared" ca="1" si="50"/>
        <v/>
      </c>
      <c r="AA70" s="86" t="str">
        <f t="shared" ca="1" si="51"/>
        <v/>
      </c>
      <c r="AB70" s="295">
        <f t="shared" si="30"/>
        <v>235</v>
      </c>
    </row>
    <row r="71" spans="1:28">
      <c r="A71" s="67" t="str">
        <f t="shared" si="52"/>
        <v/>
      </c>
      <c r="B71" s="302" t="str">
        <f t="shared" si="55"/>
        <v/>
      </c>
      <c r="C71" s="67" t="str">
        <f ca="1">C70</f>
        <v/>
      </c>
      <c r="D71" s="3" t="str">
        <f>D70</f>
        <v/>
      </c>
      <c r="H71" s="3" t="str">
        <f t="shared" ca="1" si="56"/>
        <v/>
      </c>
      <c r="I71" s="38" t="str">
        <f t="shared" ca="1" si="34"/>
        <v/>
      </c>
      <c r="J71" s="38" t="str">
        <f t="shared" ca="1" si="35"/>
        <v/>
      </c>
      <c r="K71" s="84" t="str">
        <f t="shared" ca="1" si="36"/>
        <v/>
      </c>
      <c r="L71" s="13" t="str">
        <f t="shared" ca="1" si="37"/>
        <v/>
      </c>
      <c r="M71" s="86" t="str">
        <f t="shared" ca="1" si="26"/>
        <v/>
      </c>
      <c r="N71" s="13" t="str">
        <f t="shared" ca="1" si="38"/>
        <v/>
      </c>
      <c r="O71" s="13" t="str">
        <f t="shared" ca="1" si="39"/>
        <v/>
      </c>
      <c r="P71" s="85" t="str">
        <f t="shared" ca="1" si="40"/>
        <v/>
      </c>
      <c r="Q71" s="13" t="str">
        <f t="shared" ca="1" si="41"/>
        <v/>
      </c>
      <c r="R71" s="86" t="str">
        <f t="shared" ca="1" si="42"/>
        <v/>
      </c>
      <c r="S71" s="13" t="str">
        <f t="shared" ca="1" si="43"/>
        <v/>
      </c>
      <c r="T71" s="13" t="str">
        <f t="shared" ca="1" si="44"/>
        <v/>
      </c>
      <c r="U71" s="13" t="str">
        <f t="shared" ca="1" si="45"/>
        <v/>
      </c>
      <c r="V71" s="13" t="str">
        <f t="shared" ca="1" si="46"/>
        <v/>
      </c>
      <c r="W71" s="13" t="str">
        <f t="shared" ca="1" si="47"/>
        <v/>
      </c>
      <c r="X71" s="13" t="str">
        <f t="shared" ca="1" si="48"/>
        <v/>
      </c>
      <c r="Y71" s="85" t="str">
        <f t="shared" ca="1" si="49"/>
        <v/>
      </c>
      <c r="Z71" s="13" t="str">
        <f t="shared" ca="1" si="50"/>
        <v/>
      </c>
      <c r="AA71" s="86" t="str">
        <f t="shared" ca="1" si="51"/>
        <v/>
      </c>
      <c r="AB71" s="295">
        <f t="shared" si="30"/>
        <v>236</v>
      </c>
    </row>
    <row r="72" spans="1:28">
      <c r="A72" s="67" t="str">
        <f t="shared" si="52"/>
        <v/>
      </c>
      <c r="B72" s="302" t="str">
        <f t="shared" si="55"/>
        <v/>
      </c>
      <c r="C72" s="67" t="str">
        <f ca="1">C70</f>
        <v/>
      </c>
      <c r="D72" s="3" t="str">
        <f>D70</f>
        <v/>
      </c>
      <c r="H72" s="3" t="str">
        <f t="shared" ca="1" si="56"/>
        <v/>
      </c>
      <c r="I72" s="38" t="str">
        <f t="shared" ca="1" si="34"/>
        <v/>
      </c>
      <c r="J72" s="38" t="str">
        <f t="shared" ca="1" si="35"/>
        <v/>
      </c>
      <c r="K72" s="84" t="str">
        <f t="shared" ca="1" si="36"/>
        <v/>
      </c>
      <c r="L72" s="13" t="str">
        <f t="shared" ca="1" si="37"/>
        <v/>
      </c>
      <c r="M72" s="86" t="str">
        <f t="shared" ca="1" si="26"/>
        <v/>
      </c>
      <c r="N72" s="13" t="str">
        <f t="shared" ca="1" si="38"/>
        <v/>
      </c>
      <c r="O72" s="13" t="str">
        <f t="shared" ca="1" si="39"/>
        <v/>
      </c>
      <c r="P72" s="85" t="str">
        <f t="shared" ca="1" si="40"/>
        <v/>
      </c>
      <c r="Q72" s="13" t="str">
        <f t="shared" ca="1" si="41"/>
        <v/>
      </c>
      <c r="R72" s="86" t="str">
        <f t="shared" ca="1" si="42"/>
        <v/>
      </c>
      <c r="S72" s="13" t="str">
        <f t="shared" ca="1" si="43"/>
        <v/>
      </c>
      <c r="T72" s="13" t="str">
        <f t="shared" ca="1" si="44"/>
        <v/>
      </c>
      <c r="U72" s="13" t="str">
        <f t="shared" ca="1" si="45"/>
        <v/>
      </c>
      <c r="V72" s="13" t="str">
        <f t="shared" ca="1" si="46"/>
        <v/>
      </c>
      <c r="W72" s="13" t="str">
        <f t="shared" ca="1" si="47"/>
        <v/>
      </c>
      <c r="X72" s="13" t="str">
        <f t="shared" ca="1" si="48"/>
        <v/>
      </c>
      <c r="Y72" s="85" t="str">
        <f t="shared" ca="1" si="49"/>
        <v/>
      </c>
      <c r="Z72" s="13" t="str">
        <f t="shared" ca="1" si="50"/>
        <v/>
      </c>
      <c r="AA72" s="86" t="str">
        <f t="shared" ca="1" si="51"/>
        <v/>
      </c>
      <c r="AB72" s="295">
        <f t="shared" si="30"/>
        <v>237</v>
      </c>
    </row>
    <row r="73" spans="1:28">
      <c r="A73" s="67" t="str">
        <f t="shared" si="52"/>
        <v/>
      </c>
      <c r="B73" s="302" t="str">
        <f t="shared" si="55"/>
        <v/>
      </c>
      <c r="C73" s="67" t="str">
        <f ca="1">C70</f>
        <v/>
      </c>
      <c r="D73" s="3" t="str">
        <f>D70</f>
        <v/>
      </c>
      <c r="H73" s="3" t="str">
        <f t="shared" ca="1" si="56"/>
        <v/>
      </c>
      <c r="I73" s="38" t="str">
        <f t="shared" ca="1" si="34"/>
        <v/>
      </c>
      <c r="J73" s="38" t="str">
        <f t="shared" ca="1" si="35"/>
        <v/>
      </c>
      <c r="K73" s="84" t="str">
        <f t="shared" ca="1" si="36"/>
        <v/>
      </c>
      <c r="L73" s="13" t="str">
        <f t="shared" ca="1" si="37"/>
        <v/>
      </c>
      <c r="M73" s="86" t="str">
        <f t="shared" ca="1" si="26"/>
        <v/>
      </c>
      <c r="N73" s="13" t="str">
        <f t="shared" ca="1" si="38"/>
        <v/>
      </c>
      <c r="O73" s="13" t="str">
        <f t="shared" ca="1" si="39"/>
        <v/>
      </c>
      <c r="P73" s="85" t="str">
        <f t="shared" ca="1" si="40"/>
        <v/>
      </c>
      <c r="Q73" s="13" t="str">
        <f t="shared" ca="1" si="41"/>
        <v/>
      </c>
      <c r="R73" s="86" t="str">
        <f t="shared" ca="1" si="42"/>
        <v/>
      </c>
      <c r="S73" s="13" t="str">
        <f t="shared" ca="1" si="43"/>
        <v/>
      </c>
      <c r="T73" s="13" t="str">
        <f t="shared" ca="1" si="44"/>
        <v/>
      </c>
      <c r="U73" s="13" t="str">
        <f t="shared" ca="1" si="45"/>
        <v/>
      </c>
      <c r="V73" s="13" t="str">
        <f t="shared" ca="1" si="46"/>
        <v/>
      </c>
      <c r="W73" s="13" t="str">
        <f t="shared" ca="1" si="47"/>
        <v/>
      </c>
      <c r="X73" s="13" t="str">
        <f t="shared" ca="1" si="48"/>
        <v/>
      </c>
      <c r="Y73" s="85" t="str">
        <f t="shared" ca="1" si="49"/>
        <v/>
      </c>
      <c r="Z73" s="13" t="str">
        <f t="shared" ca="1" si="50"/>
        <v/>
      </c>
      <c r="AA73" s="86" t="str">
        <f t="shared" ca="1" si="51"/>
        <v/>
      </c>
      <c r="AB73" s="295">
        <f t="shared" si="30"/>
        <v>238</v>
      </c>
    </row>
    <row r="74" spans="1:28">
      <c r="A74" s="67" t="str">
        <f t="shared" si="52"/>
        <v/>
      </c>
      <c r="B74" s="302" t="str">
        <f t="shared" si="55"/>
        <v/>
      </c>
      <c r="C74" s="67" t="str">
        <f ca="1">C70</f>
        <v/>
      </c>
      <c r="D74" s="3" t="str">
        <f>D70</f>
        <v/>
      </c>
      <c r="H74" s="3" t="str">
        <f t="shared" ca="1" si="56"/>
        <v/>
      </c>
      <c r="I74" s="38" t="str">
        <f t="shared" ca="1" si="34"/>
        <v/>
      </c>
      <c r="J74" s="38" t="str">
        <f t="shared" ca="1" si="35"/>
        <v/>
      </c>
      <c r="K74" s="84" t="str">
        <f t="shared" ca="1" si="36"/>
        <v/>
      </c>
      <c r="L74" s="13" t="str">
        <f t="shared" ca="1" si="37"/>
        <v/>
      </c>
      <c r="M74" s="86" t="str">
        <f t="shared" ca="1" si="26"/>
        <v/>
      </c>
      <c r="N74" s="13" t="str">
        <f t="shared" ca="1" si="38"/>
        <v/>
      </c>
      <c r="O74" s="13" t="str">
        <f t="shared" ca="1" si="39"/>
        <v/>
      </c>
      <c r="P74" s="85" t="str">
        <f t="shared" ca="1" si="40"/>
        <v/>
      </c>
      <c r="Q74" s="13" t="str">
        <f t="shared" ca="1" si="41"/>
        <v/>
      </c>
      <c r="R74" s="86" t="str">
        <f t="shared" ca="1" si="42"/>
        <v/>
      </c>
      <c r="S74" s="13" t="str">
        <f t="shared" ca="1" si="43"/>
        <v/>
      </c>
      <c r="T74" s="13" t="str">
        <f t="shared" ca="1" si="44"/>
        <v/>
      </c>
      <c r="U74" s="13" t="str">
        <f t="shared" ca="1" si="45"/>
        <v/>
      </c>
      <c r="V74" s="13" t="str">
        <f t="shared" ca="1" si="46"/>
        <v/>
      </c>
      <c r="W74" s="13" t="str">
        <f t="shared" ca="1" si="47"/>
        <v/>
      </c>
      <c r="X74" s="13" t="str">
        <f t="shared" ca="1" si="48"/>
        <v/>
      </c>
      <c r="Y74" s="85" t="str">
        <f t="shared" ca="1" si="49"/>
        <v/>
      </c>
      <c r="Z74" s="13" t="str">
        <f t="shared" ca="1" si="50"/>
        <v/>
      </c>
      <c r="AA74" s="86" t="str">
        <f t="shared" ca="1" si="51"/>
        <v/>
      </c>
      <c r="AB74" s="295">
        <f t="shared" si="30"/>
        <v>239</v>
      </c>
    </row>
    <row r="75" spans="1:28">
      <c r="A75" s="67" t="str">
        <f t="shared" si="52"/>
        <v/>
      </c>
      <c r="B75" s="302" t="str">
        <f t="shared" si="55"/>
        <v/>
      </c>
      <c r="C75" s="67" t="str">
        <f ca="1">C70</f>
        <v/>
      </c>
      <c r="D75" s="3" t="str">
        <f>D71</f>
        <v/>
      </c>
      <c r="H75" s="3" t="str">
        <f t="shared" ca="1" si="56"/>
        <v/>
      </c>
      <c r="I75" s="38" t="str">
        <f t="shared" ca="1" si="34"/>
        <v/>
      </c>
      <c r="J75" s="38" t="str">
        <f t="shared" ca="1" si="35"/>
        <v/>
      </c>
      <c r="K75" s="84" t="str">
        <f t="shared" ca="1" si="36"/>
        <v/>
      </c>
      <c r="L75" s="13" t="str">
        <f t="shared" ca="1" si="37"/>
        <v/>
      </c>
      <c r="M75" s="86" t="str">
        <f t="shared" ca="1" si="26"/>
        <v/>
      </c>
      <c r="N75" s="13" t="str">
        <f t="shared" ca="1" si="38"/>
        <v/>
      </c>
      <c r="O75" s="13" t="str">
        <f t="shared" ca="1" si="39"/>
        <v/>
      </c>
      <c r="P75" s="85" t="str">
        <f t="shared" ca="1" si="40"/>
        <v/>
      </c>
      <c r="Q75" s="13" t="str">
        <f t="shared" ca="1" si="41"/>
        <v/>
      </c>
      <c r="R75" s="86" t="str">
        <f t="shared" ca="1" si="42"/>
        <v/>
      </c>
      <c r="S75" s="13" t="str">
        <f t="shared" ca="1" si="43"/>
        <v/>
      </c>
      <c r="T75" s="13" t="str">
        <f t="shared" ca="1" si="44"/>
        <v/>
      </c>
      <c r="U75" s="13" t="str">
        <f t="shared" ca="1" si="45"/>
        <v/>
      </c>
      <c r="V75" s="13" t="str">
        <f t="shared" ca="1" si="46"/>
        <v/>
      </c>
      <c r="W75" s="13" t="str">
        <f t="shared" ca="1" si="47"/>
        <v/>
      </c>
      <c r="X75" s="13" t="str">
        <f t="shared" ca="1" si="48"/>
        <v/>
      </c>
      <c r="Y75" s="85" t="str">
        <f t="shared" ca="1" si="49"/>
        <v/>
      </c>
      <c r="Z75" s="13" t="str">
        <f t="shared" ca="1" si="50"/>
        <v/>
      </c>
      <c r="AA75" s="86" t="str">
        <f t="shared" ca="1" si="51"/>
        <v/>
      </c>
      <c r="AB75" s="295">
        <f t="shared" si="30"/>
        <v>240</v>
      </c>
    </row>
    <row r="76" spans="1:28">
      <c r="A76" s="67" t="str">
        <f t="shared" si="52"/>
        <v/>
      </c>
      <c r="B76" s="302" t="str">
        <f>B75</f>
        <v/>
      </c>
      <c r="C76" s="67" t="str">
        <f ca="1">C70</f>
        <v/>
      </c>
      <c r="D76" s="3" t="str">
        <f>D70</f>
        <v/>
      </c>
      <c r="H76" s="3" t="str">
        <f t="shared" ca="1" si="56"/>
        <v/>
      </c>
      <c r="I76" s="38" t="str">
        <f t="shared" ca="1" si="34"/>
        <v/>
      </c>
      <c r="J76" s="38" t="str">
        <f t="shared" ca="1" si="35"/>
        <v/>
      </c>
      <c r="K76" s="84" t="str">
        <f t="shared" ca="1" si="36"/>
        <v/>
      </c>
      <c r="L76" s="13" t="str">
        <f t="shared" ca="1" si="37"/>
        <v/>
      </c>
      <c r="M76" s="86" t="str">
        <f t="shared" ca="1" si="26"/>
        <v/>
      </c>
      <c r="N76" s="13" t="str">
        <f t="shared" ca="1" si="38"/>
        <v/>
      </c>
      <c r="O76" s="13" t="str">
        <f t="shared" ca="1" si="39"/>
        <v/>
      </c>
      <c r="P76" s="85" t="str">
        <f t="shared" ca="1" si="40"/>
        <v/>
      </c>
      <c r="Q76" s="13" t="str">
        <f t="shared" ca="1" si="41"/>
        <v/>
      </c>
      <c r="R76" s="86" t="str">
        <f t="shared" ca="1" si="42"/>
        <v/>
      </c>
      <c r="S76" s="13" t="str">
        <f t="shared" ca="1" si="43"/>
        <v/>
      </c>
      <c r="T76" s="13" t="str">
        <f t="shared" ca="1" si="44"/>
        <v/>
      </c>
      <c r="U76" s="13" t="str">
        <f t="shared" ca="1" si="45"/>
        <v/>
      </c>
      <c r="V76" s="13" t="str">
        <f t="shared" ca="1" si="46"/>
        <v/>
      </c>
      <c r="W76" s="13" t="str">
        <f t="shared" ca="1" si="47"/>
        <v/>
      </c>
      <c r="X76" s="13" t="str">
        <f t="shared" ca="1" si="48"/>
        <v/>
      </c>
      <c r="Y76" s="85" t="str">
        <f t="shared" ca="1" si="49"/>
        <v/>
      </c>
      <c r="Z76" s="13" t="str">
        <f t="shared" ca="1" si="50"/>
        <v/>
      </c>
      <c r="AA76" s="86" t="str">
        <f t="shared" ca="1" si="51"/>
        <v/>
      </c>
      <c r="AB76" s="295">
        <f t="shared" si="30"/>
        <v>241</v>
      </c>
    </row>
    <row r="77" spans="1:28">
      <c r="A77" s="67" t="str">
        <f t="shared" si="52"/>
        <v/>
      </c>
      <c r="B77" s="302" t="str">
        <f t="shared" ref="B77" si="57">B76</f>
        <v/>
      </c>
      <c r="C77" s="67" t="str">
        <f ca="1">C70</f>
        <v/>
      </c>
      <c r="D77" s="3" t="str">
        <f>D70</f>
        <v/>
      </c>
      <c r="E77" s="83" t="str">
        <f ca="1">IF(INDIRECT("$D"&amp;ROW())="","",INDIRECT("'"&amp;INDIRECT("$D"&amp;ROW())&amp; AE2))</f>
        <v/>
      </c>
      <c r="F77" s="83" t="str">
        <f ca="1">IF(INDIRECT("$D"&amp;ROW())="","",INDIRECT("'"&amp;INDIRECT("$D"&amp;ROW())&amp; AE3))</f>
        <v/>
      </c>
      <c r="G77" s="38" t="str">
        <f ca="1">IF(INDIRECT("$D"&amp;ROW())="","",INDIRECT("'"&amp;INDIRECT("$D"&amp;ROW())&amp; AE4))</f>
        <v/>
      </c>
      <c r="H77" s="3" t="str">
        <f ca="1">IF(INDIRECT("$D"&amp;ROW())="","","Property")</f>
        <v/>
      </c>
      <c r="I77" s="38" t="str">
        <f t="shared" ca="1" si="34"/>
        <v/>
      </c>
      <c r="J77" s="38" t="str">
        <f t="shared" ca="1" si="35"/>
        <v/>
      </c>
      <c r="K77" s="84" t="str">
        <f t="shared" ca="1" si="36"/>
        <v/>
      </c>
      <c r="L77" s="13" t="str">
        <f t="shared" ca="1" si="37"/>
        <v/>
      </c>
      <c r="M77" s="86" t="str">
        <f t="shared" ca="1" si="26"/>
        <v/>
      </c>
      <c r="N77" s="13" t="str">
        <f t="shared" ca="1" si="38"/>
        <v/>
      </c>
      <c r="O77" s="13" t="str">
        <f t="shared" ca="1" si="39"/>
        <v/>
      </c>
      <c r="P77" s="85" t="str">
        <f t="shared" ca="1" si="40"/>
        <v/>
      </c>
      <c r="Q77" s="13" t="str">
        <f t="shared" ca="1" si="41"/>
        <v/>
      </c>
      <c r="R77" s="86" t="str">
        <f t="shared" ca="1" si="42"/>
        <v/>
      </c>
      <c r="S77" s="13" t="str">
        <f t="shared" ca="1" si="43"/>
        <v/>
      </c>
      <c r="T77" s="13" t="str">
        <f t="shared" ca="1" si="44"/>
        <v/>
      </c>
      <c r="U77" s="13" t="str">
        <f t="shared" ca="1" si="45"/>
        <v/>
      </c>
      <c r="V77" s="13" t="str">
        <f t="shared" ca="1" si="46"/>
        <v/>
      </c>
      <c r="W77" s="13" t="str">
        <f t="shared" ca="1" si="47"/>
        <v/>
      </c>
      <c r="X77" s="13" t="str">
        <f t="shared" ca="1" si="48"/>
        <v/>
      </c>
      <c r="Y77" s="85" t="str">
        <f t="shared" ca="1" si="49"/>
        <v/>
      </c>
      <c r="Z77" s="13" t="str">
        <f t="shared" ca="1" si="50"/>
        <v/>
      </c>
      <c r="AA77" s="86" t="str">
        <f t="shared" ca="1" si="51"/>
        <v/>
      </c>
      <c r="AB77" s="295">
        <f t="shared" si="30"/>
        <v>242</v>
      </c>
    </row>
    <row r="78" spans="1:28">
      <c r="A78" s="67" t="str">
        <f t="shared" si="52"/>
        <v/>
      </c>
      <c r="B78" s="302" t="str">
        <f t="shared" si="28"/>
        <v/>
      </c>
      <c r="C78" s="67" t="str">
        <f ca="1">IF(INDIRECT("$D"&amp;ROW())="","",INDIRECT("'"&amp;INDIRECT("$D"&amp;ROW())&amp; AE1))</f>
        <v/>
      </c>
      <c r="D78" s="87" t="str">
        <f>IF(Data!A66="","",Data!A66)</f>
        <v/>
      </c>
      <c r="H78" s="3" t="str">
        <f t="shared" ref="H78:H84" ca="1" si="58">IF($D78="","",INDIRECT("'"&amp;$D78&amp;"'!"&amp;$H$2&amp;$AB78))</f>
        <v/>
      </c>
      <c r="I78" s="38" t="str">
        <f t="shared" ref="I78:I109" ca="1" si="59">IF($D78="","",INDIRECT("'"&amp;$D78&amp;"'!"&amp;$I$2&amp;$AB78))</f>
        <v/>
      </c>
      <c r="J78" s="38" t="str">
        <f t="shared" ref="J78:J109" ca="1" si="60">IF($D78="","",INDIRECT("'"&amp;$D78&amp;"'!"&amp;$J$2&amp;$AB78))</f>
        <v/>
      </c>
      <c r="K78" s="84" t="str">
        <f t="shared" ref="K78:K109" ca="1" si="61">IF($D78="","",INDIRECT("'"&amp;$D78&amp;"'!"&amp;$K$2&amp;$AB78))</f>
        <v/>
      </c>
      <c r="L78" s="13" t="str">
        <f t="shared" ref="L78:L109" ca="1" si="62">IF($D78="","",INDIRECT("'"&amp;$D78&amp;"'!"&amp;$L$2&amp;$AB78))</f>
        <v/>
      </c>
      <c r="M78" s="86" t="str">
        <f t="shared" ca="1" si="26"/>
        <v/>
      </c>
      <c r="N78" s="13" t="str">
        <f t="shared" ref="N78:N109" ca="1" si="63">IF($D78="","",INDIRECT("'"&amp;$D78&amp;"'!"&amp;$N$2&amp;$AB78))</f>
        <v/>
      </c>
      <c r="O78" s="13" t="str">
        <f t="shared" ref="O78:O109" ca="1" si="64">IF($D78="","",INDIRECT("'"&amp;$D78&amp;"'!"&amp;$O$2&amp;$AB78))</f>
        <v/>
      </c>
      <c r="P78" s="85" t="str">
        <f t="shared" ref="P78:P109" ca="1" si="65">IF($D78="","",INDIRECT("'"&amp;$D78&amp;"'!"&amp;$P$2&amp;$AB78))</f>
        <v/>
      </c>
      <c r="Q78" s="13" t="str">
        <f t="shared" ref="Q78:Q109" ca="1" si="66">IF($D78="","",INDIRECT("'"&amp;$D78&amp;"'!"&amp;$Q$2&amp;$AB78))</f>
        <v/>
      </c>
      <c r="R78" s="86" t="str">
        <f t="shared" ref="R78:R109" ca="1" si="67">IF($D78="","",INDIRECT("'"&amp;$D78&amp;"'!"&amp;$R$2&amp;$AB78))</f>
        <v/>
      </c>
      <c r="S78" s="13" t="str">
        <f t="shared" ref="S78:S109" ca="1" si="68">IF($D78="","",INDIRECT("'"&amp;$D78&amp;"'!"&amp;$S$2&amp;$AB78))</f>
        <v/>
      </c>
      <c r="T78" s="13" t="str">
        <f t="shared" ref="T78:T109" ca="1" si="69">IF($D78="","",INDIRECT("'"&amp;$D78&amp;"'!"&amp;$T$2&amp;$AB78))</f>
        <v/>
      </c>
      <c r="U78" s="13" t="str">
        <f t="shared" ref="U78:U109" ca="1" si="70">IF($D78="","",INDIRECT("'"&amp;$D78&amp;"'!"&amp;$U$2&amp;$AB78))</f>
        <v/>
      </c>
      <c r="V78" s="13" t="str">
        <f t="shared" ref="V78:V109" ca="1" si="71">IF($D78="","",INDIRECT("'"&amp;$D78&amp;"'!"&amp;$V$2&amp;$AB78))</f>
        <v/>
      </c>
      <c r="W78" s="13" t="str">
        <f t="shared" ref="W78:W109" ca="1" si="72">IF($D78="","",INDIRECT("'"&amp;$D78&amp;"'!"&amp;$W$2&amp;$AB78))</f>
        <v/>
      </c>
      <c r="X78" s="13" t="str">
        <f t="shared" ref="X78:X109" ca="1" si="73">IF($D78="","",INDIRECT("'"&amp;$D78&amp;"'!"&amp;$X$2&amp;$AB78))</f>
        <v/>
      </c>
      <c r="Y78" s="85" t="str">
        <f t="shared" ref="Y78:Y109" ca="1" si="74">IF($D78="","",INDIRECT("'"&amp;$D78&amp;"'!"&amp;$Y$2&amp;$AB78))</f>
        <v/>
      </c>
      <c r="Z78" s="13" t="str">
        <f t="shared" ref="Z78:Z109" ca="1" si="75">IF($D78="","",INDIRECT("'"&amp;$D78&amp;"'!"&amp;$Z$2&amp;$AB78))</f>
        <v/>
      </c>
      <c r="AA78" s="86" t="str">
        <f t="shared" ref="AA78:AA109" ca="1" si="76">IF($D78="","",INDIRECT("'"&amp;$D78&amp;"'!"&amp;$AA$2&amp;$AB78))</f>
        <v/>
      </c>
      <c r="AB78" s="295">
        <f t="shared" si="30"/>
        <v>235</v>
      </c>
    </row>
    <row r="79" spans="1:28">
      <c r="A79" s="67" t="str">
        <f t="shared" si="52"/>
        <v/>
      </c>
      <c r="B79" s="302" t="str">
        <f t="shared" si="28"/>
        <v/>
      </c>
      <c r="C79" s="67" t="str">
        <f ca="1">C78</f>
        <v/>
      </c>
      <c r="D79" s="3" t="str">
        <f>D78</f>
        <v/>
      </c>
      <c r="H79" s="3" t="str">
        <f t="shared" ca="1" si="58"/>
        <v/>
      </c>
      <c r="I79" s="38" t="str">
        <f t="shared" ca="1" si="59"/>
        <v/>
      </c>
      <c r="J79" s="38" t="str">
        <f t="shared" ca="1" si="60"/>
        <v/>
      </c>
      <c r="K79" s="84" t="str">
        <f t="shared" ca="1" si="61"/>
        <v/>
      </c>
      <c r="L79" s="13" t="str">
        <f t="shared" ca="1" si="62"/>
        <v/>
      </c>
      <c r="M79" s="86" t="str">
        <f t="shared" ref="M79:M141" ca="1" si="77">IF($D79="","",INDIRECT("'"&amp;$D79&amp;"'!"&amp;$J$2&amp;$AB79))</f>
        <v/>
      </c>
      <c r="N79" s="13" t="str">
        <f t="shared" ca="1" si="63"/>
        <v/>
      </c>
      <c r="O79" s="13" t="str">
        <f t="shared" ca="1" si="64"/>
        <v/>
      </c>
      <c r="P79" s="85" t="str">
        <f t="shared" ca="1" si="65"/>
        <v/>
      </c>
      <c r="Q79" s="13" t="str">
        <f t="shared" ca="1" si="66"/>
        <v/>
      </c>
      <c r="R79" s="86" t="str">
        <f t="shared" ca="1" si="67"/>
        <v/>
      </c>
      <c r="S79" s="13" t="str">
        <f t="shared" ca="1" si="68"/>
        <v/>
      </c>
      <c r="T79" s="13" t="str">
        <f t="shared" ca="1" si="69"/>
        <v/>
      </c>
      <c r="U79" s="13" t="str">
        <f t="shared" ca="1" si="70"/>
        <v/>
      </c>
      <c r="V79" s="13" t="str">
        <f t="shared" ca="1" si="71"/>
        <v/>
      </c>
      <c r="W79" s="13" t="str">
        <f t="shared" ca="1" si="72"/>
        <v/>
      </c>
      <c r="X79" s="13" t="str">
        <f t="shared" ca="1" si="73"/>
        <v/>
      </c>
      <c r="Y79" s="85" t="str">
        <f t="shared" ca="1" si="74"/>
        <v/>
      </c>
      <c r="Z79" s="13" t="str">
        <f t="shared" ca="1" si="75"/>
        <v/>
      </c>
      <c r="AA79" s="86" t="str">
        <f t="shared" ca="1" si="76"/>
        <v/>
      </c>
      <c r="AB79" s="295">
        <f t="shared" si="30"/>
        <v>236</v>
      </c>
    </row>
    <row r="80" spans="1:28">
      <c r="A80" s="67" t="str">
        <f t="shared" si="52"/>
        <v/>
      </c>
      <c r="B80" s="302" t="str">
        <f t="shared" si="28"/>
        <v/>
      </c>
      <c r="C80" s="67" t="str">
        <f ca="1">C78</f>
        <v/>
      </c>
      <c r="D80" s="3" t="str">
        <f>D78</f>
        <v/>
      </c>
      <c r="H80" s="3" t="str">
        <f t="shared" ca="1" si="58"/>
        <v/>
      </c>
      <c r="I80" s="38" t="str">
        <f t="shared" ca="1" si="59"/>
        <v/>
      </c>
      <c r="J80" s="38" t="str">
        <f t="shared" ca="1" si="60"/>
        <v/>
      </c>
      <c r="K80" s="84" t="str">
        <f t="shared" ca="1" si="61"/>
        <v/>
      </c>
      <c r="L80" s="13" t="str">
        <f t="shared" ca="1" si="62"/>
        <v/>
      </c>
      <c r="M80" s="86" t="str">
        <f t="shared" ca="1" si="77"/>
        <v/>
      </c>
      <c r="N80" s="13" t="str">
        <f t="shared" ca="1" si="63"/>
        <v/>
      </c>
      <c r="O80" s="13" t="str">
        <f t="shared" ca="1" si="64"/>
        <v/>
      </c>
      <c r="P80" s="85" t="str">
        <f t="shared" ca="1" si="65"/>
        <v/>
      </c>
      <c r="Q80" s="13" t="str">
        <f t="shared" ca="1" si="66"/>
        <v/>
      </c>
      <c r="R80" s="86" t="str">
        <f t="shared" ca="1" si="67"/>
        <v/>
      </c>
      <c r="S80" s="13" t="str">
        <f t="shared" ca="1" si="68"/>
        <v/>
      </c>
      <c r="T80" s="13" t="str">
        <f t="shared" ca="1" si="69"/>
        <v/>
      </c>
      <c r="U80" s="13" t="str">
        <f t="shared" ca="1" si="70"/>
        <v/>
      </c>
      <c r="V80" s="13" t="str">
        <f t="shared" ca="1" si="71"/>
        <v/>
      </c>
      <c r="W80" s="13" t="str">
        <f t="shared" ca="1" si="72"/>
        <v/>
      </c>
      <c r="X80" s="13" t="str">
        <f t="shared" ca="1" si="73"/>
        <v/>
      </c>
      <c r="Y80" s="85" t="str">
        <f t="shared" ca="1" si="74"/>
        <v/>
      </c>
      <c r="Z80" s="13" t="str">
        <f t="shared" ca="1" si="75"/>
        <v/>
      </c>
      <c r="AA80" s="86" t="str">
        <f t="shared" ca="1" si="76"/>
        <v/>
      </c>
      <c r="AB80" s="295">
        <f t="shared" si="30"/>
        <v>237</v>
      </c>
    </row>
    <row r="81" spans="1:28">
      <c r="A81" s="67" t="str">
        <f t="shared" si="52"/>
        <v/>
      </c>
      <c r="B81" s="302" t="str">
        <f t="shared" si="28"/>
        <v/>
      </c>
      <c r="C81" s="67" t="str">
        <f ca="1">C78</f>
        <v/>
      </c>
      <c r="D81" s="3" t="str">
        <f>D78</f>
        <v/>
      </c>
      <c r="H81" s="3" t="str">
        <f t="shared" ca="1" si="58"/>
        <v/>
      </c>
      <c r="I81" s="38" t="str">
        <f t="shared" ca="1" si="59"/>
        <v/>
      </c>
      <c r="J81" s="38" t="str">
        <f t="shared" ca="1" si="60"/>
        <v/>
      </c>
      <c r="K81" s="84" t="str">
        <f t="shared" ca="1" si="61"/>
        <v/>
      </c>
      <c r="L81" s="13" t="str">
        <f t="shared" ca="1" si="62"/>
        <v/>
      </c>
      <c r="M81" s="86" t="str">
        <f t="shared" ca="1" si="77"/>
        <v/>
      </c>
      <c r="N81" s="13" t="str">
        <f t="shared" ca="1" si="63"/>
        <v/>
      </c>
      <c r="O81" s="13" t="str">
        <f t="shared" ca="1" si="64"/>
        <v/>
      </c>
      <c r="P81" s="85" t="str">
        <f t="shared" ca="1" si="65"/>
        <v/>
      </c>
      <c r="Q81" s="13" t="str">
        <f t="shared" ca="1" si="66"/>
        <v/>
      </c>
      <c r="R81" s="86" t="str">
        <f t="shared" ca="1" si="67"/>
        <v/>
      </c>
      <c r="S81" s="13" t="str">
        <f t="shared" ca="1" si="68"/>
        <v/>
      </c>
      <c r="T81" s="13" t="str">
        <f t="shared" ca="1" si="69"/>
        <v/>
      </c>
      <c r="U81" s="13" t="str">
        <f t="shared" ca="1" si="70"/>
        <v/>
      </c>
      <c r="V81" s="13" t="str">
        <f t="shared" ca="1" si="71"/>
        <v/>
      </c>
      <c r="W81" s="13" t="str">
        <f t="shared" ca="1" si="72"/>
        <v/>
      </c>
      <c r="X81" s="13" t="str">
        <f t="shared" ca="1" si="73"/>
        <v/>
      </c>
      <c r="Y81" s="85" t="str">
        <f t="shared" ca="1" si="74"/>
        <v/>
      </c>
      <c r="Z81" s="13" t="str">
        <f t="shared" ca="1" si="75"/>
        <v/>
      </c>
      <c r="AA81" s="86" t="str">
        <f t="shared" ca="1" si="76"/>
        <v/>
      </c>
      <c r="AB81" s="295">
        <f t="shared" si="30"/>
        <v>238</v>
      </c>
    </row>
    <row r="82" spans="1:28">
      <c r="A82" s="67" t="str">
        <f t="shared" si="52"/>
        <v/>
      </c>
      <c r="B82" s="302" t="str">
        <f t="shared" si="28"/>
        <v/>
      </c>
      <c r="C82" s="67" t="str">
        <f ca="1">C78</f>
        <v/>
      </c>
      <c r="D82" s="3" t="str">
        <f>D79</f>
        <v/>
      </c>
      <c r="H82" s="3" t="str">
        <f t="shared" ca="1" si="58"/>
        <v/>
      </c>
      <c r="I82" s="38" t="str">
        <f t="shared" ca="1" si="59"/>
        <v/>
      </c>
      <c r="J82" s="38" t="str">
        <f t="shared" ca="1" si="60"/>
        <v/>
      </c>
      <c r="K82" s="84" t="str">
        <f t="shared" ca="1" si="61"/>
        <v/>
      </c>
      <c r="L82" s="13" t="str">
        <f t="shared" ca="1" si="62"/>
        <v/>
      </c>
      <c r="M82" s="86" t="str">
        <f t="shared" ca="1" si="77"/>
        <v/>
      </c>
      <c r="N82" s="13" t="str">
        <f t="shared" ca="1" si="63"/>
        <v/>
      </c>
      <c r="O82" s="13" t="str">
        <f t="shared" ca="1" si="64"/>
        <v/>
      </c>
      <c r="P82" s="85" t="str">
        <f t="shared" ca="1" si="65"/>
        <v/>
      </c>
      <c r="Q82" s="13" t="str">
        <f t="shared" ca="1" si="66"/>
        <v/>
      </c>
      <c r="R82" s="86" t="str">
        <f t="shared" ca="1" si="67"/>
        <v/>
      </c>
      <c r="S82" s="13" t="str">
        <f t="shared" ca="1" si="68"/>
        <v/>
      </c>
      <c r="T82" s="13" t="str">
        <f t="shared" ca="1" si="69"/>
        <v/>
      </c>
      <c r="U82" s="13" t="str">
        <f t="shared" ca="1" si="70"/>
        <v/>
      </c>
      <c r="V82" s="13" t="str">
        <f t="shared" ca="1" si="71"/>
        <v/>
      </c>
      <c r="W82" s="13" t="str">
        <f t="shared" ca="1" si="72"/>
        <v/>
      </c>
      <c r="X82" s="13" t="str">
        <f t="shared" ca="1" si="73"/>
        <v/>
      </c>
      <c r="Y82" s="85" t="str">
        <f t="shared" ca="1" si="74"/>
        <v/>
      </c>
      <c r="Z82" s="13" t="str">
        <f t="shared" ca="1" si="75"/>
        <v/>
      </c>
      <c r="AA82" s="86" t="str">
        <f t="shared" ca="1" si="76"/>
        <v/>
      </c>
      <c r="AB82" s="295">
        <f t="shared" si="30"/>
        <v>239</v>
      </c>
    </row>
    <row r="83" spans="1:28">
      <c r="A83" s="67" t="str">
        <f t="shared" si="52"/>
        <v/>
      </c>
      <c r="B83" s="302" t="str">
        <f>IF($D83="","",$B82)</f>
        <v/>
      </c>
      <c r="C83" s="67" t="str">
        <f ca="1">C78</f>
        <v/>
      </c>
      <c r="D83" s="3" t="str">
        <f>D78</f>
        <v/>
      </c>
      <c r="H83" s="3" t="str">
        <f t="shared" ca="1" si="58"/>
        <v/>
      </c>
      <c r="I83" s="38" t="str">
        <f t="shared" ca="1" si="59"/>
        <v/>
      </c>
      <c r="J83" s="38" t="str">
        <f t="shared" ca="1" si="60"/>
        <v/>
      </c>
      <c r="K83" s="84" t="str">
        <f t="shared" ca="1" si="61"/>
        <v/>
      </c>
      <c r="L83" s="13" t="str">
        <f t="shared" ca="1" si="62"/>
        <v/>
      </c>
      <c r="M83" s="86" t="str">
        <f t="shared" ca="1" si="77"/>
        <v/>
      </c>
      <c r="N83" s="13" t="str">
        <f t="shared" ca="1" si="63"/>
        <v/>
      </c>
      <c r="O83" s="13" t="str">
        <f t="shared" ca="1" si="64"/>
        <v/>
      </c>
      <c r="P83" s="85" t="str">
        <f t="shared" ca="1" si="65"/>
        <v/>
      </c>
      <c r="Q83" s="13" t="str">
        <f t="shared" ca="1" si="66"/>
        <v/>
      </c>
      <c r="R83" s="86" t="str">
        <f t="shared" ca="1" si="67"/>
        <v/>
      </c>
      <c r="S83" s="13" t="str">
        <f t="shared" ca="1" si="68"/>
        <v/>
      </c>
      <c r="T83" s="13" t="str">
        <f t="shared" ca="1" si="69"/>
        <v/>
      </c>
      <c r="U83" s="13" t="str">
        <f t="shared" ca="1" si="70"/>
        <v/>
      </c>
      <c r="V83" s="13" t="str">
        <f t="shared" ca="1" si="71"/>
        <v/>
      </c>
      <c r="W83" s="13" t="str">
        <f t="shared" ca="1" si="72"/>
        <v/>
      </c>
      <c r="X83" s="13" t="str">
        <f t="shared" ca="1" si="73"/>
        <v/>
      </c>
      <c r="Y83" s="85" t="str">
        <f t="shared" ca="1" si="74"/>
        <v/>
      </c>
      <c r="Z83" s="13" t="str">
        <f t="shared" ca="1" si="75"/>
        <v/>
      </c>
      <c r="AA83" s="86" t="str">
        <f t="shared" ca="1" si="76"/>
        <v/>
      </c>
      <c r="AB83" s="295">
        <f t="shared" si="30"/>
        <v>240</v>
      </c>
    </row>
    <row r="84" spans="1:28">
      <c r="A84" s="67" t="str">
        <f t="shared" si="52"/>
        <v/>
      </c>
      <c r="B84" s="302" t="str">
        <f t="shared" si="28"/>
        <v/>
      </c>
      <c r="C84" s="67" t="str">
        <f ca="1">C78</f>
        <v/>
      </c>
      <c r="D84" s="3" t="str">
        <f>D78</f>
        <v/>
      </c>
      <c r="H84" s="3" t="str">
        <f t="shared" ca="1" si="58"/>
        <v/>
      </c>
      <c r="I84" s="38" t="str">
        <f t="shared" ca="1" si="59"/>
        <v/>
      </c>
      <c r="J84" s="38" t="str">
        <f t="shared" ca="1" si="60"/>
        <v/>
      </c>
      <c r="K84" s="84" t="str">
        <f t="shared" ca="1" si="61"/>
        <v/>
      </c>
      <c r="L84" s="13" t="str">
        <f t="shared" ca="1" si="62"/>
        <v/>
      </c>
      <c r="M84" s="86" t="str">
        <f t="shared" ca="1" si="77"/>
        <v/>
      </c>
      <c r="N84" s="13" t="str">
        <f t="shared" ca="1" si="63"/>
        <v/>
      </c>
      <c r="O84" s="13" t="str">
        <f t="shared" ca="1" si="64"/>
        <v/>
      </c>
      <c r="P84" s="85" t="str">
        <f t="shared" ca="1" si="65"/>
        <v/>
      </c>
      <c r="Q84" s="13" t="str">
        <f t="shared" ca="1" si="66"/>
        <v/>
      </c>
      <c r="R84" s="86" t="str">
        <f t="shared" ca="1" si="67"/>
        <v/>
      </c>
      <c r="S84" s="13" t="str">
        <f t="shared" ca="1" si="68"/>
        <v/>
      </c>
      <c r="T84" s="13" t="str">
        <f t="shared" ca="1" si="69"/>
        <v/>
      </c>
      <c r="U84" s="13" t="str">
        <f t="shared" ca="1" si="70"/>
        <v/>
      </c>
      <c r="V84" s="13" t="str">
        <f t="shared" ca="1" si="71"/>
        <v/>
      </c>
      <c r="W84" s="13" t="str">
        <f t="shared" ca="1" si="72"/>
        <v/>
      </c>
      <c r="X84" s="13" t="str">
        <f t="shared" ca="1" si="73"/>
        <v/>
      </c>
      <c r="Y84" s="85" t="str">
        <f t="shared" ca="1" si="74"/>
        <v/>
      </c>
      <c r="Z84" s="13" t="str">
        <f t="shared" ca="1" si="75"/>
        <v/>
      </c>
      <c r="AA84" s="86" t="str">
        <f t="shared" ca="1" si="76"/>
        <v/>
      </c>
      <c r="AB84" s="295">
        <f t="shared" si="30"/>
        <v>241</v>
      </c>
    </row>
    <row r="85" spans="1:28">
      <c r="A85" s="67" t="str">
        <f t="shared" si="52"/>
        <v/>
      </c>
      <c r="B85" s="302" t="str">
        <f t="shared" si="28"/>
        <v/>
      </c>
      <c r="C85" s="67" t="str">
        <f ca="1">C78</f>
        <v/>
      </c>
      <c r="D85" s="3" t="str">
        <f>D78</f>
        <v/>
      </c>
      <c r="E85" s="83" t="str">
        <f ca="1">IF(INDIRECT("$D"&amp;ROW())="","",INDIRECT("'"&amp;INDIRECT("$D"&amp;ROW())&amp; AE2))</f>
        <v/>
      </c>
      <c r="F85" s="83" t="str">
        <f ca="1">IF(INDIRECT("$D"&amp;ROW())="","",INDIRECT("'"&amp;INDIRECT("$D"&amp;ROW())&amp; AE3))</f>
        <v/>
      </c>
      <c r="G85" s="38" t="str">
        <f ca="1">IF(INDIRECT("$D"&amp;ROW())="","",INDIRECT("'"&amp;INDIRECT("$D"&amp;ROW())&amp; AE4))</f>
        <v/>
      </c>
      <c r="H85" s="3" t="str">
        <f ca="1">IF(INDIRECT("$D"&amp;ROW())="","","Property")</f>
        <v/>
      </c>
      <c r="I85" s="38" t="str">
        <f t="shared" ca="1" si="59"/>
        <v/>
      </c>
      <c r="J85" s="38" t="str">
        <f t="shared" ca="1" si="60"/>
        <v/>
      </c>
      <c r="K85" s="84" t="str">
        <f t="shared" ca="1" si="61"/>
        <v/>
      </c>
      <c r="L85" s="13" t="str">
        <f t="shared" ca="1" si="62"/>
        <v/>
      </c>
      <c r="M85" s="86" t="str">
        <f t="shared" ca="1" si="77"/>
        <v/>
      </c>
      <c r="N85" s="13" t="str">
        <f t="shared" ca="1" si="63"/>
        <v/>
      </c>
      <c r="O85" s="13" t="str">
        <f t="shared" ca="1" si="64"/>
        <v/>
      </c>
      <c r="P85" s="85" t="str">
        <f t="shared" ca="1" si="65"/>
        <v/>
      </c>
      <c r="Q85" s="13" t="str">
        <f t="shared" ca="1" si="66"/>
        <v/>
      </c>
      <c r="R85" s="86" t="str">
        <f t="shared" ca="1" si="67"/>
        <v/>
      </c>
      <c r="S85" s="13" t="str">
        <f t="shared" ca="1" si="68"/>
        <v/>
      </c>
      <c r="T85" s="13" t="str">
        <f t="shared" ca="1" si="69"/>
        <v/>
      </c>
      <c r="U85" s="13" t="str">
        <f t="shared" ca="1" si="70"/>
        <v/>
      </c>
      <c r="V85" s="13" t="str">
        <f t="shared" ca="1" si="71"/>
        <v/>
      </c>
      <c r="W85" s="13" t="str">
        <f t="shared" ca="1" si="72"/>
        <v/>
      </c>
      <c r="X85" s="13" t="str">
        <f t="shared" ca="1" si="73"/>
        <v/>
      </c>
      <c r="Y85" s="85" t="str">
        <f t="shared" ca="1" si="74"/>
        <v/>
      </c>
      <c r="Z85" s="13" t="str">
        <f t="shared" ca="1" si="75"/>
        <v/>
      </c>
      <c r="AA85" s="86" t="str">
        <f t="shared" ca="1" si="76"/>
        <v/>
      </c>
      <c r="AB85" s="295">
        <f t="shared" si="30"/>
        <v>242</v>
      </c>
    </row>
    <row r="86" spans="1:28">
      <c r="A86" s="67" t="str">
        <f t="shared" ref="A86:A117" si="78">IF($D86="","",$W$1)</f>
        <v/>
      </c>
      <c r="B86" s="302" t="str">
        <f t="shared" ref="B86:B141" si="79">IF($D86="","",$B85)</f>
        <v/>
      </c>
      <c r="C86" s="67" t="str">
        <f ca="1">IF(INDIRECT("$D"&amp;ROW())="","",INDIRECT("'"&amp;INDIRECT("$D"&amp;ROW())&amp; AE1))</f>
        <v/>
      </c>
      <c r="D86" s="87" t="str">
        <f>IF(Data!A67="","",Data!A67)</f>
        <v/>
      </c>
      <c r="H86" s="3" t="str">
        <f t="shared" ref="H86:H92" ca="1" si="80">IF($D86="","",INDIRECT("'"&amp;$D86&amp;"'!"&amp;$H$2&amp;$AB86))</f>
        <v/>
      </c>
      <c r="I86" s="38" t="str">
        <f t="shared" ca="1" si="59"/>
        <v/>
      </c>
      <c r="J86" s="38" t="str">
        <f t="shared" ca="1" si="60"/>
        <v/>
      </c>
      <c r="K86" s="84" t="str">
        <f t="shared" ca="1" si="61"/>
        <v/>
      </c>
      <c r="L86" s="13" t="str">
        <f t="shared" ca="1" si="62"/>
        <v/>
      </c>
      <c r="M86" s="86" t="str">
        <f t="shared" ca="1" si="77"/>
        <v/>
      </c>
      <c r="N86" s="13" t="str">
        <f t="shared" ca="1" si="63"/>
        <v/>
      </c>
      <c r="O86" s="13" t="str">
        <f t="shared" ca="1" si="64"/>
        <v/>
      </c>
      <c r="P86" s="85" t="str">
        <f t="shared" ca="1" si="65"/>
        <v/>
      </c>
      <c r="Q86" s="13" t="str">
        <f t="shared" ca="1" si="66"/>
        <v/>
      </c>
      <c r="R86" s="86" t="str">
        <f t="shared" ca="1" si="67"/>
        <v/>
      </c>
      <c r="S86" s="13" t="str">
        <f t="shared" ca="1" si="68"/>
        <v/>
      </c>
      <c r="T86" s="13" t="str">
        <f t="shared" ca="1" si="69"/>
        <v/>
      </c>
      <c r="U86" s="13" t="str">
        <f t="shared" ca="1" si="70"/>
        <v/>
      </c>
      <c r="V86" s="13" t="str">
        <f t="shared" ca="1" si="71"/>
        <v/>
      </c>
      <c r="W86" s="13" t="str">
        <f t="shared" ca="1" si="72"/>
        <v/>
      </c>
      <c r="X86" s="13" t="str">
        <f t="shared" ca="1" si="73"/>
        <v/>
      </c>
      <c r="Y86" s="85" t="str">
        <f t="shared" ca="1" si="74"/>
        <v/>
      </c>
      <c r="Z86" s="13" t="str">
        <f t="shared" ca="1" si="75"/>
        <v/>
      </c>
      <c r="AA86" s="86" t="str">
        <f t="shared" ca="1" si="76"/>
        <v/>
      </c>
      <c r="AB86" s="295">
        <f t="shared" si="30"/>
        <v>235</v>
      </c>
    </row>
    <row r="87" spans="1:28">
      <c r="A87" s="67" t="str">
        <f t="shared" si="78"/>
        <v/>
      </c>
      <c r="B87" s="302" t="str">
        <f t="shared" si="79"/>
        <v/>
      </c>
      <c r="C87" s="67" t="str">
        <f ca="1">C86</f>
        <v/>
      </c>
      <c r="D87" s="3" t="str">
        <f>D86</f>
        <v/>
      </c>
      <c r="H87" s="3" t="str">
        <f t="shared" ca="1" si="80"/>
        <v/>
      </c>
      <c r="I87" s="38" t="str">
        <f t="shared" ca="1" si="59"/>
        <v/>
      </c>
      <c r="J87" s="38" t="str">
        <f t="shared" ca="1" si="60"/>
        <v/>
      </c>
      <c r="K87" s="84" t="str">
        <f t="shared" ca="1" si="61"/>
        <v/>
      </c>
      <c r="L87" s="13" t="str">
        <f t="shared" ca="1" si="62"/>
        <v/>
      </c>
      <c r="M87" s="86" t="str">
        <f t="shared" ca="1" si="77"/>
        <v/>
      </c>
      <c r="N87" s="13" t="str">
        <f t="shared" ca="1" si="63"/>
        <v/>
      </c>
      <c r="O87" s="13" t="str">
        <f t="shared" ca="1" si="64"/>
        <v/>
      </c>
      <c r="P87" s="85" t="str">
        <f t="shared" ca="1" si="65"/>
        <v/>
      </c>
      <c r="Q87" s="13" t="str">
        <f t="shared" ca="1" si="66"/>
        <v/>
      </c>
      <c r="R87" s="86" t="str">
        <f t="shared" ca="1" si="67"/>
        <v/>
      </c>
      <c r="S87" s="13" t="str">
        <f t="shared" ca="1" si="68"/>
        <v/>
      </c>
      <c r="T87" s="13" t="str">
        <f t="shared" ca="1" si="69"/>
        <v/>
      </c>
      <c r="U87" s="13" t="str">
        <f t="shared" ca="1" si="70"/>
        <v/>
      </c>
      <c r="V87" s="13" t="str">
        <f t="shared" ca="1" si="71"/>
        <v/>
      </c>
      <c r="W87" s="13" t="str">
        <f t="shared" ca="1" si="72"/>
        <v/>
      </c>
      <c r="X87" s="13" t="str">
        <f t="shared" ca="1" si="73"/>
        <v/>
      </c>
      <c r="Y87" s="85" t="str">
        <f t="shared" ca="1" si="74"/>
        <v/>
      </c>
      <c r="Z87" s="13" t="str">
        <f t="shared" ca="1" si="75"/>
        <v/>
      </c>
      <c r="AA87" s="86" t="str">
        <f t="shared" ca="1" si="76"/>
        <v/>
      </c>
      <c r="AB87" s="295">
        <f t="shared" ref="AB87:AB141" si="81">$AB79</f>
        <v>236</v>
      </c>
    </row>
    <row r="88" spans="1:28">
      <c r="A88" s="67" t="str">
        <f t="shared" si="78"/>
        <v/>
      </c>
      <c r="B88" s="302" t="str">
        <f t="shared" si="79"/>
        <v/>
      </c>
      <c r="C88" s="67" t="str">
        <f ca="1">C86</f>
        <v/>
      </c>
      <c r="D88" s="3" t="str">
        <f>D86</f>
        <v/>
      </c>
      <c r="H88" s="3" t="str">
        <f t="shared" ca="1" si="80"/>
        <v/>
      </c>
      <c r="I88" s="38" t="str">
        <f t="shared" ca="1" si="59"/>
        <v/>
      </c>
      <c r="J88" s="38" t="str">
        <f t="shared" ca="1" si="60"/>
        <v/>
      </c>
      <c r="K88" s="84" t="str">
        <f t="shared" ca="1" si="61"/>
        <v/>
      </c>
      <c r="L88" s="13" t="str">
        <f t="shared" ca="1" si="62"/>
        <v/>
      </c>
      <c r="M88" s="86" t="str">
        <f t="shared" ca="1" si="77"/>
        <v/>
      </c>
      <c r="N88" s="13" t="str">
        <f t="shared" ca="1" si="63"/>
        <v/>
      </c>
      <c r="O88" s="13" t="str">
        <f t="shared" ca="1" si="64"/>
        <v/>
      </c>
      <c r="P88" s="85" t="str">
        <f t="shared" ca="1" si="65"/>
        <v/>
      </c>
      <c r="Q88" s="13" t="str">
        <f t="shared" ca="1" si="66"/>
        <v/>
      </c>
      <c r="R88" s="86" t="str">
        <f t="shared" ca="1" si="67"/>
        <v/>
      </c>
      <c r="S88" s="13" t="str">
        <f t="shared" ca="1" si="68"/>
        <v/>
      </c>
      <c r="T88" s="13" t="str">
        <f t="shared" ca="1" si="69"/>
        <v/>
      </c>
      <c r="U88" s="13" t="str">
        <f t="shared" ca="1" si="70"/>
        <v/>
      </c>
      <c r="V88" s="13" t="str">
        <f t="shared" ca="1" si="71"/>
        <v/>
      </c>
      <c r="W88" s="13" t="str">
        <f t="shared" ca="1" si="72"/>
        <v/>
      </c>
      <c r="X88" s="13" t="str">
        <f t="shared" ca="1" si="73"/>
        <v/>
      </c>
      <c r="Y88" s="85" t="str">
        <f t="shared" ca="1" si="74"/>
        <v/>
      </c>
      <c r="Z88" s="13" t="str">
        <f t="shared" ca="1" si="75"/>
        <v/>
      </c>
      <c r="AA88" s="86" t="str">
        <f t="shared" ca="1" si="76"/>
        <v/>
      </c>
      <c r="AB88" s="295">
        <f t="shared" si="81"/>
        <v>237</v>
      </c>
    </row>
    <row r="89" spans="1:28">
      <c r="A89" s="67" t="str">
        <f t="shared" si="78"/>
        <v/>
      </c>
      <c r="B89" s="302" t="str">
        <f t="shared" si="79"/>
        <v/>
      </c>
      <c r="C89" s="67" t="str">
        <f ca="1">C86</f>
        <v/>
      </c>
      <c r="D89" s="3" t="str">
        <f>D86</f>
        <v/>
      </c>
      <c r="H89" s="3" t="str">
        <f t="shared" ca="1" si="80"/>
        <v/>
      </c>
      <c r="I89" s="38" t="str">
        <f t="shared" ca="1" si="59"/>
        <v/>
      </c>
      <c r="J89" s="38" t="str">
        <f t="shared" ca="1" si="60"/>
        <v/>
      </c>
      <c r="K89" s="84" t="str">
        <f t="shared" ca="1" si="61"/>
        <v/>
      </c>
      <c r="L89" s="13" t="str">
        <f t="shared" ca="1" si="62"/>
        <v/>
      </c>
      <c r="M89" s="86" t="str">
        <f t="shared" ca="1" si="77"/>
        <v/>
      </c>
      <c r="N89" s="13" t="str">
        <f t="shared" ca="1" si="63"/>
        <v/>
      </c>
      <c r="O89" s="13" t="str">
        <f t="shared" ca="1" si="64"/>
        <v/>
      </c>
      <c r="P89" s="85" t="str">
        <f t="shared" ca="1" si="65"/>
        <v/>
      </c>
      <c r="Q89" s="13" t="str">
        <f t="shared" ca="1" si="66"/>
        <v/>
      </c>
      <c r="R89" s="86" t="str">
        <f t="shared" ca="1" si="67"/>
        <v/>
      </c>
      <c r="S89" s="13" t="str">
        <f t="shared" ca="1" si="68"/>
        <v/>
      </c>
      <c r="T89" s="13" t="str">
        <f t="shared" ca="1" si="69"/>
        <v/>
      </c>
      <c r="U89" s="13" t="str">
        <f t="shared" ca="1" si="70"/>
        <v/>
      </c>
      <c r="V89" s="13" t="str">
        <f t="shared" ca="1" si="71"/>
        <v/>
      </c>
      <c r="W89" s="13" t="str">
        <f t="shared" ca="1" si="72"/>
        <v/>
      </c>
      <c r="X89" s="13" t="str">
        <f t="shared" ca="1" si="73"/>
        <v/>
      </c>
      <c r="Y89" s="85" t="str">
        <f t="shared" ca="1" si="74"/>
        <v/>
      </c>
      <c r="Z89" s="13" t="str">
        <f t="shared" ca="1" si="75"/>
        <v/>
      </c>
      <c r="AA89" s="86" t="str">
        <f t="shared" ca="1" si="76"/>
        <v/>
      </c>
      <c r="AB89" s="295">
        <f t="shared" si="81"/>
        <v>238</v>
      </c>
    </row>
    <row r="90" spans="1:28">
      <c r="A90" s="67" t="str">
        <f t="shared" si="78"/>
        <v/>
      </c>
      <c r="B90" s="302" t="str">
        <f t="shared" si="79"/>
        <v/>
      </c>
      <c r="C90" s="67" t="str">
        <f ca="1">C86</f>
        <v/>
      </c>
      <c r="D90" s="3" t="str">
        <f>D87</f>
        <v/>
      </c>
      <c r="H90" s="3" t="str">
        <f t="shared" ca="1" si="80"/>
        <v/>
      </c>
      <c r="I90" s="38" t="str">
        <f t="shared" ca="1" si="59"/>
        <v/>
      </c>
      <c r="J90" s="38" t="str">
        <f t="shared" ca="1" si="60"/>
        <v/>
      </c>
      <c r="K90" s="84" t="str">
        <f t="shared" ca="1" si="61"/>
        <v/>
      </c>
      <c r="L90" s="13" t="str">
        <f t="shared" ca="1" si="62"/>
        <v/>
      </c>
      <c r="M90" s="86" t="str">
        <f t="shared" ca="1" si="77"/>
        <v/>
      </c>
      <c r="N90" s="13" t="str">
        <f t="shared" ca="1" si="63"/>
        <v/>
      </c>
      <c r="O90" s="13" t="str">
        <f t="shared" ca="1" si="64"/>
        <v/>
      </c>
      <c r="P90" s="85" t="str">
        <f t="shared" ca="1" si="65"/>
        <v/>
      </c>
      <c r="Q90" s="13" t="str">
        <f t="shared" ca="1" si="66"/>
        <v/>
      </c>
      <c r="R90" s="86" t="str">
        <f t="shared" ca="1" si="67"/>
        <v/>
      </c>
      <c r="S90" s="13" t="str">
        <f t="shared" ca="1" si="68"/>
        <v/>
      </c>
      <c r="T90" s="13" t="str">
        <f t="shared" ca="1" si="69"/>
        <v/>
      </c>
      <c r="U90" s="13" t="str">
        <f t="shared" ca="1" si="70"/>
        <v/>
      </c>
      <c r="V90" s="13" t="str">
        <f t="shared" ca="1" si="71"/>
        <v/>
      </c>
      <c r="W90" s="13" t="str">
        <f t="shared" ca="1" si="72"/>
        <v/>
      </c>
      <c r="X90" s="13" t="str">
        <f t="shared" ca="1" si="73"/>
        <v/>
      </c>
      <c r="Y90" s="85" t="str">
        <f t="shared" ca="1" si="74"/>
        <v/>
      </c>
      <c r="Z90" s="13" t="str">
        <f t="shared" ca="1" si="75"/>
        <v/>
      </c>
      <c r="AA90" s="86" t="str">
        <f t="shared" ca="1" si="76"/>
        <v/>
      </c>
      <c r="AB90" s="295">
        <f t="shared" si="81"/>
        <v>239</v>
      </c>
    </row>
    <row r="91" spans="1:28">
      <c r="A91" s="67" t="str">
        <f t="shared" si="78"/>
        <v/>
      </c>
      <c r="B91" s="302" t="str">
        <f>IF($D91="","",$B90)</f>
        <v/>
      </c>
      <c r="C91" s="67" t="str">
        <f ca="1">C86</f>
        <v/>
      </c>
      <c r="D91" s="3" t="str">
        <f>D86</f>
        <v/>
      </c>
      <c r="H91" s="3" t="str">
        <f t="shared" ca="1" si="80"/>
        <v/>
      </c>
      <c r="I91" s="38" t="str">
        <f t="shared" ca="1" si="59"/>
        <v/>
      </c>
      <c r="J91" s="38" t="str">
        <f t="shared" ca="1" si="60"/>
        <v/>
      </c>
      <c r="K91" s="84" t="str">
        <f t="shared" ca="1" si="61"/>
        <v/>
      </c>
      <c r="L91" s="13" t="str">
        <f t="shared" ca="1" si="62"/>
        <v/>
      </c>
      <c r="M91" s="86" t="str">
        <f t="shared" ca="1" si="77"/>
        <v/>
      </c>
      <c r="N91" s="13" t="str">
        <f t="shared" ca="1" si="63"/>
        <v/>
      </c>
      <c r="O91" s="13" t="str">
        <f t="shared" ca="1" si="64"/>
        <v/>
      </c>
      <c r="P91" s="85" t="str">
        <f t="shared" ca="1" si="65"/>
        <v/>
      </c>
      <c r="Q91" s="13" t="str">
        <f t="shared" ca="1" si="66"/>
        <v/>
      </c>
      <c r="R91" s="86" t="str">
        <f t="shared" ca="1" si="67"/>
        <v/>
      </c>
      <c r="S91" s="13" t="str">
        <f t="shared" ca="1" si="68"/>
        <v/>
      </c>
      <c r="T91" s="13" t="str">
        <f t="shared" ca="1" si="69"/>
        <v/>
      </c>
      <c r="U91" s="13" t="str">
        <f t="shared" ca="1" si="70"/>
        <v/>
      </c>
      <c r="V91" s="13" t="str">
        <f t="shared" ca="1" si="71"/>
        <v/>
      </c>
      <c r="W91" s="13" t="str">
        <f t="shared" ca="1" si="72"/>
        <v/>
      </c>
      <c r="X91" s="13" t="str">
        <f t="shared" ca="1" si="73"/>
        <v/>
      </c>
      <c r="Y91" s="85" t="str">
        <f t="shared" ca="1" si="74"/>
        <v/>
      </c>
      <c r="Z91" s="13" t="str">
        <f t="shared" ca="1" si="75"/>
        <v/>
      </c>
      <c r="AA91" s="86" t="str">
        <f t="shared" ca="1" si="76"/>
        <v/>
      </c>
      <c r="AB91" s="295">
        <f t="shared" si="81"/>
        <v>240</v>
      </c>
    </row>
    <row r="92" spans="1:28">
      <c r="A92" s="67" t="str">
        <f t="shared" si="78"/>
        <v/>
      </c>
      <c r="B92" s="302" t="str">
        <f t="shared" si="79"/>
        <v/>
      </c>
      <c r="C92" s="67" t="str">
        <f ca="1">C86</f>
        <v/>
      </c>
      <c r="D92" s="3" t="str">
        <f>D86</f>
        <v/>
      </c>
      <c r="H92" s="3" t="str">
        <f t="shared" ca="1" si="80"/>
        <v/>
      </c>
      <c r="I92" s="38" t="str">
        <f t="shared" ca="1" si="59"/>
        <v/>
      </c>
      <c r="J92" s="38" t="str">
        <f t="shared" ca="1" si="60"/>
        <v/>
      </c>
      <c r="K92" s="84" t="str">
        <f t="shared" ca="1" si="61"/>
        <v/>
      </c>
      <c r="L92" s="13" t="str">
        <f t="shared" ca="1" si="62"/>
        <v/>
      </c>
      <c r="M92" s="86" t="str">
        <f t="shared" ca="1" si="77"/>
        <v/>
      </c>
      <c r="N92" s="13" t="str">
        <f t="shared" ca="1" si="63"/>
        <v/>
      </c>
      <c r="O92" s="13" t="str">
        <f t="shared" ca="1" si="64"/>
        <v/>
      </c>
      <c r="P92" s="85" t="str">
        <f t="shared" ca="1" si="65"/>
        <v/>
      </c>
      <c r="Q92" s="13" t="str">
        <f t="shared" ca="1" si="66"/>
        <v/>
      </c>
      <c r="R92" s="86" t="str">
        <f t="shared" ca="1" si="67"/>
        <v/>
      </c>
      <c r="S92" s="13" t="str">
        <f t="shared" ca="1" si="68"/>
        <v/>
      </c>
      <c r="T92" s="13" t="str">
        <f t="shared" ca="1" si="69"/>
        <v/>
      </c>
      <c r="U92" s="13" t="str">
        <f t="shared" ca="1" si="70"/>
        <v/>
      </c>
      <c r="V92" s="13" t="str">
        <f t="shared" ca="1" si="71"/>
        <v/>
      </c>
      <c r="W92" s="13" t="str">
        <f t="shared" ca="1" si="72"/>
        <v/>
      </c>
      <c r="X92" s="13" t="str">
        <f t="shared" ca="1" si="73"/>
        <v/>
      </c>
      <c r="Y92" s="85" t="str">
        <f t="shared" ca="1" si="74"/>
        <v/>
      </c>
      <c r="Z92" s="13" t="str">
        <f t="shared" ca="1" si="75"/>
        <v/>
      </c>
      <c r="AA92" s="86" t="str">
        <f t="shared" ca="1" si="76"/>
        <v/>
      </c>
      <c r="AB92" s="295">
        <f t="shared" si="81"/>
        <v>241</v>
      </c>
    </row>
    <row r="93" spans="1:28">
      <c r="A93" s="67" t="str">
        <f t="shared" si="78"/>
        <v/>
      </c>
      <c r="B93" s="302" t="str">
        <f t="shared" si="79"/>
        <v/>
      </c>
      <c r="C93" s="67" t="str">
        <f ca="1">C86</f>
        <v/>
      </c>
      <c r="D93" s="3" t="str">
        <f>D86</f>
        <v/>
      </c>
      <c r="E93" s="83" t="str">
        <f ca="1">IF(INDIRECT("$D"&amp;ROW())="","",INDIRECT("'"&amp;INDIRECT("$D"&amp;ROW())&amp; AE2))</f>
        <v/>
      </c>
      <c r="F93" s="83" t="str">
        <f ca="1">IF(INDIRECT("$D"&amp;ROW())="","",INDIRECT("'"&amp;INDIRECT("$D"&amp;ROW())&amp; AE3))</f>
        <v/>
      </c>
      <c r="G93" s="38" t="str">
        <f ca="1">IF(INDIRECT("$D"&amp;ROW())="","",INDIRECT("'"&amp;INDIRECT("$D"&amp;ROW())&amp; AE4))</f>
        <v/>
      </c>
      <c r="H93" s="3" t="str">
        <f ca="1">IF(INDIRECT("$D"&amp;ROW())="","","Property")</f>
        <v/>
      </c>
      <c r="I93" s="38" t="str">
        <f t="shared" ca="1" si="59"/>
        <v/>
      </c>
      <c r="J93" s="38" t="str">
        <f t="shared" ca="1" si="60"/>
        <v/>
      </c>
      <c r="K93" s="84" t="str">
        <f t="shared" ca="1" si="61"/>
        <v/>
      </c>
      <c r="L93" s="13" t="str">
        <f t="shared" ca="1" si="62"/>
        <v/>
      </c>
      <c r="M93" s="86" t="str">
        <f t="shared" ca="1" si="77"/>
        <v/>
      </c>
      <c r="N93" s="13" t="str">
        <f t="shared" ca="1" si="63"/>
        <v/>
      </c>
      <c r="O93" s="13" t="str">
        <f t="shared" ca="1" si="64"/>
        <v/>
      </c>
      <c r="P93" s="85" t="str">
        <f t="shared" ca="1" si="65"/>
        <v/>
      </c>
      <c r="Q93" s="13" t="str">
        <f t="shared" ca="1" si="66"/>
        <v/>
      </c>
      <c r="R93" s="86" t="str">
        <f t="shared" ca="1" si="67"/>
        <v/>
      </c>
      <c r="S93" s="13" t="str">
        <f t="shared" ca="1" si="68"/>
        <v/>
      </c>
      <c r="T93" s="13" t="str">
        <f t="shared" ca="1" si="69"/>
        <v/>
      </c>
      <c r="U93" s="13" t="str">
        <f t="shared" ca="1" si="70"/>
        <v/>
      </c>
      <c r="V93" s="13" t="str">
        <f t="shared" ca="1" si="71"/>
        <v/>
      </c>
      <c r="W93" s="13" t="str">
        <f t="shared" ca="1" si="72"/>
        <v/>
      </c>
      <c r="X93" s="13" t="str">
        <f t="shared" ca="1" si="73"/>
        <v/>
      </c>
      <c r="Y93" s="85" t="str">
        <f t="shared" ca="1" si="74"/>
        <v/>
      </c>
      <c r="Z93" s="13" t="str">
        <f t="shared" ca="1" si="75"/>
        <v/>
      </c>
      <c r="AA93" s="86" t="str">
        <f t="shared" ca="1" si="76"/>
        <v/>
      </c>
      <c r="AB93" s="295">
        <f t="shared" si="81"/>
        <v>242</v>
      </c>
    </row>
    <row r="94" spans="1:28">
      <c r="A94" s="67" t="str">
        <f t="shared" si="78"/>
        <v/>
      </c>
      <c r="B94" s="302" t="str">
        <f t="shared" si="79"/>
        <v/>
      </c>
      <c r="C94" s="67" t="str">
        <f ca="1">IF(INDIRECT("$D"&amp;ROW())="","",INDIRECT("'"&amp;INDIRECT("$D"&amp;ROW())&amp; AE1))</f>
        <v/>
      </c>
      <c r="D94" s="87" t="str">
        <f>IF(Data!A68="","",Data!A68)</f>
        <v/>
      </c>
      <c r="H94" s="3" t="str">
        <f t="shared" ref="H94:H100" ca="1" si="82">IF($D94="","",INDIRECT("'"&amp;$D94&amp;"'!"&amp;$H$2&amp;$AB94))</f>
        <v/>
      </c>
      <c r="I94" s="38" t="str">
        <f t="shared" ca="1" si="59"/>
        <v/>
      </c>
      <c r="J94" s="38" t="str">
        <f t="shared" ca="1" si="60"/>
        <v/>
      </c>
      <c r="K94" s="84" t="str">
        <f t="shared" ca="1" si="61"/>
        <v/>
      </c>
      <c r="L94" s="13" t="str">
        <f t="shared" ca="1" si="62"/>
        <v/>
      </c>
      <c r="M94" s="86" t="str">
        <f t="shared" ca="1" si="77"/>
        <v/>
      </c>
      <c r="N94" s="13" t="str">
        <f t="shared" ca="1" si="63"/>
        <v/>
      </c>
      <c r="O94" s="13" t="str">
        <f t="shared" ca="1" si="64"/>
        <v/>
      </c>
      <c r="P94" s="85" t="str">
        <f t="shared" ca="1" si="65"/>
        <v/>
      </c>
      <c r="Q94" s="13" t="str">
        <f t="shared" ca="1" si="66"/>
        <v/>
      </c>
      <c r="R94" s="86" t="str">
        <f t="shared" ca="1" si="67"/>
        <v/>
      </c>
      <c r="S94" s="13" t="str">
        <f t="shared" ca="1" si="68"/>
        <v/>
      </c>
      <c r="T94" s="13" t="str">
        <f t="shared" ca="1" si="69"/>
        <v/>
      </c>
      <c r="U94" s="13" t="str">
        <f t="shared" ca="1" si="70"/>
        <v/>
      </c>
      <c r="V94" s="13" t="str">
        <f t="shared" ca="1" si="71"/>
        <v/>
      </c>
      <c r="W94" s="13" t="str">
        <f t="shared" ca="1" si="72"/>
        <v/>
      </c>
      <c r="X94" s="13" t="str">
        <f t="shared" ca="1" si="73"/>
        <v/>
      </c>
      <c r="Y94" s="85" t="str">
        <f t="shared" ca="1" si="74"/>
        <v/>
      </c>
      <c r="Z94" s="13" t="str">
        <f t="shared" ca="1" si="75"/>
        <v/>
      </c>
      <c r="AA94" s="86" t="str">
        <f t="shared" ca="1" si="76"/>
        <v/>
      </c>
      <c r="AB94" s="295">
        <f t="shared" si="81"/>
        <v>235</v>
      </c>
    </row>
    <row r="95" spans="1:28">
      <c r="A95" s="67" t="str">
        <f t="shared" si="78"/>
        <v/>
      </c>
      <c r="B95" s="302" t="str">
        <f t="shared" si="79"/>
        <v/>
      </c>
      <c r="C95" s="67" t="str">
        <f ca="1">C94</f>
        <v/>
      </c>
      <c r="D95" s="3" t="str">
        <f>D94</f>
        <v/>
      </c>
      <c r="H95" s="3" t="str">
        <f t="shared" ca="1" si="82"/>
        <v/>
      </c>
      <c r="I95" s="38" t="str">
        <f t="shared" ca="1" si="59"/>
        <v/>
      </c>
      <c r="J95" s="38" t="str">
        <f t="shared" ca="1" si="60"/>
        <v/>
      </c>
      <c r="K95" s="84" t="str">
        <f t="shared" ca="1" si="61"/>
        <v/>
      </c>
      <c r="L95" s="13" t="str">
        <f t="shared" ca="1" si="62"/>
        <v/>
      </c>
      <c r="M95" s="86" t="str">
        <f t="shared" ca="1" si="77"/>
        <v/>
      </c>
      <c r="N95" s="13" t="str">
        <f t="shared" ca="1" si="63"/>
        <v/>
      </c>
      <c r="O95" s="13" t="str">
        <f t="shared" ca="1" si="64"/>
        <v/>
      </c>
      <c r="P95" s="85" t="str">
        <f t="shared" ca="1" si="65"/>
        <v/>
      </c>
      <c r="Q95" s="13" t="str">
        <f t="shared" ca="1" si="66"/>
        <v/>
      </c>
      <c r="R95" s="86" t="str">
        <f t="shared" ca="1" si="67"/>
        <v/>
      </c>
      <c r="S95" s="13" t="str">
        <f t="shared" ca="1" si="68"/>
        <v/>
      </c>
      <c r="T95" s="13" t="str">
        <f t="shared" ca="1" si="69"/>
        <v/>
      </c>
      <c r="U95" s="13" t="str">
        <f t="shared" ca="1" si="70"/>
        <v/>
      </c>
      <c r="V95" s="13" t="str">
        <f t="shared" ca="1" si="71"/>
        <v/>
      </c>
      <c r="W95" s="13" t="str">
        <f t="shared" ca="1" si="72"/>
        <v/>
      </c>
      <c r="X95" s="13" t="str">
        <f t="shared" ca="1" si="73"/>
        <v/>
      </c>
      <c r="Y95" s="85" t="str">
        <f t="shared" ca="1" si="74"/>
        <v/>
      </c>
      <c r="Z95" s="13" t="str">
        <f t="shared" ca="1" si="75"/>
        <v/>
      </c>
      <c r="AA95" s="86" t="str">
        <f t="shared" ca="1" si="76"/>
        <v/>
      </c>
      <c r="AB95" s="295">
        <f t="shared" si="81"/>
        <v>236</v>
      </c>
    </row>
    <row r="96" spans="1:28">
      <c r="A96" s="67" t="str">
        <f t="shared" si="78"/>
        <v/>
      </c>
      <c r="B96" s="302" t="str">
        <f t="shared" si="79"/>
        <v/>
      </c>
      <c r="C96" s="67" t="str">
        <f ca="1">C94</f>
        <v/>
      </c>
      <c r="D96" s="3" t="str">
        <f>D94</f>
        <v/>
      </c>
      <c r="H96" s="3" t="str">
        <f t="shared" ca="1" si="82"/>
        <v/>
      </c>
      <c r="I96" s="38" t="str">
        <f t="shared" ca="1" si="59"/>
        <v/>
      </c>
      <c r="J96" s="38" t="str">
        <f t="shared" ca="1" si="60"/>
        <v/>
      </c>
      <c r="K96" s="84" t="str">
        <f t="shared" ca="1" si="61"/>
        <v/>
      </c>
      <c r="L96" s="13" t="str">
        <f t="shared" ca="1" si="62"/>
        <v/>
      </c>
      <c r="M96" s="86" t="str">
        <f t="shared" ca="1" si="77"/>
        <v/>
      </c>
      <c r="N96" s="13" t="str">
        <f t="shared" ca="1" si="63"/>
        <v/>
      </c>
      <c r="O96" s="13" t="str">
        <f t="shared" ca="1" si="64"/>
        <v/>
      </c>
      <c r="P96" s="85" t="str">
        <f t="shared" ca="1" si="65"/>
        <v/>
      </c>
      <c r="Q96" s="13" t="str">
        <f t="shared" ca="1" si="66"/>
        <v/>
      </c>
      <c r="R96" s="86" t="str">
        <f t="shared" ca="1" si="67"/>
        <v/>
      </c>
      <c r="S96" s="13" t="str">
        <f t="shared" ca="1" si="68"/>
        <v/>
      </c>
      <c r="T96" s="13" t="str">
        <f t="shared" ca="1" si="69"/>
        <v/>
      </c>
      <c r="U96" s="13" t="str">
        <f t="shared" ca="1" si="70"/>
        <v/>
      </c>
      <c r="V96" s="13" t="str">
        <f t="shared" ca="1" si="71"/>
        <v/>
      </c>
      <c r="W96" s="13" t="str">
        <f t="shared" ca="1" si="72"/>
        <v/>
      </c>
      <c r="X96" s="13" t="str">
        <f t="shared" ca="1" si="73"/>
        <v/>
      </c>
      <c r="Y96" s="85" t="str">
        <f t="shared" ca="1" si="74"/>
        <v/>
      </c>
      <c r="Z96" s="13" t="str">
        <f t="shared" ca="1" si="75"/>
        <v/>
      </c>
      <c r="AA96" s="86" t="str">
        <f t="shared" ca="1" si="76"/>
        <v/>
      </c>
      <c r="AB96" s="295">
        <f t="shared" si="81"/>
        <v>237</v>
      </c>
    </row>
    <row r="97" spans="1:28">
      <c r="A97" s="67" t="str">
        <f t="shared" si="78"/>
        <v/>
      </c>
      <c r="B97" s="302" t="str">
        <f t="shared" si="79"/>
        <v/>
      </c>
      <c r="C97" s="67" t="str">
        <f ca="1">C94</f>
        <v/>
      </c>
      <c r="D97" s="3" t="str">
        <f>D94</f>
        <v/>
      </c>
      <c r="H97" s="3" t="str">
        <f t="shared" ca="1" si="82"/>
        <v/>
      </c>
      <c r="I97" s="38" t="str">
        <f t="shared" ca="1" si="59"/>
        <v/>
      </c>
      <c r="J97" s="38" t="str">
        <f t="shared" ca="1" si="60"/>
        <v/>
      </c>
      <c r="K97" s="84" t="str">
        <f t="shared" ca="1" si="61"/>
        <v/>
      </c>
      <c r="L97" s="13" t="str">
        <f t="shared" ca="1" si="62"/>
        <v/>
      </c>
      <c r="M97" s="86" t="str">
        <f t="shared" ca="1" si="77"/>
        <v/>
      </c>
      <c r="N97" s="13" t="str">
        <f t="shared" ca="1" si="63"/>
        <v/>
      </c>
      <c r="O97" s="13" t="str">
        <f t="shared" ca="1" si="64"/>
        <v/>
      </c>
      <c r="P97" s="85" t="str">
        <f t="shared" ca="1" si="65"/>
        <v/>
      </c>
      <c r="Q97" s="13" t="str">
        <f t="shared" ca="1" si="66"/>
        <v/>
      </c>
      <c r="R97" s="86" t="str">
        <f t="shared" ca="1" si="67"/>
        <v/>
      </c>
      <c r="S97" s="13" t="str">
        <f t="shared" ca="1" si="68"/>
        <v/>
      </c>
      <c r="T97" s="13" t="str">
        <f t="shared" ca="1" si="69"/>
        <v/>
      </c>
      <c r="U97" s="13" t="str">
        <f t="shared" ca="1" si="70"/>
        <v/>
      </c>
      <c r="V97" s="13" t="str">
        <f t="shared" ca="1" si="71"/>
        <v/>
      </c>
      <c r="W97" s="13" t="str">
        <f t="shared" ca="1" si="72"/>
        <v/>
      </c>
      <c r="X97" s="13" t="str">
        <f t="shared" ca="1" si="73"/>
        <v/>
      </c>
      <c r="Y97" s="85" t="str">
        <f t="shared" ca="1" si="74"/>
        <v/>
      </c>
      <c r="Z97" s="13" t="str">
        <f t="shared" ca="1" si="75"/>
        <v/>
      </c>
      <c r="AA97" s="86" t="str">
        <f t="shared" ca="1" si="76"/>
        <v/>
      </c>
      <c r="AB97" s="295">
        <f t="shared" si="81"/>
        <v>238</v>
      </c>
    </row>
    <row r="98" spans="1:28">
      <c r="A98" s="67" t="str">
        <f t="shared" si="78"/>
        <v/>
      </c>
      <c r="B98" s="302" t="str">
        <f t="shared" si="79"/>
        <v/>
      </c>
      <c r="C98" s="67" t="str">
        <f ca="1">C94</f>
        <v/>
      </c>
      <c r="D98" s="3" t="str">
        <f>D95</f>
        <v/>
      </c>
      <c r="H98" s="3" t="str">
        <f t="shared" ca="1" si="82"/>
        <v/>
      </c>
      <c r="I98" s="38" t="str">
        <f t="shared" ca="1" si="59"/>
        <v/>
      </c>
      <c r="J98" s="38" t="str">
        <f t="shared" ca="1" si="60"/>
        <v/>
      </c>
      <c r="K98" s="84" t="str">
        <f t="shared" ca="1" si="61"/>
        <v/>
      </c>
      <c r="L98" s="13" t="str">
        <f t="shared" ca="1" si="62"/>
        <v/>
      </c>
      <c r="M98" s="86" t="str">
        <f t="shared" ca="1" si="77"/>
        <v/>
      </c>
      <c r="N98" s="13" t="str">
        <f t="shared" ca="1" si="63"/>
        <v/>
      </c>
      <c r="O98" s="13" t="str">
        <f t="shared" ca="1" si="64"/>
        <v/>
      </c>
      <c r="P98" s="85" t="str">
        <f t="shared" ca="1" si="65"/>
        <v/>
      </c>
      <c r="Q98" s="13" t="str">
        <f t="shared" ca="1" si="66"/>
        <v/>
      </c>
      <c r="R98" s="86" t="str">
        <f t="shared" ca="1" si="67"/>
        <v/>
      </c>
      <c r="S98" s="13" t="str">
        <f t="shared" ca="1" si="68"/>
        <v/>
      </c>
      <c r="T98" s="13" t="str">
        <f t="shared" ca="1" si="69"/>
        <v/>
      </c>
      <c r="U98" s="13" t="str">
        <f t="shared" ca="1" si="70"/>
        <v/>
      </c>
      <c r="V98" s="13" t="str">
        <f t="shared" ca="1" si="71"/>
        <v/>
      </c>
      <c r="W98" s="13" t="str">
        <f t="shared" ca="1" si="72"/>
        <v/>
      </c>
      <c r="X98" s="13" t="str">
        <f t="shared" ca="1" si="73"/>
        <v/>
      </c>
      <c r="Y98" s="85" t="str">
        <f t="shared" ca="1" si="74"/>
        <v/>
      </c>
      <c r="Z98" s="13" t="str">
        <f t="shared" ca="1" si="75"/>
        <v/>
      </c>
      <c r="AA98" s="86" t="str">
        <f t="shared" ca="1" si="76"/>
        <v/>
      </c>
      <c r="AB98" s="295">
        <f t="shared" si="81"/>
        <v>239</v>
      </c>
    </row>
    <row r="99" spans="1:28">
      <c r="A99" s="67" t="str">
        <f t="shared" si="78"/>
        <v/>
      </c>
      <c r="B99" s="302" t="str">
        <f>IF($D99="","",$B98)</f>
        <v/>
      </c>
      <c r="C99" s="67" t="str">
        <f ca="1">C94</f>
        <v/>
      </c>
      <c r="D99" s="3" t="str">
        <f>D94</f>
        <v/>
      </c>
      <c r="H99" s="3" t="str">
        <f t="shared" ca="1" si="82"/>
        <v/>
      </c>
      <c r="I99" s="38" t="str">
        <f t="shared" ca="1" si="59"/>
        <v/>
      </c>
      <c r="J99" s="38" t="str">
        <f t="shared" ca="1" si="60"/>
        <v/>
      </c>
      <c r="K99" s="84" t="str">
        <f t="shared" ca="1" si="61"/>
        <v/>
      </c>
      <c r="L99" s="13" t="str">
        <f t="shared" ca="1" si="62"/>
        <v/>
      </c>
      <c r="M99" s="86" t="str">
        <f t="shared" ca="1" si="77"/>
        <v/>
      </c>
      <c r="N99" s="13" t="str">
        <f t="shared" ca="1" si="63"/>
        <v/>
      </c>
      <c r="O99" s="13" t="str">
        <f t="shared" ca="1" si="64"/>
        <v/>
      </c>
      <c r="P99" s="85" t="str">
        <f t="shared" ca="1" si="65"/>
        <v/>
      </c>
      <c r="Q99" s="13" t="str">
        <f t="shared" ca="1" si="66"/>
        <v/>
      </c>
      <c r="R99" s="86" t="str">
        <f t="shared" ca="1" si="67"/>
        <v/>
      </c>
      <c r="S99" s="13" t="str">
        <f t="shared" ca="1" si="68"/>
        <v/>
      </c>
      <c r="T99" s="13" t="str">
        <f t="shared" ca="1" si="69"/>
        <v/>
      </c>
      <c r="U99" s="13" t="str">
        <f t="shared" ca="1" si="70"/>
        <v/>
      </c>
      <c r="V99" s="13" t="str">
        <f t="shared" ca="1" si="71"/>
        <v/>
      </c>
      <c r="W99" s="13" t="str">
        <f t="shared" ca="1" si="72"/>
        <v/>
      </c>
      <c r="X99" s="13" t="str">
        <f t="shared" ca="1" si="73"/>
        <v/>
      </c>
      <c r="Y99" s="85" t="str">
        <f t="shared" ca="1" si="74"/>
        <v/>
      </c>
      <c r="Z99" s="13" t="str">
        <f t="shared" ca="1" si="75"/>
        <v/>
      </c>
      <c r="AA99" s="86" t="str">
        <f t="shared" ca="1" si="76"/>
        <v/>
      </c>
      <c r="AB99" s="295">
        <f t="shared" si="81"/>
        <v>240</v>
      </c>
    </row>
    <row r="100" spans="1:28">
      <c r="A100" s="67" t="str">
        <f t="shared" si="78"/>
        <v/>
      </c>
      <c r="B100" s="302" t="str">
        <f t="shared" si="79"/>
        <v/>
      </c>
      <c r="C100" s="67" t="str">
        <f ca="1">C94</f>
        <v/>
      </c>
      <c r="D100" s="3" t="str">
        <f>D94</f>
        <v/>
      </c>
      <c r="H100" s="3" t="str">
        <f t="shared" ca="1" si="82"/>
        <v/>
      </c>
      <c r="I100" s="38" t="str">
        <f t="shared" ca="1" si="59"/>
        <v/>
      </c>
      <c r="J100" s="38" t="str">
        <f t="shared" ca="1" si="60"/>
        <v/>
      </c>
      <c r="K100" s="84" t="str">
        <f t="shared" ca="1" si="61"/>
        <v/>
      </c>
      <c r="L100" s="13" t="str">
        <f t="shared" ca="1" si="62"/>
        <v/>
      </c>
      <c r="M100" s="86" t="str">
        <f t="shared" ca="1" si="77"/>
        <v/>
      </c>
      <c r="N100" s="13" t="str">
        <f t="shared" ca="1" si="63"/>
        <v/>
      </c>
      <c r="O100" s="13" t="str">
        <f t="shared" ca="1" si="64"/>
        <v/>
      </c>
      <c r="P100" s="85" t="str">
        <f t="shared" ca="1" si="65"/>
        <v/>
      </c>
      <c r="Q100" s="13" t="str">
        <f t="shared" ca="1" si="66"/>
        <v/>
      </c>
      <c r="R100" s="86" t="str">
        <f t="shared" ca="1" si="67"/>
        <v/>
      </c>
      <c r="S100" s="13" t="str">
        <f t="shared" ca="1" si="68"/>
        <v/>
      </c>
      <c r="T100" s="13" t="str">
        <f t="shared" ca="1" si="69"/>
        <v/>
      </c>
      <c r="U100" s="13" t="str">
        <f t="shared" ca="1" si="70"/>
        <v/>
      </c>
      <c r="V100" s="13" t="str">
        <f t="shared" ca="1" si="71"/>
        <v/>
      </c>
      <c r="W100" s="13" t="str">
        <f t="shared" ca="1" si="72"/>
        <v/>
      </c>
      <c r="X100" s="13" t="str">
        <f t="shared" ca="1" si="73"/>
        <v/>
      </c>
      <c r="Y100" s="85" t="str">
        <f t="shared" ca="1" si="74"/>
        <v/>
      </c>
      <c r="Z100" s="13" t="str">
        <f t="shared" ca="1" si="75"/>
        <v/>
      </c>
      <c r="AA100" s="86" t="str">
        <f t="shared" ca="1" si="76"/>
        <v/>
      </c>
      <c r="AB100" s="295">
        <f t="shared" si="81"/>
        <v>241</v>
      </c>
    </row>
    <row r="101" spans="1:28">
      <c r="A101" s="67" t="str">
        <f t="shared" si="78"/>
        <v/>
      </c>
      <c r="B101" s="302" t="str">
        <f t="shared" si="79"/>
        <v/>
      </c>
      <c r="C101" s="67" t="str">
        <f ca="1">C94</f>
        <v/>
      </c>
      <c r="D101" s="3" t="str">
        <f>D94</f>
        <v/>
      </c>
      <c r="E101" s="83" t="str">
        <f ca="1">IF(INDIRECT("$D"&amp;ROW())="","",INDIRECT("'"&amp;INDIRECT("$D"&amp;ROW())&amp; AE2))</f>
        <v/>
      </c>
      <c r="F101" s="83" t="str">
        <f ca="1">IF(INDIRECT("$D"&amp;ROW())="","",INDIRECT("'"&amp;INDIRECT("$D"&amp;ROW())&amp; AE3))</f>
        <v/>
      </c>
      <c r="G101" s="38" t="str">
        <f ca="1">IF(INDIRECT("$D"&amp;ROW())="","",INDIRECT("'"&amp;INDIRECT("$D"&amp;ROW())&amp; AE4))</f>
        <v/>
      </c>
      <c r="H101" s="3" t="str">
        <f ca="1">IF(INDIRECT("$D"&amp;ROW())="","","Property")</f>
        <v/>
      </c>
      <c r="I101" s="38" t="str">
        <f t="shared" ca="1" si="59"/>
        <v/>
      </c>
      <c r="J101" s="38" t="str">
        <f t="shared" ca="1" si="60"/>
        <v/>
      </c>
      <c r="K101" s="84" t="str">
        <f t="shared" ca="1" si="61"/>
        <v/>
      </c>
      <c r="L101" s="13" t="str">
        <f t="shared" ca="1" si="62"/>
        <v/>
      </c>
      <c r="M101" s="86" t="str">
        <f t="shared" ca="1" si="77"/>
        <v/>
      </c>
      <c r="N101" s="13" t="str">
        <f t="shared" ca="1" si="63"/>
        <v/>
      </c>
      <c r="O101" s="13" t="str">
        <f t="shared" ca="1" si="64"/>
        <v/>
      </c>
      <c r="P101" s="85" t="str">
        <f t="shared" ca="1" si="65"/>
        <v/>
      </c>
      <c r="Q101" s="13" t="str">
        <f t="shared" ca="1" si="66"/>
        <v/>
      </c>
      <c r="R101" s="86" t="str">
        <f t="shared" ca="1" si="67"/>
        <v/>
      </c>
      <c r="S101" s="13" t="str">
        <f t="shared" ca="1" si="68"/>
        <v/>
      </c>
      <c r="T101" s="13" t="str">
        <f t="shared" ca="1" si="69"/>
        <v/>
      </c>
      <c r="U101" s="13" t="str">
        <f t="shared" ca="1" si="70"/>
        <v/>
      </c>
      <c r="V101" s="13" t="str">
        <f t="shared" ca="1" si="71"/>
        <v/>
      </c>
      <c r="W101" s="13" t="str">
        <f t="shared" ca="1" si="72"/>
        <v/>
      </c>
      <c r="X101" s="13" t="str">
        <f t="shared" ca="1" si="73"/>
        <v/>
      </c>
      <c r="Y101" s="85" t="str">
        <f t="shared" ca="1" si="74"/>
        <v/>
      </c>
      <c r="Z101" s="13" t="str">
        <f t="shared" ca="1" si="75"/>
        <v/>
      </c>
      <c r="AA101" s="86" t="str">
        <f t="shared" ca="1" si="76"/>
        <v/>
      </c>
      <c r="AB101" s="295">
        <f t="shared" si="81"/>
        <v>242</v>
      </c>
    </row>
    <row r="102" spans="1:28">
      <c r="A102" s="67" t="str">
        <f t="shared" si="78"/>
        <v/>
      </c>
      <c r="B102" s="302" t="str">
        <f t="shared" si="79"/>
        <v/>
      </c>
      <c r="C102" s="67" t="str">
        <f ca="1">IF(INDIRECT("$D"&amp;ROW())="","",INDIRECT("'"&amp;INDIRECT("$D"&amp;ROW())&amp; AE1))</f>
        <v/>
      </c>
      <c r="D102" s="87" t="str">
        <f>IF(Data!A69="","",Data!A69)</f>
        <v/>
      </c>
      <c r="H102" s="3" t="str">
        <f t="shared" ref="H102:H108" ca="1" si="83">IF($D102="","",INDIRECT("'"&amp;$D102&amp;"'!"&amp;$H$2&amp;$AB102))</f>
        <v/>
      </c>
      <c r="I102" s="38" t="str">
        <f t="shared" ca="1" si="59"/>
        <v/>
      </c>
      <c r="J102" s="38" t="str">
        <f t="shared" ca="1" si="60"/>
        <v/>
      </c>
      <c r="K102" s="84" t="str">
        <f t="shared" ca="1" si="61"/>
        <v/>
      </c>
      <c r="L102" s="13" t="str">
        <f t="shared" ca="1" si="62"/>
        <v/>
      </c>
      <c r="M102" s="86" t="str">
        <f t="shared" ca="1" si="77"/>
        <v/>
      </c>
      <c r="N102" s="13" t="str">
        <f t="shared" ca="1" si="63"/>
        <v/>
      </c>
      <c r="O102" s="13" t="str">
        <f t="shared" ca="1" si="64"/>
        <v/>
      </c>
      <c r="P102" s="85" t="str">
        <f t="shared" ca="1" si="65"/>
        <v/>
      </c>
      <c r="Q102" s="13" t="str">
        <f t="shared" ca="1" si="66"/>
        <v/>
      </c>
      <c r="R102" s="86" t="str">
        <f t="shared" ca="1" si="67"/>
        <v/>
      </c>
      <c r="S102" s="13" t="str">
        <f t="shared" ca="1" si="68"/>
        <v/>
      </c>
      <c r="T102" s="13" t="str">
        <f t="shared" ca="1" si="69"/>
        <v/>
      </c>
      <c r="U102" s="13" t="str">
        <f t="shared" ca="1" si="70"/>
        <v/>
      </c>
      <c r="V102" s="13" t="str">
        <f t="shared" ca="1" si="71"/>
        <v/>
      </c>
      <c r="W102" s="13" t="str">
        <f t="shared" ca="1" si="72"/>
        <v/>
      </c>
      <c r="X102" s="13" t="str">
        <f t="shared" ca="1" si="73"/>
        <v/>
      </c>
      <c r="Y102" s="85" t="str">
        <f t="shared" ca="1" si="74"/>
        <v/>
      </c>
      <c r="Z102" s="13" t="str">
        <f t="shared" ca="1" si="75"/>
        <v/>
      </c>
      <c r="AA102" s="86" t="str">
        <f t="shared" ca="1" si="76"/>
        <v/>
      </c>
      <c r="AB102" s="295">
        <f t="shared" si="81"/>
        <v>235</v>
      </c>
    </row>
    <row r="103" spans="1:28">
      <c r="A103" s="67" t="str">
        <f t="shared" si="78"/>
        <v/>
      </c>
      <c r="B103" s="302" t="str">
        <f t="shared" si="79"/>
        <v/>
      </c>
      <c r="C103" s="67" t="str">
        <f ca="1">C102</f>
        <v/>
      </c>
      <c r="D103" s="3" t="str">
        <f>D102</f>
        <v/>
      </c>
      <c r="H103" s="3" t="str">
        <f t="shared" ca="1" si="83"/>
        <v/>
      </c>
      <c r="I103" s="38" t="str">
        <f t="shared" ca="1" si="59"/>
        <v/>
      </c>
      <c r="J103" s="38" t="str">
        <f t="shared" ca="1" si="60"/>
        <v/>
      </c>
      <c r="K103" s="84" t="str">
        <f t="shared" ca="1" si="61"/>
        <v/>
      </c>
      <c r="L103" s="13" t="str">
        <f t="shared" ca="1" si="62"/>
        <v/>
      </c>
      <c r="M103" s="86" t="str">
        <f t="shared" ca="1" si="77"/>
        <v/>
      </c>
      <c r="N103" s="13" t="str">
        <f t="shared" ca="1" si="63"/>
        <v/>
      </c>
      <c r="O103" s="13" t="str">
        <f t="shared" ca="1" si="64"/>
        <v/>
      </c>
      <c r="P103" s="85" t="str">
        <f t="shared" ca="1" si="65"/>
        <v/>
      </c>
      <c r="Q103" s="13" t="str">
        <f t="shared" ca="1" si="66"/>
        <v/>
      </c>
      <c r="R103" s="86" t="str">
        <f t="shared" ca="1" si="67"/>
        <v/>
      </c>
      <c r="S103" s="13" t="str">
        <f t="shared" ca="1" si="68"/>
        <v/>
      </c>
      <c r="T103" s="13" t="str">
        <f t="shared" ca="1" si="69"/>
        <v/>
      </c>
      <c r="U103" s="13" t="str">
        <f t="shared" ca="1" si="70"/>
        <v/>
      </c>
      <c r="V103" s="13" t="str">
        <f t="shared" ca="1" si="71"/>
        <v/>
      </c>
      <c r="W103" s="13" t="str">
        <f t="shared" ca="1" si="72"/>
        <v/>
      </c>
      <c r="X103" s="13" t="str">
        <f t="shared" ca="1" si="73"/>
        <v/>
      </c>
      <c r="Y103" s="85" t="str">
        <f t="shared" ca="1" si="74"/>
        <v/>
      </c>
      <c r="Z103" s="13" t="str">
        <f t="shared" ca="1" si="75"/>
        <v/>
      </c>
      <c r="AA103" s="86" t="str">
        <f t="shared" ca="1" si="76"/>
        <v/>
      </c>
      <c r="AB103" s="295">
        <f t="shared" si="81"/>
        <v>236</v>
      </c>
    </row>
    <row r="104" spans="1:28">
      <c r="A104" s="67" t="str">
        <f t="shared" si="78"/>
        <v/>
      </c>
      <c r="B104" s="302" t="str">
        <f t="shared" si="79"/>
        <v/>
      </c>
      <c r="C104" s="67" t="str">
        <f ca="1">C102</f>
        <v/>
      </c>
      <c r="D104" s="3" t="str">
        <f>D102</f>
        <v/>
      </c>
      <c r="H104" s="3" t="str">
        <f t="shared" ca="1" si="83"/>
        <v/>
      </c>
      <c r="I104" s="38" t="str">
        <f t="shared" ca="1" si="59"/>
        <v/>
      </c>
      <c r="J104" s="38" t="str">
        <f t="shared" ca="1" si="60"/>
        <v/>
      </c>
      <c r="K104" s="84" t="str">
        <f t="shared" ca="1" si="61"/>
        <v/>
      </c>
      <c r="L104" s="13" t="str">
        <f t="shared" ca="1" si="62"/>
        <v/>
      </c>
      <c r="M104" s="86" t="str">
        <f t="shared" ca="1" si="77"/>
        <v/>
      </c>
      <c r="N104" s="13" t="str">
        <f t="shared" ca="1" si="63"/>
        <v/>
      </c>
      <c r="O104" s="13" t="str">
        <f t="shared" ca="1" si="64"/>
        <v/>
      </c>
      <c r="P104" s="85" t="str">
        <f t="shared" ca="1" si="65"/>
        <v/>
      </c>
      <c r="Q104" s="13" t="str">
        <f t="shared" ca="1" si="66"/>
        <v/>
      </c>
      <c r="R104" s="86" t="str">
        <f t="shared" ca="1" si="67"/>
        <v/>
      </c>
      <c r="S104" s="13" t="str">
        <f t="shared" ca="1" si="68"/>
        <v/>
      </c>
      <c r="T104" s="13" t="str">
        <f t="shared" ca="1" si="69"/>
        <v/>
      </c>
      <c r="U104" s="13" t="str">
        <f t="shared" ca="1" si="70"/>
        <v/>
      </c>
      <c r="V104" s="13" t="str">
        <f t="shared" ca="1" si="71"/>
        <v/>
      </c>
      <c r="W104" s="13" t="str">
        <f t="shared" ca="1" si="72"/>
        <v/>
      </c>
      <c r="X104" s="13" t="str">
        <f t="shared" ca="1" si="73"/>
        <v/>
      </c>
      <c r="Y104" s="85" t="str">
        <f t="shared" ca="1" si="74"/>
        <v/>
      </c>
      <c r="Z104" s="13" t="str">
        <f t="shared" ca="1" si="75"/>
        <v/>
      </c>
      <c r="AA104" s="86" t="str">
        <f t="shared" ca="1" si="76"/>
        <v/>
      </c>
      <c r="AB104" s="295">
        <f t="shared" si="81"/>
        <v>237</v>
      </c>
    </row>
    <row r="105" spans="1:28">
      <c r="A105" s="67" t="str">
        <f t="shared" si="78"/>
        <v/>
      </c>
      <c r="B105" s="302" t="str">
        <f t="shared" si="79"/>
        <v/>
      </c>
      <c r="C105" s="67" t="str">
        <f ca="1">C102</f>
        <v/>
      </c>
      <c r="D105" s="3" t="str">
        <f>D102</f>
        <v/>
      </c>
      <c r="H105" s="3" t="str">
        <f t="shared" ca="1" si="83"/>
        <v/>
      </c>
      <c r="I105" s="38" t="str">
        <f t="shared" ca="1" si="59"/>
        <v/>
      </c>
      <c r="J105" s="38" t="str">
        <f t="shared" ca="1" si="60"/>
        <v/>
      </c>
      <c r="K105" s="84" t="str">
        <f t="shared" ca="1" si="61"/>
        <v/>
      </c>
      <c r="L105" s="13" t="str">
        <f t="shared" ca="1" si="62"/>
        <v/>
      </c>
      <c r="M105" s="86" t="str">
        <f t="shared" ca="1" si="77"/>
        <v/>
      </c>
      <c r="N105" s="13" t="str">
        <f t="shared" ca="1" si="63"/>
        <v/>
      </c>
      <c r="O105" s="13" t="str">
        <f t="shared" ca="1" si="64"/>
        <v/>
      </c>
      <c r="P105" s="85" t="str">
        <f t="shared" ca="1" si="65"/>
        <v/>
      </c>
      <c r="Q105" s="13" t="str">
        <f t="shared" ca="1" si="66"/>
        <v/>
      </c>
      <c r="R105" s="86" t="str">
        <f t="shared" ca="1" si="67"/>
        <v/>
      </c>
      <c r="S105" s="13" t="str">
        <f t="shared" ca="1" si="68"/>
        <v/>
      </c>
      <c r="T105" s="13" t="str">
        <f t="shared" ca="1" si="69"/>
        <v/>
      </c>
      <c r="U105" s="13" t="str">
        <f t="shared" ca="1" si="70"/>
        <v/>
      </c>
      <c r="V105" s="13" t="str">
        <f t="shared" ca="1" si="71"/>
        <v/>
      </c>
      <c r="W105" s="13" t="str">
        <f t="shared" ca="1" si="72"/>
        <v/>
      </c>
      <c r="X105" s="13" t="str">
        <f t="shared" ca="1" si="73"/>
        <v/>
      </c>
      <c r="Y105" s="85" t="str">
        <f t="shared" ca="1" si="74"/>
        <v/>
      </c>
      <c r="Z105" s="13" t="str">
        <f t="shared" ca="1" si="75"/>
        <v/>
      </c>
      <c r="AA105" s="86" t="str">
        <f t="shared" ca="1" si="76"/>
        <v/>
      </c>
      <c r="AB105" s="295">
        <f t="shared" si="81"/>
        <v>238</v>
      </c>
    </row>
    <row r="106" spans="1:28">
      <c r="A106" s="67" t="str">
        <f t="shared" si="78"/>
        <v/>
      </c>
      <c r="B106" s="302" t="str">
        <f t="shared" si="79"/>
        <v/>
      </c>
      <c r="C106" s="67" t="str">
        <f ca="1">C102</f>
        <v/>
      </c>
      <c r="D106" s="3" t="str">
        <f>D103</f>
        <v/>
      </c>
      <c r="H106" s="3" t="str">
        <f t="shared" ca="1" si="83"/>
        <v/>
      </c>
      <c r="I106" s="38" t="str">
        <f t="shared" ca="1" si="59"/>
        <v/>
      </c>
      <c r="J106" s="38" t="str">
        <f t="shared" ca="1" si="60"/>
        <v/>
      </c>
      <c r="K106" s="84" t="str">
        <f t="shared" ca="1" si="61"/>
        <v/>
      </c>
      <c r="L106" s="13" t="str">
        <f t="shared" ca="1" si="62"/>
        <v/>
      </c>
      <c r="M106" s="86" t="str">
        <f t="shared" ca="1" si="77"/>
        <v/>
      </c>
      <c r="N106" s="13" t="str">
        <f t="shared" ca="1" si="63"/>
        <v/>
      </c>
      <c r="O106" s="13" t="str">
        <f t="shared" ca="1" si="64"/>
        <v/>
      </c>
      <c r="P106" s="85" t="str">
        <f t="shared" ca="1" si="65"/>
        <v/>
      </c>
      <c r="Q106" s="13" t="str">
        <f t="shared" ca="1" si="66"/>
        <v/>
      </c>
      <c r="R106" s="86" t="str">
        <f t="shared" ca="1" si="67"/>
        <v/>
      </c>
      <c r="S106" s="13" t="str">
        <f t="shared" ca="1" si="68"/>
        <v/>
      </c>
      <c r="T106" s="13" t="str">
        <f t="shared" ca="1" si="69"/>
        <v/>
      </c>
      <c r="U106" s="13" t="str">
        <f t="shared" ca="1" si="70"/>
        <v/>
      </c>
      <c r="V106" s="13" t="str">
        <f t="shared" ca="1" si="71"/>
        <v/>
      </c>
      <c r="W106" s="13" t="str">
        <f t="shared" ca="1" si="72"/>
        <v/>
      </c>
      <c r="X106" s="13" t="str">
        <f t="shared" ca="1" si="73"/>
        <v/>
      </c>
      <c r="Y106" s="85" t="str">
        <f t="shared" ca="1" si="74"/>
        <v/>
      </c>
      <c r="Z106" s="13" t="str">
        <f t="shared" ca="1" si="75"/>
        <v/>
      </c>
      <c r="AA106" s="86" t="str">
        <f t="shared" ca="1" si="76"/>
        <v/>
      </c>
      <c r="AB106" s="295">
        <f t="shared" si="81"/>
        <v>239</v>
      </c>
    </row>
    <row r="107" spans="1:28">
      <c r="A107" s="67" t="str">
        <f t="shared" si="78"/>
        <v/>
      </c>
      <c r="B107" s="302" t="str">
        <f>IF($D107="","",$B106)</f>
        <v/>
      </c>
      <c r="C107" s="67" t="str">
        <f ca="1">C102</f>
        <v/>
      </c>
      <c r="D107" s="3" t="str">
        <f>D102</f>
        <v/>
      </c>
      <c r="H107" s="3" t="str">
        <f t="shared" ca="1" si="83"/>
        <v/>
      </c>
      <c r="I107" s="38" t="str">
        <f t="shared" ca="1" si="59"/>
        <v/>
      </c>
      <c r="J107" s="38" t="str">
        <f t="shared" ca="1" si="60"/>
        <v/>
      </c>
      <c r="K107" s="84" t="str">
        <f t="shared" ca="1" si="61"/>
        <v/>
      </c>
      <c r="L107" s="13" t="str">
        <f t="shared" ca="1" si="62"/>
        <v/>
      </c>
      <c r="M107" s="86" t="str">
        <f t="shared" ca="1" si="77"/>
        <v/>
      </c>
      <c r="N107" s="13" t="str">
        <f t="shared" ca="1" si="63"/>
        <v/>
      </c>
      <c r="O107" s="13" t="str">
        <f t="shared" ca="1" si="64"/>
        <v/>
      </c>
      <c r="P107" s="85" t="str">
        <f t="shared" ca="1" si="65"/>
        <v/>
      </c>
      <c r="Q107" s="13" t="str">
        <f t="shared" ca="1" si="66"/>
        <v/>
      </c>
      <c r="R107" s="86" t="str">
        <f t="shared" ca="1" si="67"/>
        <v/>
      </c>
      <c r="S107" s="13" t="str">
        <f t="shared" ca="1" si="68"/>
        <v/>
      </c>
      <c r="T107" s="13" t="str">
        <f t="shared" ca="1" si="69"/>
        <v/>
      </c>
      <c r="U107" s="13" t="str">
        <f t="shared" ca="1" si="70"/>
        <v/>
      </c>
      <c r="V107" s="13" t="str">
        <f t="shared" ca="1" si="71"/>
        <v/>
      </c>
      <c r="W107" s="13" t="str">
        <f t="shared" ca="1" si="72"/>
        <v/>
      </c>
      <c r="X107" s="13" t="str">
        <f t="shared" ca="1" si="73"/>
        <v/>
      </c>
      <c r="Y107" s="85" t="str">
        <f t="shared" ca="1" si="74"/>
        <v/>
      </c>
      <c r="Z107" s="13" t="str">
        <f t="shared" ca="1" si="75"/>
        <v/>
      </c>
      <c r="AA107" s="86" t="str">
        <f t="shared" ca="1" si="76"/>
        <v/>
      </c>
      <c r="AB107" s="295">
        <f t="shared" si="81"/>
        <v>240</v>
      </c>
    </row>
    <row r="108" spans="1:28">
      <c r="A108" s="67" t="str">
        <f t="shared" si="78"/>
        <v/>
      </c>
      <c r="B108" s="302" t="str">
        <f t="shared" si="79"/>
        <v/>
      </c>
      <c r="C108" s="67" t="str">
        <f ca="1">C102</f>
        <v/>
      </c>
      <c r="D108" s="3" t="str">
        <f>D102</f>
        <v/>
      </c>
      <c r="H108" s="3" t="str">
        <f t="shared" ca="1" si="83"/>
        <v/>
      </c>
      <c r="I108" s="38" t="str">
        <f t="shared" ca="1" si="59"/>
        <v/>
      </c>
      <c r="J108" s="38" t="str">
        <f t="shared" ca="1" si="60"/>
        <v/>
      </c>
      <c r="K108" s="84" t="str">
        <f t="shared" ca="1" si="61"/>
        <v/>
      </c>
      <c r="L108" s="13" t="str">
        <f t="shared" ca="1" si="62"/>
        <v/>
      </c>
      <c r="M108" s="86" t="str">
        <f t="shared" ca="1" si="77"/>
        <v/>
      </c>
      <c r="N108" s="13" t="str">
        <f t="shared" ca="1" si="63"/>
        <v/>
      </c>
      <c r="O108" s="13" t="str">
        <f t="shared" ca="1" si="64"/>
        <v/>
      </c>
      <c r="P108" s="85" t="str">
        <f t="shared" ca="1" si="65"/>
        <v/>
      </c>
      <c r="Q108" s="13" t="str">
        <f t="shared" ca="1" si="66"/>
        <v/>
      </c>
      <c r="R108" s="86" t="str">
        <f t="shared" ca="1" si="67"/>
        <v/>
      </c>
      <c r="S108" s="13" t="str">
        <f t="shared" ca="1" si="68"/>
        <v/>
      </c>
      <c r="T108" s="13" t="str">
        <f t="shared" ca="1" si="69"/>
        <v/>
      </c>
      <c r="U108" s="13" t="str">
        <f t="shared" ca="1" si="70"/>
        <v/>
      </c>
      <c r="V108" s="13" t="str">
        <f t="shared" ca="1" si="71"/>
        <v/>
      </c>
      <c r="W108" s="13" t="str">
        <f t="shared" ca="1" si="72"/>
        <v/>
      </c>
      <c r="X108" s="13" t="str">
        <f t="shared" ca="1" si="73"/>
        <v/>
      </c>
      <c r="Y108" s="85" t="str">
        <f t="shared" ca="1" si="74"/>
        <v/>
      </c>
      <c r="Z108" s="13" t="str">
        <f t="shared" ca="1" si="75"/>
        <v/>
      </c>
      <c r="AA108" s="86" t="str">
        <f t="shared" ca="1" si="76"/>
        <v/>
      </c>
      <c r="AB108" s="295">
        <f t="shared" si="81"/>
        <v>241</v>
      </c>
    </row>
    <row r="109" spans="1:28">
      <c r="A109" s="67" t="str">
        <f t="shared" si="78"/>
        <v/>
      </c>
      <c r="B109" s="302" t="str">
        <f t="shared" si="79"/>
        <v/>
      </c>
      <c r="C109" s="67" t="str">
        <f ca="1">C102</f>
        <v/>
      </c>
      <c r="D109" s="3" t="str">
        <f>D102</f>
        <v/>
      </c>
      <c r="E109" s="83" t="str">
        <f ca="1">IF(INDIRECT("$D"&amp;ROW())="","",INDIRECT("'"&amp;INDIRECT("$D"&amp;ROW())&amp; AE2))</f>
        <v/>
      </c>
      <c r="F109" s="83" t="str">
        <f ca="1">IF(INDIRECT("$D"&amp;ROW())="","",INDIRECT("'"&amp;INDIRECT("$D"&amp;ROW())&amp; AE3))</f>
        <v/>
      </c>
      <c r="G109" s="38" t="str">
        <f ca="1">IF(INDIRECT("$D"&amp;ROW())="","",INDIRECT("'"&amp;INDIRECT("$D"&amp;ROW())&amp; AE4))</f>
        <v/>
      </c>
      <c r="H109" s="3" t="str">
        <f ca="1">IF(INDIRECT("$D"&amp;ROW())="","","Property")</f>
        <v/>
      </c>
      <c r="I109" s="38" t="str">
        <f t="shared" ca="1" si="59"/>
        <v/>
      </c>
      <c r="J109" s="38" t="str">
        <f t="shared" ca="1" si="60"/>
        <v/>
      </c>
      <c r="K109" s="84" t="str">
        <f t="shared" ca="1" si="61"/>
        <v/>
      </c>
      <c r="L109" s="13" t="str">
        <f t="shared" ca="1" si="62"/>
        <v/>
      </c>
      <c r="M109" s="86" t="str">
        <f t="shared" ca="1" si="77"/>
        <v/>
      </c>
      <c r="N109" s="13" t="str">
        <f t="shared" ca="1" si="63"/>
        <v/>
      </c>
      <c r="O109" s="13" t="str">
        <f t="shared" ca="1" si="64"/>
        <v/>
      </c>
      <c r="P109" s="85" t="str">
        <f t="shared" ca="1" si="65"/>
        <v/>
      </c>
      <c r="Q109" s="13" t="str">
        <f t="shared" ca="1" si="66"/>
        <v/>
      </c>
      <c r="R109" s="86" t="str">
        <f t="shared" ca="1" si="67"/>
        <v/>
      </c>
      <c r="S109" s="13" t="str">
        <f t="shared" ca="1" si="68"/>
        <v/>
      </c>
      <c r="T109" s="13" t="str">
        <f t="shared" ca="1" si="69"/>
        <v/>
      </c>
      <c r="U109" s="13" t="str">
        <f t="shared" ca="1" si="70"/>
        <v/>
      </c>
      <c r="V109" s="13" t="str">
        <f t="shared" ca="1" si="71"/>
        <v/>
      </c>
      <c r="W109" s="13" t="str">
        <f t="shared" ca="1" si="72"/>
        <v/>
      </c>
      <c r="X109" s="13" t="str">
        <f t="shared" ca="1" si="73"/>
        <v/>
      </c>
      <c r="Y109" s="85" t="str">
        <f t="shared" ca="1" si="74"/>
        <v/>
      </c>
      <c r="Z109" s="13" t="str">
        <f t="shared" ca="1" si="75"/>
        <v/>
      </c>
      <c r="AA109" s="86" t="str">
        <f t="shared" ca="1" si="76"/>
        <v/>
      </c>
      <c r="AB109" s="295">
        <f t="shared" si="81"/>
        <v>242</v>
      </c>
    </row>
    <row r="110" spans="1:28">
      <c r="A110" s="67" t="str">
        <f t="shared" si="78"/>
        <v/>
      </c>
      <c r="B110" s="302" t="str">
        <f t="shared" si="79"/>
        <v/>
      </c>
      <c r="C110" s="67" t="str">
        <f ca="1">IF(INDIRECT("$D"&amp;ROW())="","",INDIRECT("'"&amp;INDIRECT("$D"&amp;ROW())&amp; AE1))</f>
        <v/>
      </c>
      <c r="D110" s="87" t="str">
        <f>IF(Data!A70="","",Data!A70)</f>
        <v/>
      </c>
      <c r="H110" s="3" t="str">
        <f t="shared" ref="H110:H116" ca="1" si="84">IF($D110="","",INDIRECT("'"&amp;$D110&amp;"'!"&amp;$H$2&amp;$AB110))</f>
        <v/>
      </c>
      <c r="I110" s="38" t="str">
        <f t="shared" ref="I110:I141" ca="1" si="85">IF($D110="","",INDIRECT("'"&amp;$D110&amp;"'!"&amp;$I$2&amp;$AB110))</f>
        <v/>
      </c>
      <c r="J110" s="38" t="str">
        <f t="shared" ref="J110:J141" ca="1" si="86">IF($D110="","",INDIRECT("'"&amp;$D110&amp;"'!"&amp;$J$2&amp;$AB110))</f>
        <v/>
      </c>
      <c r="K110" s="84" t="str">
        <f t="shared" ref="K110:K141" ca="1" si="87">IF($D110="","",INDIRECT("'"&amp;$D110&amp;"'!"&amp;$K$2&amp;$AB110))</f>
        <v/>
      </c>
      <c r="L110" s="13" t="str">
        <f t="shared" ref="L110:L141" ca="1" si="88">IF($D110="","",INDIRECT("'"&amp;$D110&amp;"'!"&amp;$L$2&amp;$AB110))</f>
        <v/>
      </c>
      <c r="M110" s="86" t="str">
        <f t="shared" ca="1" si="77"/>
        <v/>
      </c>
      <c r="N110" s="13" t="str">
        <f t="shared" ref="N110:N141" ca="1" si="89">IF($D110="","",INDIRECT("'"&amp;$D110&amp;"'!"&amp;$N$2&amp;$AB110))</f>
        <v/>
      </c>
      <c r="O110" s="13" t="str">
        <f t="shared" ref="O110:O141" ca="1" si="90">IF($D110="","",INDIRECT("'"&amp;$D110&amp;"'!"&amp;$O$2&amp;$AB110))</f>
        <v/>
      </c>
      <c r="P110" s="85" t="str">
        <f t="shared" ref="P110:P141" ca="1" si="91">IF($D110="","",INDIRECT("'"&amp;$D110&amp;"'!"&amp;$P$2&amp;$AB110))</f>
        <v/>
      </c>
      <c r="Q110" s="13" t="str">
        <f t="shared" ref="Q110:Q141" ca="1" si="92">IF($D110="","",INDIRECT("'"&amp;$D110&amp;"'!"&amp;$Q$2&amp;$AB110))</f>
        <v/>
      </c>
      <c r="R110" s="86" t="str">
        <f t="shared" ref="R110:R141" ca="1" si="93">IF($D110="","",INDIRECT("'"&amp;$D110&amp;"'!"&amp;$R$2&amp;$AB110))</f>
        <v/>
      </c>
      <c r="S110" s="13" t="str">
        <f t="shared" ref="S110:S141" ca="1" si="94">IF($D110="","",INDIRECT("'"&amp;$D110&amp;"'!"&amp;$S$2&amp;$AB110))</f>
        <v/>
      </c>
      <c r="T110" s="13" t="str">
        <f t="shared" ref="T110:T141" ca="1" si="95">IF($D110="","",INDIRECT("'"&amp;$D110&amp;"'!"&amp;$T$2&amp;$AB110))</f>
        <v/>
      </c>
      <c r="U110" s="13" t="str">
        <f t="shared" ref="U110:U141" ca="1" si="96">IF($D110="","",INDIRECT("'"&amp;$D110&amp;"'!"&amp;$U$2&amp;$AB110))</f>
        <v/>
      </c>
      <c r="V110" s="13" t="str">
        <f t="shared" ref="V110:V141" ca="1" si="97">IF($D110="","",INDIRECT("'"&amp;$D110&amp;"'!"&amp;$V$2&amp;$AB110))</f>
        <v/>
      </c>
      <c r="W110" s="13" t="str">
        <f t="shared" ref="W110:W141" ca="1" si="98">IF($D110="","",INDIRECT("'"&amp;$D110&amp;"'!"&amp;$W$2&amp;$AB110))</f>
        <v/>
      </c>
      <c r="X110" s="13" t="str">
        <f t="shared" ref="X110:X141" ca="1" si="99">IF($D110="","",INDIRECT("'"&amp;$D110&amp;"'!"&amp;$X$2&amp;$AB110))</f>
        <v/>
      </c>
      <c r="Y110" s="85" t="str">
        <f t="shared" ref="Y110:Y141" ca="1" si="100">IF($D110="","",INDIRECT("'"&amp;$D110&amp;"'!"&amp;$Y$2&amp;$AB110))</f>
        <v/>
      </c>
      <c r="Z110" s="13" t="str">
        <f t="shared" ref="Z110:Z141" ca="1" si="101">IF($D110="","",INDIRECT("'"&amp;$D110&amp;"'!"&amp;$Z$2&amp;$AB110))</f>
        <v/>
      </c>
      <c r="AA110" s="86" t="str">
        <f t="shared" ref="AA110:AA141" ca="1" si="102">IF($D110="","",INDIRECT("'"&amp;$D110&amp;"'!"&amp;$AA$2&amp;$AB110))</f>
        <v/>
      </c>
      <c r="AB110" s="295">
        <f t="shared" si="81"/>
        <v>235</v>
      </c>
    </row>
    <row r="111" spans="1:28">
      <c r="A111" s="67" t="str">
        <f t="shared" si="78"/>
        <v/>
      </c>
      <c r="B111" s="302" t="str">
        <f t="shared" si="79"/>
        <v/>
      </c>
      <c r="C111" s="67" t="str">
        <f ca="1">C110</f>
        <v/>
      </c>
      <c r="D111" s="3" t="str">
        <f>D110</f>
        <v/>
      </c>
      <c r="H111" s="3" t="str">
        <f t="shared" ca="1" si="84"/>
        <v/>
      </c>
      <c r="I111" s="38" t="str">
        <f t="shared" ca="1" si="85"/>
        <v/>
      </c>
      <c r="J111" s="38" t="str">
        <f t="shared" ca="1" si="86"/>
        <v/>
      </c>
      <c r="K111" s="84" t="str">
        <f t="shared" ca="1" si="87"/>
        <v/>
      </c>
      <c r="L111" s="13" t="str">
        <f t="shared" ca="1" si="88"/>
        <v/>
      </c>
      <c r="M111" s="86" t="str">
        <f t="shared" ca="1" si="77"/>
        <v/>
      </c>
      <c r="N111" s="13" t="str">
        <f t="shared" ca="1" si="89"/>
        <v/>
      </c>
      <c r="O111" s="13" t="str">
        <f t="shared" ca="1" si="90"/>
        <v/>
      </c>
      <c r="P111" s="85" t="str">
        <f t="shared" ca="1" si="91"/>
        <v/>
      </c>
      <c r="Q111" s="13" t="str">
        <f t="shared" ca="1" si="92"/>
        <v/>
      </c>
      <c r="R111" s="86" t="str">
        <f t="shared" ca="1" si="93"/>
        <v/>
      </c>
      <c r="S111" s="13" t="str">
        <f t="shared" ca="1" si="94"/>
        <v/>
      </c>
      <c r="T111" s="13" t="str">
        <f t="shared" ca="1" si="95"/>
        <v/>
      </c>
      <c r="U111" s="13" t="str">
        <f t="shared" ca="1" si="96"/>
        <v/>
      </c>
      <c r="V111" s="13" t="str">
        <f t="shared" ca="1" si="97"/>
        <v/>
      </c>
      <c r="W111" s="13" t="str">
        <f t="shared" ca="1" si="98"/>
        <v/>
      </c>
      <c r="X111" s="13" t="str">
        <f t="shared" ca="1" si="99"/>
        <v/>
      </c>
      <c r="Y111" s="85" t="str">
        <f t="shared" ca="1" si="100"/>
        <v/>
      </c>
      <c r="Z111" s="13" t="str">
        <f t="shared" ca="1" si="101"/>
        <v/>
      </c>
      <c r="AA111" s="86" t="str">
        <f t="shared" ca="1" si="102"/>
        <v/>
      </c>
      <c r="AB111" s="295">
        <f t="shared" si="81"/>
        <v>236</v>
      </c>
    </row>
    <row r="112" spans="1:28">
      <c r="A112" s="67" t="str">
        <f t="shared" si="78"/>
        <v/>
      </c>
      <c r="B112" s="302" t="str">
        <f t="shared" si="79"/>
        <v/>
      </c>
      <c r="C112" s="67" t="str">
        <f ca="1">C110</f>
        <v/>
      </c>
      <c r="D112" s="3" t="str">
        <f>D110</f>
        <v/>
      </c>
      <c r="H112" s="3" t="str">
        <f t="shared" ca="1" si="84"/>
        <v/>
      </c>
      <c r="I112" s="38" t="str">
        <f t="shared" ca="1" si="85"/>
        <v/>
      </c>
      <c r="J112" s="38" t="str">
        <f t="shared" ca="1" si="86"/>
        <v/>
      </c>
      <c r="K112" s="84" t="str">
        <f t="shared" ca="1" si="87"/>
        <v/>
      </c>
      <c r="L112" s="13" t="str">
        <f t="shared" ca="1" si="88"/>
        <v/>
      </c>
      <c r="M112" s="86" t="str">
        <f t="shared" ca="1" si="77"/>
        <v/>
      </c>
      <c r="N112" s="13" t="str">
        <f t="shared" ca="1" si="89"/>
        <v/>
      </c>
      <c r="O112" s="13" t="str">
        <f t="shared" ca="1" si="90"/>
        <v/>
      </c>
      <c r="P112" s="85" t="str">
        <f t="shared" ca="1" si="91"/>
        <v/>
      </c>
      <c r="Q112" s="13" t="str">
        <f t="shared" ca="1" si="92"/>
        <v/>
      </c>
      <c r="R112" s="86" t="str">
        <f t="shared" ca="1" si="93"/>
        <v/>
      </c>
      <c r="S112" s="13" t="str">
        <f t="shared" ca="1" si="94"/>
        <v/>
      </c>
      <c r="T112" s="13" t="str">
        <f t="shared" ca="1" si="95"/>
        <v/>
      </c>
      <c r="U112" s="13" t="str">
        <f t="shared" ca="1" si="96"/>
        <v/>
      </c>
      <c r="V112" s="13" t="str">
        <f t="shared" ca="1" si="97"/>
        <v/>
      </c>
      <c r="W112" s="13" t="str">
        <f t="shared" ca="1" si="98"/>
        <v/>
      </c>
      <c r="X112" s="13" t="str">
        <f t="shared" ca="1" si="99"/>
        <v/>
      </c>
      <c r="Y112" s="85" t="str">
        <f t="shared" ca="1" si="100"/>
        <v/>
      </c>
      <c r="Z112" s="13" t="str">
        <f t="shared" ca="1" si="101"/>
        <v/>
      </c>
      <c r="AA112" s="86" t="str">
        <f t="shared" ca="1" si="102"/>
        <v/>
      </c>
      <c r="AB112" s="295">
        <f t="shared" si="81"/>
        <v>237</v>
      </c>
    </row>
    <row r="113" spans="1:28">
      <c r="A113" s="67" t="str">
        <f t="shared" si="78"/>
        <v/>
      </c>
      <c r="B113" s="302" t="str">
        <f t="shared" si="79"/>
        <v/>
      </c>
      <c r="C113" s="67" t="str">
        <f ca="1">C110</f>
        <v/>
      </c>
      <c r="D113" s="3" t="str">
        <f>D110</f>
        <v/>
      </c>
      <c r="H113" s="3" t="str">
        <f t="shared" ca="1" si="84"/>
        <v/>
      </c>
      <c r="I113" s="38" t="str">
        <f t="shared" ca="1" si="85"/>
        <v/>
      </c>
      <c r="J113" s="38" t="str">
        <f t="shared" ca="1" si="86"/>
        <v/>
      </c>
      <c r="K113" s="84" t="str">
        <f t="shared" ca="1" si="87"/>
        <v/>
      </c>
      <c r="L113" s="13" t="str">
        <f t="shared" ca="1" si="88"/>
        <v/>
      </c>
      <c r="M113" s="86" t="str">
        <f t="shared" ca="1" si="77"/>
        <v/>
      </c>
      <c r="N113" s="13" t="str">
        <f t="shared" ca="1" si="89"/>
        <v/>
      </c>
      <c r="O113" s="13" t="str">
        <f t="shared" ca="1" si="90"/>
        <v/>
      </c>
      <c r="P113" s="85" t="str">
        <f t="shared" ca="1" si="91"/>
        <v/>
      </c>
      <c r="Q113" s="13" t="str">
        <f t="shared" ca="1" si="92"/>
        <v/>
      </c>
      <c r="R113" s="86" t="str">
        <f t="shared" ca="1" si="93"/>
        <v/>
      </c>
      <c r="S113" s="13" t="str">
        <f t="shared" ca="1" si="94"/>
        <v/>
      </c>
      <c r="T113" s="13" t="str">
        <f t="shared" ca="1" si="95"/>
        <v/>
      </c>
      <c r="U113" s="13" t="str">
        <f t="shared" ca="1" si="96"/>
        <v/>
      </c>
      <c r="V113" s="13" t="str">
        <f t="shared" ca="1" si="97"/>
        <v/>
      </c>
      <c r="W113" s="13" t="str">
        <f t="shared" ca="1" si="98"/>
        <v/>
      </c>
      <c r="X113" s="13" t="str">
        <f t="shared" ca="1" si="99"/>
        <v/>
      </c>
      <c r="Y113" s="85" t="str">
        <f t="shared" ca="1" si="100"/>
        <v/>
      </c>
      <c r="Z113" s="13" t="str">
        <f t="shared" ca="1" si="101"/>
        <v/>
      </c>
      <c r="AA113" s="86" t="str">
        <f t="shared" ca="1" si="102"/>
        <v/>
      </c>
      <c r="AB113" s="295">
        <f t="shared" si="81"/>
        <v>238</v>
      </c>
    </row>
    <row r="114" spans="1:28">
      <c r="A114" s="67" t="str">
        <f t="shared" si="78"/>
        <v/>
      </c>
      <c r="B114" s="302" t="str">
        <f t="shared" si="79"/>
        <v/>
      </c>
      <c r="C114" s="67" t="str">
        <f ca="1">C110</f>
        <v/>
      </c>
      <c r="D114" s="3" t="str">
        <f>D111</f>
        <v/>
      </c>
      <c r="H114" s="3" t="str">
        <f t="shared" ca="1" si="84"/>
        <v/>
      </c>
      <c r="I114" s="38" t="str">
        <f t="shared" ca="1" si="85"/>
        <v/>
      </c>
      <c r="J114" s="38" t="str">
        <f t="shared" ca="1" si="86"/>
        <v/>
      </c>
      <c r="K114" s="84" t="str">
        <f t="shared" ca="1" si="87"/>
        <v/>
      </c>
      <c r="L114" s="13" t="str">
        <f t="shared" ca="1" si="88"/>
        <v/>
      </c>
      <c r="M114" s="86" t="str">
        <f t="shared" ca="1" si="77"/>
        <v/>
      </c>
      <c r="N114" s="13" t="str">
        <f t="shared" ca="1" si="89"/>
        <v/>
      </c>
      <c r="O114" s="13" t="str">
        <f t="shared" ca="1" si="90"/>
        <v/>
      </c>
      <c r="P114" s="85" t="str">
        <f t="shared" ca="1" si="91"/>
        <v/>
      </c>
      <c r="Q114" s="13" t="str">
        <f t="shared" ca="1" si="92"/>
        <v/>
      </c>
      <c r="R114" s="86" t="str">
        <f t="shared" ca="1" si="93"/>
        <v/>
      </c>
      <c r="S114" s="13" t="str">
        <f t="shared" ca="1" si="94"/>
        <v/>
      </c>
      <c r="T114" s="13" t="str">
        <f t="shared" ca="1" si="95"/>
        <v/>
      </c>
      <c r="U114" s="13" t="str">
        <f t="shared" ca="1" si="96"/>
        <v/>
      </c>
      <c r="V114" s="13" t="str">
        <f t="shared" ca="1" si="97"/>
        <v/>
      </c>
      <c r="W114" s="13" t="str">
        <f t="shared" ca="1" si="98"/>
        <v/>
      </c>
      <c r="X114" s="13" t="str">
        <f t="shared" ca="1" si="99"/>
        <v/>
      </c>
      <c r="Y114" s="85" t="str">
        <f t="shared" ca="1" si="100"/>
        <v/>
      </c>
      <c r="Z114" s="13" t="str">
        <f t="shared" ca="1" si="101"/>
        <v/>
      </c>
      <c r="AA114" s="86" t="str">
        <f t="shared" ca="1" si="102"/>
        <v/>
      </c>
      <c r="AB114" s="295">
        <f t="shared" si="81"/>
        <v>239</v>
      </c>
    </row>
    <row r="115" spans="1:28">
      <c r="A115" s="67" t="str">
        <f t="shared" si="78"/>
        <v/>
      </c>
      <c r="B115" s="302" t="str">
        <f>IF($D115="","",$B114)</f>
        <v/>
      </c>
      <c r="C115" s="67" t="str">
        <f ca="1">C110</f>
        <v/>
      </c>
      <c r="D115" s="3" t="str">
        <f>D110</f>
        <v/>
      </c>
      <c r="H115" s="3" t="str">
        <f t="shared" ca="1" si="84"/>
        <v/>
      </c>
      <c r="I115" s="38" t="str">
        <f t="shared" ca="1" si="85"/>
        <v/>
      </c>
      <c r="J115" s="38" t="str">
        <f t="shared" ca="1" si="86"/>
        <v/>
      </c>
      <c r="K115" s="84" t="str">
        <f t="shared" ca="1" si="87"/>
        <v/>
      </c>
      <c r="L115" s="13" t="str">
        <f t="shared" ca="1" si="88"/>
        <v/>
      </c>
      <c r="M115" s="86" t="str">
        <f t="shared" ca="1" si="77"/>
        <v/>
      </c>
      <c r="N115" s="13" t="str">
        <f t="shared" ca="1" si="89"/>
        <v/>
      </c>
      <c r="O115" s="13" t="str">
        <f t="shared" ca="1" si="90"/>
        <v/>
      </c>
      <c r="P115" s="85" t="str">
        <f t="shared" ca="1" si="91"/>
        <v/>
      </c>
      <c r="Q115" s="13" t="str">
        <f t="shared" ca="1" si="92"/>
        <v/>
      </c>
      <c r="R115" s="86" t="str">
        <f t="shared" ca="1" si="93"/>
        <v/>
      </c>
      <c r="S115" s="13" t="str">
        <f t="shared" ca="1" si="94"/>
        <v/>
      </c>
      <c r="T115" s="13" t="str">
        <f t="shared" ca="1" si="95"/>
        <v/>
      </c>
      <c r="U115" s="13" t="str">
        <f t="shared" ca="1" si="96"/>
        <v/>
      </c>
      <c r="V115" s="13" t="str">
        <f t="shared" ca="1" si="97"/>
        <v/>
      </c>
      <c r="W115" s="13" t="str">
        <f t="shared" ca="1" si="98"/>
        <v/>
      </c>
      <c r="X115" s="13" t="str">
        <f t="shared" ca="1" si="99"/>
        <v/>
      </c>
      <c r="Y115" s="85" t="str">
        <f t="shared" ca="1" si="100"/>
        <v/>
      </c>
      <c r="Z115" s="13" t="str">
        <f t="shared" ca="1" si="101"/>
        <v/>
      </c>
      <c r="AA115" s="86" t="str">
        <f t="shared" ca="1" si="102"/>
        <v/>
      </c>
      <c r="AB115" s="295">
        <f t="shared" si="81"/>
        <v>240</v>
      </c>
    </row>
    <row r="116" spans="1:28">
      <c r="A116" s="67" t="str">
        <f t="shared" si="78"/>
        <v/>
      </c>
      <c r="B116" s="302" t="str">
        <f t="shared" si="79"/>
        <v/>
      </c>
      <c r="C116" s="67" t="str">
        <f ca="1">C110</f>
        <v/>
      </c>
      <c r="D116" s="3" t="str">
        <f>D110</f>
        <v/>
      </c>
      <c r="H116" s="3" t="str">
        <f t="shared" ca="1" si="84"/>
        <v/>
      </c>
      <c r="I116" s="38" t="str">
        <f t="shared" ca="1" si="85"/>
        <v/>
      </c>
      <c r="J116" s="38" t="str">
        <f t="shared" ca="1" si="86"/>
        <v/>
      </c>
      <c r="K116" s="84" t="str">
        <f t="shared" ca="1" si="87"/>
        <v/>
      </c>
      <c r="L116" s="13" t="str">
        <f t="shared" ca="1" si="88"/>
        <v/>
      </c>
      <c r="M116" s="86" t="str">
        <f t="shared" ca="1" si="77"/>
        <v/>
      </c>
      <c r="N116" s="13" t="str">
        <f t="shared" ca="1" si="89"/>
        <v/>
      </c>
      <c r="O116" s="13" t="str">
        <f t="shared" ca="1" si="90"/>
        <v/>
      </c>
      <c r="P116" s="85" t="str">
        <f t="shared" ca="1" si="91"/>
        <v/>
      </c>
      <c r="Q116" s="13" t="str">
        <f t="shared" ca="1" si="92"/>
        <v/>
      </c>
      <c r="R116" s="86" t="str">
        <f t="shared" ca="1" si="93"/>
        <v/>
      </c>
      <c r="S116" s="13" t="str">
        <f t="shared" ca="1" si="94"/>
        <v/>
      </c>
      <c r="T116" s="13" t="str">
        <f t="shared" ca="1" si="95"/>
        <v/>
      </c>
      <c r="U116" s="13" t="str">
        <f t="shared" ca="1" si="96"/>
        <v/>
      </c>
      <c r="V116" s="13" t="str">
        <f t="shared" ca="1" si="97"/>
        <v/>
      </c>
      <c r="W116" s="13" t="str">
        <f t="shared" ca="1" si="98"/>
        <v/>
      </c>
      <c r="X116" s="13" t="str">
        <f t="shared" ca="1" si="99"/>
        <v/>
      </c>
      <c r="Y116" s="85" t="str">
        <f t="shared" ca="1" si="100"/>
        <v/>
      </c>
      <c r="Z116" s="13" t="str">
        <f t="shared" ca="1" si="101"/>
        <v/>
      </c>
      <c r="AA116" s="86" t="str">
        <f t="shared" ca="1" si="102"/>
        <v/>
      </c>
      <c r="AB116" s="295">
        <f t="shared" si="81"/>
        <v>241</v>
      </c>
    </row>
    <row r="117" spans="1:28">
      <c r="A117" s="67" t="str">
        <f t="shared" si="78"/>
        <v/>
      </c>
      <c r="B117" s="302" t="str">
        <f t="shared" si="79"/>
        <v/>
      </c>
      <c r="C117" s="67" t="str">
        <f ca="1">C110</f>
        <v/>
      </c>
      <c r="D117" s="3" t="str">
        <f>D110</f>
        <v/>
      </c>
      <c r="E117" s="83" t="str">
        <f ca="1">IF(INDIRECT("$D"&amp;ROW())="","",INDIRECT("'"&amp;INDIRECT("$D"&amp;ROW())&amp; AE2))</f>
        <v/>
      </c>
      <c r="F117" s="83" t="str">
        <f ca="1">IF(INDIRECT("$D"&amp;ROW())="","",INDIRECT("'"&amp;INDIRECT("$D"&amp;ROW())&amp; AE3))</f>
        <v/>
      </c>
      <c r="G117" s="38" t="str">
        <f ca="1">IF(INDIRECT("$D"&amp;ROW())="","",INDIRECT("'"&amp;INDIRECT("$D"&amp;ROW())&amp; AE4))</f>
        <v/>
      </c>
      <c r="H117" s="3" t="str">
        <f ca="1">IF(INDIRECT("$D"&amp;ROW())="","","Property")</f>
        <v/>
      </c>
      <c r="I117" s="38" t="str">
        <f t="shared" ca="1" si="85"/>
        <v/>
      </c>
      <c r="J117" s="38" t="str">
        <f t="shared" ca="1" si="86"/>
        <v/>
      </c>
      <c r="K117" s="84" t="str">
        <f t="shared" ca="1" si="87"/>
        <v/>
      </c>
      <c r="L117" s="13" t="str">
        <f t="shared" ca="1" si="88"/>
        <v/>
      </c>
      <c r="M117" s="86" t="str">
        <f t="shared" ca="1" si="77"/>
        <v/>
      </c>
      <c r="N117" s="13" t="str">
        <f t="shared" ca="1" si="89"/>
        <v/>
      </c>
      <c r="O117" s="13" t="str">
        <f t="shared" ca="1" si="90"/>
        <v/>
      </c>
      <c r="P117" s="85" t="str">
        <f t="shared" ca="1" si="91"/>
        <v/>
      </c>
      <c r="Q117" s="13" t="str">
        <f t="shared" ca="1" si="92"/>
        <v/>
      </c>
      <c r="R117" s="86" t="str">
        <f t="shared" ca="1" si="93"/>
        <v/>
      </c>
      <c r="S117" s="13" t="str">
        <f t="shared" ca="1" si="94"/>
        <v/>
      </c>
      <c r="T117" s="13" t="str">
        <f t="shared" ca="1" si="95"/>
        <v/>
      </c>
      <c r="U117" s="13" t="str">
        <f t="shared" ca="1" si="96"/>
        <v/>
      </c>
      <c r="V117" s="13" t="str">
        <f t="shared" ca="1" si="97"/>
        <v/>
      </c>
      <c r="W117" s="13" t="str">
        <f t="shared" ca="1" si="98"/>
        <v/>
      </c>
      <c r="X117" s="13" t="str">
        <f t="shared" ca="1" si="99"/>
        <v/>
      </c>
      <c r="Y117" s="85" t="str">
        <f t="shared" ca="1" si="100"/>
        <v/>
      </c>
      <c r="Z117" s="13" t="str">
        <f t="shared" ca="1" si="101"/>
        <v/>
      </c>
      <c r="AA117" s="86" t="str">
        <f t="shared" ca="1" si="102"/>
        <v/>
      </c>
      <c r="AB117" s="295">
        <f t="shared" si="81"/>
        <v>242</v>
      </c>
    </row>
    <row r="118" spans="1:28">
      <c r="A118" s="67" t="str">
        <f t="shared" ref="A118:A141" si="103">IF($D118="","",$W$1)</f>
        <v/>
      </c>
      <c r="B118" s="302" t="str">
        <f t="shared" si="79"/>
        <v/>
      </c>
      <c r="C118" s="67" t="str">
        <f ca="1">IF(INDIRECT("$D"&amp;ROW())="","",INDIRECT("'"&amp;INDIRECT("$D"&amp;ROW())&amp; AE1))</f>
        <v/>
      </c>
      <c r="D118" s="87" t="str">
        <f>IF(Data!A71="","",Data!A71)</f>
        <v/>
      </c>
      <c r="H118" s="3" t="str">
        <f t="shared" ref="H118:H124" ca="1" si="104">IF($D118="","",INDIRECT("'"&amp;$D118&amp;"'!"&amp;$H$2&amp;$AB118))</f>
        <v/>
      </c>
      <c r="I118" s="38" t="str">
        <f t="shared" ca="1" si="85"/>
        <v/>
      </c>
      <c r="J118" s="38" t="str">
        <f t="shared" ca="1" si="86"/>
        <v/>
      </c>
      <c r="K118" s="84" t="str">
        <f t="shared" ca="1" si="87"/>
        <v/>
      </c>
      <c r="L118" s="13" t="str">
        <f t="shared" ca="1" si="88"/>
        <v/>
      </c>
      <c r="M118" s="86" t="str">
        <f t="shared" ca="1" si="77"/>
        <v/>
      </c>
      <c r="N118" s="13" t="str">
        <f t="shared" ca="1" si="89"/>
        <v/>
      </c>
      <c r="O118" s="13" t="str">
        <f t="shared" ca="1" si="90"/>
        <v/>
      </c>
      <c r="P118" s="85" t="str">
        <f t="shared" ca="1" si="91"/>
        <v/>
      </c>
      <c r="Q118" s="13" t="str">
        <f t="shared" ca="1" si="92"/>
        <v/>
      </c>
      <c r="R118" s="86" t="str">
        <f t="shared" ca="1" si="93"/>
        <v/>
      </c>
      <c r="S118" s="13" t="str">
        <f t="shared" ca="1" si="94"/>
        <v/>
      </c>
      <c r="T118" s="13" t="str">
        <f t="shared" ca="1" si="95"/>
        <v/>
      </c>
      <c r="U118" s="13" t="str">
        <f t="shared" ca="1" si="96"/>
        <v/>
      </c>
      <c r="V118" s="13" t="str">
        <f t="shared" ca="1" si="97"/>
        <v/>
      </c>
      <c r="W118" s="13" t="str">
        <f t="shared" ca="1" si="98"/>
        <v/>
      </c>
      <c r="X118" s="13" t="str">
        <f t="shared" ca="1" si="99"/>
        <v/>
      </c>
      <c r="Y118" s="85" t="str">
        <f t="shared" ca="1" si="100"/>
        <v/>
      </c>
      <c r="Z118" s="13" t="str">
        <f t="shared" ca="1" si="101"/>
        <v/>
      </c>
      <c r="AA118" s="86" t="str">
        <f t="shared" ca="1" si="102"/>
        <v/>
      </c>
      <c r="AB118" s="295">
        <f t="shared" si="81"/>
        <v>235</v>
      </c>
    </row>
    <row r="119" spans="1:28">
      <c r="A119" s="67" t="str">
        <f t="shared" si="103"/>
        <v/>
      </c>
      <c r="B119" s="302" t="str">
        <f t="shared" si="79"/>
        <v/>
      </c>
      <c r="C119" s="67" t="str">
        <f ca="1">C118</f>
        <v/>
      </c>
      <c r="D119" s="3" t="str">
        <f>D118</f>
        <v/>
      </c>
      <c r="H119" s="3" t="str">
        <f t="shared" ca="1" si="104"/>
        <v/>
      </c>
      <c r="I119" s="38" t="str">
        <f t="shared" ca="1" si="85"/>
        <v/>
      </c>
      <c r="J119" s="38" t="str">
        <f t="shared" ca="1" si="86"/>
        <v/>
      </c>
      <c r="K119" s="84" t="str">
        <f t="shared" ca="1" si="87"/>
        <v/>
      </c>
      <c r="L119" s="13" t="str">
        <f t="shared" ca="1" si="88"/>
        <v/>
      </c>
      <c r="M119" s="86" t="str">
        <f t="shared" ca="1" si="77"/>
        <v/>
      </c>
      <c r="N119" s="13" t="str">
        <f t="shared" ca="1" si="89"/>
        <v/>
      </c>
      <c r="O119" s="13" t="str">
        <f t="shared" ca="1" si="90"/>
        <v/>
      </c>
      <c r="P119" s="85" t="str">
        <f t="shared" ca="1" si="91"/>
        <v/>
      </c>
      <c r="Q119" s="13" t="str">
        <f t="shared" ca="1" si="92"/>
        <v/>
      </c>
      <c r="R119" s="86" t="str">
        <f t="shared" ca="1" si="93"/>
        <v/>
      </c>
      <c r="S119" s="13" t="str">
        <f t="shared" ca="1" si="94"/>
        <v/>
      </c>
      <c r="T119" s="13" t="str">
        <f t="shared" ca="1" si="95"/>
        <v/>
      </c>
      <c r="U119" s="13" t="str">
        <f t="shared" ca="1" si="96"/>
        <v/>
      </c>
      <c r="V119" s="13" t="str">
        <f t="shared" ca="1" si="97"/>
        <v/>
      </c>
      <c r="W119" s="13" t="str">
        <f t="shared" ca="1" si="98"/>
        <v/>
      </c>
      <c r="X119" s="13" t="str">
        <f t="shared" ca="1" si="99"/>
        <v/>
      </c>
      <c r="Y119" s="85" t="str">
        <f t="shared" ca="1" si="100"/>
        <v/>
      </c>
      <c r="Z119" s="13" t="str">
        <f t="shared" ca="1" si="101"/>
        <v/>
      </c>
      <c r="AA119" s="86" t="str">
        <f t="shared" ca="1" si="102"/>
        <v/>
      </c>
      <c r="AB119" s="295">
        <f t="shared" si="81"/>
        <v>236</v>
      </c>
    </row>
    <row r="120" spans="1:28">
      <c r="A120" s="67" t="str">
        <f t="shared" si="103"/>
        <v/>
      </c>
      <c r="B120" s="302" t="str">
        <f t="shared" si="79"/>
        <v/>
      </c>
      <c r="C120" s="67" t="str">
        <f ca="1">C118</f>
        <v/>
      </c>
      <c r="D120" s="3" t="str">
        <f>D118</f>
        <v/>
      </c>
      <c r="H120" s="3" t="str">
        <f t="shared" ca="1" si="104"/>
        <v/>
      </c>
      <c r="I120" s="38" t="str">
        <f t="shared" ca="1" si="85"/>
        <v/>
      </c>
      <c r="J120" s="38" t="str">
        <f t="shared" ca="1" si="86"/>
        <v/>
      </c>
      <c r="K120" s="84" t="str">
        <f t="shared" ca="1" si="87"/>
        <v/>
      </c>
      <c r="L120" s="13" t="str">
        <f t="shared" ca="1" si="88"/>
        <v/>
      </c>
      <c r="M120" s="86" t="str">
        <f t="shared" ca="1" si="77"/>
        <v/>
      </c>
      <c r="N120" s="13" t="str">
        <f t="shared" ca="1" si="89"/>
        <v/>
      </c>
      <c r="O120" s="13" t="str">
        <f t="shared" ca="1" si="90"/>
        <v/>
      </c>
      <c r="P120" s="85" t="str">
        <f t="shared" ca="1" si="91"/>
        <v/>
      </c>
      <c r="Q120" s="13" t="str">
        <f t="shared" ca="1" si="92"/>
        <v/>
      </c>
      <c r="R120" s="86" t="str">
        <f t="shared" ca="1" si="93"/>
        <v/>
      </c>
      <c r="S120" s="13" t="str">
        <f t="shared" ca="1" si="94"/>
        <v/>
      </c>
      <c r="T120" s="13" t="str">
        <f t="shared" ca="1" si="95"/>
        <v/>
      </c>
      <c r="U120" s="13" t="str">
        <f t="shared" ca="1" si="96"/>
        <v/>
      </c>
      <c r="V120" s="13" t="str">
        <f t="shared" ca="1" si="97"/>
        <v/>
      </c>
      <c r="W120" s="13" t="str">
        <f t="shared" ca="1" si="98"/>
        <v/>
      </c>
      <c r="X120" s="13" t="str">
        <f t="shared" ca="1" si="99"/>
        <v/>
      </c>
      <c r="Y120" s="85" t="str">
        <f t="shared" ca="1" si="100"/>
        <v/>
      </c>
      <c r="Z120" s="13" t="str">
        <f t="shared" ca="1" si="101"/>
        <v/>
      </c>
      <c r="AA120" s="86" t="str">
        <f t="shared" ca="1" si="102"/>
        <v/>
      </c>
      <c r="AB120" s="295">
        <f t="shared" si="81"/>
        <v>237</v>
      </c>
    </row>
    <row r="121" spans="1:28">
      <c r="A121" s="67" t="str">
        <f t="shared" si="103"/>
        <v/>
      </c>
      <c r="B121" s="302" t="str">
        <f t="shared" si="79"/>
        <v/>
      </c>
      <c r="C121" s="67" t="str">
        <f ca="1">C118</f>
        <v/>
      </c>
      <c r="D121" s="3" t="str">
        <f>D118</f>
        <v/>
      </c>
      <c r="H121" s="3" t="str">
        <f t="shared" ca="1" si="104"/>
        <v/>
      </c>
      <c r="I121" s="38" t="str">
        <f t="shared" ca="1" si="85"/>
        <v/>
      </c>
      <c r="J121" s="38" t="str">
        <f t="shared" ca="1" si="86"/>
        <v/>
      </c>
      <c r="K121" s="84" t="str">
        <f t="shared" ca="1" si="87"/>
        <v/>
      </c>
      <c r="L121" s="13" t="str">
        <f t="shared" ca="1" si="88"/>
        <v/>
      </c>
      <c r="M121" s="86" t="str">
        <f t="shared" ca="1" si="77"/>
        <v/>
      </c>
      <c r="N121" s="13" t="str">
        <f t="shared" ca="1" si="89"/>
        <v/>
      </c>
      <c r="O121" s="13" t="str">
        <f t="shared" ca="1" si="90"/>
        <v/>
      </c>
      <c r="P121" s="85" t="str">
        <f t="shared" ca="1" si="91"/>
        <v/>
      </c>
      <c r="Q121" s="13" t="str">
        <f t="shared" ca="1" si="92"/>
        <v/>
      </c>
      <c r="R121" s="86" t="str">
        <f t="shared" ca="1" si="93"/>
        <v/>
      </c>
      <c r="S121" s="13" t="str">
        <f t="shared" ca="1" si="94"/>
        <v/>
      </c>
      <c r="T121" s="13" t="str">
        <f t="shared" ca="1" si="95"/>
        <v/>
      </c>
      <c r="U121" s="13" t="str">
        <f t="shared" ca="1" si="96"/>
        <v/>
      </c>
      <c r="V121" s="13" t="str">
        <f t="shared" ca="1" si="97"/>
        <v/>
      </c>
      <c r="W121" s="13" t="str">
        <f t="shared" ca="1" si="98"/>
        <v/>
      </c>
      <c r="X121" s="13" t="str">
        <f t="shared" ca="1" si="99"/>
        <v/>
      </c>
      <c r="Y121" s="85" t="str">
        <f t="shared" ca="1" si="100"/>
        <v/>
      </c>
      <c r="Z121" s="13" t="str">
        <f t="shared" ca="1" si="101"/>
        <v/>
      </c>
      <c r="AA121" s="86" t="str">
        <f t="shared" ca="1" si="102"/>
        <v/>
      </c>
      <c r="AB121" s="295">
        <f t="shared" si="81"/>
        <v>238</v>
      </c>
    </row>
    <row r="122" spans="1:28">
      <c r="A122" s="67" t="str">
        <f t="shared" si="103"/>
        <v/>
      </c>
      <c r="B122" s="302" t="str">
        <f t="shared" si="79"/>
        <v/>
      </c>
      <c r="C122" s="67" t="str">
        <f ca="1">C118</f>
        <v/>
      </c>
      <c r="D122" s="3" t="str">
        <f>D119</f>
        <v/>
      </c>
      <c r="H122" s="3" t="str">
        <f t="shared" ca="1" si="104"/>
        <v/>
      </c>
      <c r="I122" s="38" t="str">
        <f t="shared" ca="1" si="85"/>
        <v/>
      </c>
      <c r="J122" s="38" t="str">
        <f t="shared" ca="1" si="86"/>
        <v/>
      </c>
      <c r="K122" s="84" t="str">
        <f t="shared" ca="1" si="87"/>
        <v/>
      </c>
      <c r="L122" s="13" t="str">
        <f t="shared" ca="1" si="88"/>
        <v/>
      </c>
      <c r="M122" s="86" t="str">
        <f t="shared" ca="1" si="77"/>
        <v/>
      </c>
      <c r="N122" s="13" t="str">
        <f t="shared" ca="1" si="89"/>
        <v/>
      </c>
      <c r="O122" s="13" t="str">
        <f t="shared" ca="1" si="90"/>
        <v/>
      </c>
      <c r="P122" s="85" t="str">
        <f t="shared" ca="1" si="91"/>
        <v/>
      </c>
      <c r="Q122" s="13" t="str">
        <f t="shared" ca="1" si="92"/>
        <v/>
      </c>
      <c r="R122" s="86" t="str">
        <f t="shared" ca="1" si="93"/>
        <v/>
      </c>
      <c r="S122" s="13" t="str">
        <f t="shared" ca="1" si="94"/>
        <v/>
      </c>
      <c r="T122" s="13" t="str">
        <f t="shared" ca="1" si="95"/>
        <v/>
      </c>
      <c r="U122" s="13" t="str">
        <f t="shared" ca="1" si="96"/>
        <v/>
      </c>
      <c r="V122" s="13" t="str">
        <f t="shared" ca="1" si="97"/>
        <v/>
      </c>
      <c r="W122" s="13" t="str">
        <f t="shared" ca="1" si="98"/>
        <v/>
      </c>
      <c r="X122" s="13" t="str">
        <f t="shared" ca="1" si="99"/>
        <v/>
      </c>
      <c r="Y122" s="85" t="str">
        <f t="shared" ca="1" si="100"/>
        <v/>
      </c>
      <c r="Z122" s="13" t="str">
        <f t="shared" ca="1" si="101"/>
        <v/>
      </c>
      <c r="AA122" s="86" t="str">
        <f t="shared" ca="1" si="102"/>
        <v/>
      </c>
      <c r="AB122" s="295">
        <f t="shared" si="81"/>
        <v>239</v>
      </c>
    </row>
    <row r="123" spans="1:28">
      <c r="A123" s="67" t="str">
        <f t="shared" si="103"/>
        <v/>
      </c>
      <c r="B123" s="302" t="str">
        <f>IF($D123="","",$B122)</f>
        <v/>
      </c>
      <c r="C123" s="67" t="str">
        <f ca="1">C118</f>
        <v/>
      </c>
      <c r="D123" s="3" t="str">
        <f>D118</f>
        <v/>
      </c>
      <c r="H123" s="3" t="str">
        <f t="shared" ca="1" si="104"/>
        <v/>
      </c>
      <c r="I123" s="38" t="str">
        <f t="shared" ca="1" si="85"/>
        <v/>
      </c>
      <c r="J123" s="38" t="str">
        <f t="shared" ca="1" si="86"/>
        <v/>
      </c>
      <c r="K123" s="84" t="str">
        <f t="shared" ca="1" si="87"/>
        <v/>
      </c>
      <c r="L123" s="13" t="str">
        <f t="shared" ca="1" si="88"/>
        <v/>
      </c>
      <c r="M123" s="86" t="str">
        <f t="shared" ca="1" si="77"/>
        <v/>
      </c>
      <c r="N123" s="13" t="str">
        <f t="shared" ca="1" si="89"/>
        <v/>
      </c>
      <c r="O123" s="13" t="str">
        <f t="shared" ca="1" si="90"/>
        <v/>
      </c>
      <c r="P123" s="85" t="str">
        <f t="shared" ca="1" si="91"/>
        <v/>
      </c>
      <c r="Q123" s="13" t="str">
        <f t="shared" ca="1" si="92"/>
        <v/>
      </c>
      <c r="R123" s="86" t="str">
        <f t="shared" ca="1" si="93"/>
        <v/>
      </c>
      <c r="S123" s="13" t="str">
        <f t="shared" ca="1" si="94"/>
        <v/>
      </c>
      <c r="T123" s="13" t="str">
        <f t="shared" ca="1" si="95"/>
        <v/>
      </c>
      <c r="U123" s="13" t="str">
        <f t="shared" ca="1" si="96"/>
        <v/>
      </c>
      <c r="V123" s="13" t="str">
        <f t="shared" ca="1" si="97"/>
        <v/>
      </c>
      <c r="W123" s="13" t="str">
        <f t="shared" ca="1" si="98"/>
        <v/>
      </c>
      <c r="X123" s="13" t="str">
        <f t="shared" ca="1" si="99"/>
        <v/>
      </c>
      <c r="Y123" s="85" t="str">
        <f t="shared" ca="1" si="100"/>
        <v/>
      </c>
      <c r="Z123" s="13" t="str">
        <f t="shared" ca="1" si="101"/>
        <v/>
      </c>
      <c r="AA123" s="86" t="str">
        <f t="shared" ca="1" si="102"/>
        <v/>
      </c>
      <c r="AB123" s="295">
        <f t="shared" si="81"/>
        <v>240</v>
      </c>
    </row>
    <row r="124" spans="1:28">
      <c r="A124" s="67" t="str">
        <f t="shared" si="103"/>
        <v/>
      </c>
      <c r="B124" s="302" t="str">
        <f t="shared" si="79"/>
        <v/>
      </c>
      <c r="C124" s="67" t="str">
        <f ca="1">C118</f>
        <v/>
      </c>
      <c r="D124" s="3" t="str">
        <f>D118</f>
        <v/>
      </c>
      <c r="H124" s="3" t="str">
        <f t="shared" ca="1" si="104"/>
        <v/>
      </c>
      <c r="I124" s="38" t="str">
        <f t="shared" ca="1" si="85"/>
        <v/>
      </c>
      <c r="J124" s="38" t="str">
        <f t="shared" ca="1" si="86"/>
        <v/>
      </c>
      <c r="K124" s="84" t="str">
        <f t="shared" ca="1" si="87"/>
        <v/>
      </c>
      <c r="L124" s="13" t="str">
        <f t="shared" ca="1" si="88"/>
        <v/>
      </c>
      <c r="M124" s="86" t="str">
        <f t="shared" ca="1" si="77"/>
        <v/>
      </c>
      <c r="N124" s="13" t="str">
        <f t="shared" ca="1" si="89"/>
        <v/>
      </c>
      <c r="O124" s="13" t="str">
        <f t="shared" ca="1" si="90"/>
        <v/>
      </c>
      <c r="P124" s="85" t="str">
        <f t="shared" ca="1" si="91"/>
        <v/>
      </c>
      <c r="Q124" s="13" t="str">
        <f t="shared" ca="1" si="92"/>
        <v/>
      </c>
      <c r="R124" s="86" t="str">
        <f t="shared" ca="1" si="93"/>
        <v/>
      </c>
      <c r="S124" s="13" t="str">
        <f t="shared" ca="1" si="94"/>
        <v/>
      </c>
      <c r="T124" s="13" t="str">
        <f t="shared" ca="1" si="95"/>
        <v/>
      </c>
      <c r="U124" s="13" t="str">
        <f t="shared" ca="1" si="96"/>
        <v/>
      </c>
      <c r="V124" s="13" t="str">
        <f t="shared" ca="1" si="97"/>
        <v/>
      </c>
      <c r="W124" s="13" t="str">
        <f t="shared" ca="1" si="98"/>
        <v/>
      </c>
      <c r="X124" s="13" t="str">
        <f t="shared" ca="1" si="99"/>
        <v/>
      </c>
      <c r="Y124" s="85" t="str">
        <f t="shared" ca="1" si="100"/>
        <v/>
      </c>
      <c r="Z124" s="13" t="str">
        <f t="shared" ca="1" si="101"/>
        <v/>
      </c>
      <c r="AA124" s="86" t="str">
        <f t="shared" ca="1" si="102"/>
        <v/>
      </c>
      <c r="AB124" s="295">
        <f t="shared" si="81"/>
        <v>241</v>
      </c>
    </row>
    <row r="125" spans="1:28">
      <c r="A125" s="67" t="str">
        <f t="shared" si="103"/>
        <v/>
      </c>
      <c r="B125" s="302" t="str">
        <f t="shared" si="79"/>
        <v/>
      </c>
      <c r="C125" s="67" t="str">
        <f ca="1">C118</f>
        <v/>
      </c>
      <c r="D125" s="3" t="str">
        <f>D118</f>
        <v/>
      </c>
      <c r="E125" s="83" t="str">
        <f ca="1">IF(INDIRECT("$D"&amp;ROW())="","",INDIRECT("'"&amp;INDIRECT("$D"&amp;ROW())&amp; AE2))</f>
        <v/>
      </c>
      <c r="F125" s="83" t="str">
        <f ca="1">IF(INDIRECT("$D"&amp;ROW())="","",INDIRECT("'"&amp;INDIRECT("$D"&amp;ROW())&amp; AE3))</f>
        <v/>
      </c>
      <c r="G125" s="38" t="str">
        <f ca="1">IF(INDIRECT("$D"&amp;ROW())="","",INDIRECT("'"&amp;INDIRECT("$D"&amp;ROW())&amp; AE4))</f>
        <v/>
      </c>
      <c r="H125" s="3" t="str">
        <f ca="1">IF(INDIRECT("$D"&amp;ROW())="","","Property")</f>
        <v/>
      </c>
      <c r="I125" s="38" t="str">
        <f t="shared" ca="1" si="85"/>
        <v/>
      </c>
      <c r="J125" s="38" t="str">
        <f t="shared" ca="1" si="86"/>
        <v/>
      </c>
      <c r="K125" s="84" t="str">
        <f t="shared" ca="1" si="87"/>
        <v/>
      </c>
      <c r="L125" s="13" t="str">
        <f t="shared" ca="1" si="88"/>
        <v/>
      </c>
      <c r="M125" s="86" t="str">
        <f t="shared" ca="1" si="77"/>
        <v/>
      </c>
      <c r="N125" s="13" t="str">
        <f t="shared" ca="1" si="89"/>
        <v/>
      </c>
      <c r="O125" s="13" t="str">
        <f t="shared" ca="1" si="90"/>
        <v/>
      </c>
      <c r="P125" s="85" t="str">
        <f t="shared" ca="1" si="91"/>
        <v/>
      </c>
      <c r="Q125" s="13" t="str">
        <f t="shared" ca="1" si="92"/>
        <v/>
      </c>
      <c r="R125" s="86" t="str">
        <f t="shared" ca="1" si="93"/>
        <v/>
      </c>
      <c r="S125" s="13" t="str">
        <f t="shared" ca="1" si="94"/>
        <v/>
      </c>
      <c r="T125" s="13" t="str">
        <f t="shared" ca="1" si="95"/>
        <v/>
      </c>
      <c r="U125" s="13" t="str">
        <f t="shared" ca="1" si="96"/>
        <v/>
      </c>
      <c r="V125" s="13" t="str">
        <f t="shared" ca="1" si="97"/>
        <v/>
      </c>
      <c r="W125" s="13" t="str">
        <f t="shared" ca="1" si="98"/>
        <v/>
      </c>
      <c r="X125" s="13" t="str">
        <f t="shared" ca="1" si="99"/>
        <v/>
      </c>
      <c r="Y125" s="85" t="str">
        <f t="shared" ca="1" si="100"/>
        <v/>
      </c>
      <c r="Z125" s="13" t="str">
        <f t="shared" ca="1" si="101"/>
        <v/>
      </c>
      <c r="AA125" s="86" t="str">
        <f t="shared" ca="1" si="102"/>
        <v/>
      </c>
      <c r="AB125" s="295">
        <f t="shared" si="81"/>
        <v>242</v>
      </c>
    </row>
    <row r="126" spans="1:28">
      <c r="A126" s="67" t="str">
        <f t="shared" si="103"/>
        <v/>
      </c>
      <c r="B126" s="302" t="str">
        <f t="shared" si="79"/>
        <v/>
      </c>
      <c r="C126" s="67" t="str">
        <f ca="1">IF(INDIRECT("$D"&amp;ROW())="","",INDIRECT("'"&amp;INDIRECT("$D"&amp;ROW())&amp; AE1))</f>
        <v/>
      </c>
      <c r="D126" s="87" t="str">
        <f>IF(Data!A72="","",Data!A72)</f>
        <v/>
      </c>
      <c r="H126" s="3" t="str">
        <f t="shared" ref="H126:H132" ca="1" si="105">IF($D126="","",INDIRECT("'"&amp;$D126&amp;"'!"&amp;$H$2&amp;$AB126))</f>
        <v/>
      </c>
      <c r="I126" s="38" t="str">
        <f t="shared" ca="1" si="85"/>
        <v/>
      </c>
      <c r="J126" s="38" t="str">
        <f t="shared" ca="1" si="86"/>
        <v/>
      </c>
      <c r="K126" s="84" t="str">
        <f t="shared" ca="1" si="87"/>
        <v/>
      </c>
      <c r="L126" s="13" t="str">
        <f t="shared" ca="1" si="88"/>
        <v/>
      </c>
      <c r="M126" s="86" t="str">
        <f t="shared" ca="1" si="77"/>
        <v/>
      </c>
      <c r="N126" s="13" t="str">
        <f t="shared" ca="1" si="89"/>
        <v/>
      </c>
      <c r="O126" s="13" t="str">
        <f t="shared" ca="1" si="90"/>
        <v/>
      </c>
      <c r="P126" s="85" t="str">
        <f t="shared" ca="1" si="91"/>
        <v/>
      </c>
      <c r="Q126" s="13" t="str">
        <f t="shared" ca="1" si="92"/>
        <v/>
      </c>
      <c r="R126" s="86" t="str">
        <f t="shared" ca="1" si="93"/>
        <v/>
      </c>
      <c r="S126" s="13" t="str">
        <f t="shared" ca="1" si="94"/>
        <v/>
      </c>
      <c r="T126" s="13" t="str">
        <f t="shared" ca="1" si="95"/>
        <v/>
      </c>
      <c r="U126" s="13" t="str">
        <f t="shared" ca="1" si="96"/>
        <v/>
      </c>
      <c r="V126" s="13" t="str">
        <f t="shared" ca="1" si="97"/>
        <v/>
      </c>
      <c r="W126" s="13" t="str">
        <f t="shared" ca="1" si="98"/>
        <v/>
      </c>
      <c r="X126" s="13" t="str">
        <f t="shared" ca="1" si="99"/>
        <v/>
      </c>
      <c r="Y126" s="85" t="str">
        <f t="shared" ca="1" si="100"/>
        <v/>
      </c>
      <c r="Z126" s="13" t="str">
        <f t="shared" ca="1" si="101"/>
        <v/>
      </c>
      <c r="AA126" s="86" t="str">
        <f t="shared" ca="1" si="102"/>
        <v/>
      </c>
      <c r="AB126" s="295">
        <f t="shared" si="81"/>
        <v>235</v>
      </c>
    </row>
    <row r="127" spans="1:28">
      <c r="A127" s="67" t="str">
        <f t="shared" si="103"/>
        <v/>
      </c>
      <c r="B127" s="302" t="str">
        <f t="shared" si="79"/>
        <v/>
      </c>
      <c r="C127" s="67" t="str">
        <f ca="1">C126</f>
        <v/>
      </c>
      <c r="D127" s="3" t="str">
        <f>D126</f>
        <v/>
      </c>
      <c r="H127" s="3" t="str">
        <f t="shared" ca="1" si="105"/>
        <v/>
      </c>
      <c r="I127" s="38" t="str">
        <f t="shared" ca="1" si="85"/>
        <v/>
      </c>
      <c r="J127" s="38" t="str">
        <f t="shared" ca="1" si="86"/>
        <v/>
      </c>
      <c r="K127" s="84" t="str">
        <f t="shared" ca="1" si="87"/>
        <v/>
      </c>
      <c r="L127" s="13" t="str">
        <f t="shared" ca="1" si="88"/>
        <v/>
      </c>
      <c r="M127" s="86" t="str">
        <f t="shared" ca="1" si="77"/>
        <v/>
      </c>
      <c r="N127" s="13" t="str">
        <f t="shared" ca="1" si="89"/>
        <v/>
      </c>
      <c r="O127" s="13" t="str">
        <f t="shared" ca="1" si="90"/>
        <v/>
      </c>
      <c r="P127" s="85" t="str">
        <f t="shared" ca="1" si="91"/>
        <v/>
      </c>
      <c r="Q127" s="13" t="str">
        <f t="shared" ca="1" si="92"/>
        <v/>
      </c>
      <c r="R127" s="86" t="str">
        <f t="shared" ca="1" si="93"/>
        <v/>
      </c>
      <c r="S127" s="13" t="str">
        <f t="shared" ca="1" si="94"/>
        <v/>
      </c>
      <c r="T127" s="13" t="str">
        <f t="shared" ca="1" si="95"/>
        <v/>
      </c>
      <c r="U127" s="13" t="str">
        <f t="shared" ca="1" si="96"/>
        <v/>
      </c>
      <c r="V127" s="13" t="str">
        <f t="shared" ca="1" si="97"/>
        <v/>
      </c>
      <c r="W127" s="13" t="str">
        <f t="shared" ca="1" si="98"/>
        <v/>
      </c>
      <c r="X127" s="13" t="str">
        <f t="shared" ca="1" si="99"/>
        <v/>
      </c>
      <c r="Y127" s="85" t="str">
        <f t="shared" ca="1" si="100"/>
        <v/>
      </c>
      <c r="Z127" s="13" t="str">
        <f t="shared" ca="1" si="101"/>
        <v/>
      </c>
      <c r="AA127" s="86" t="str">
        <f t="shared" ca="1" si="102"/>
        <v/>
      </c>
      <c r="AB127" s="295">
        <f t="shared" si="81"/>
        <v>236</v>
      </c>
    </row>
    <row r="128" spans="1:28">
      <c r="A128" s="67" t="str">
        <f t="shared" si="103"/>
        <v/>
      </c>
      <c r="B128" s="302" t="str">
        <f t="shared" si="79"/>
        <v/>
      </c>
      <c r="C128" s="67" t="str">
        <f ca="1">C126</f>
        <v/>
      </c>
      <c r="D128" s="3" t="str">
        <f>D126</f>
        <v/>
      </c>
      <c r="H128" s="3" t="str">
        <f t="shared" ca="1" si="105"/>
        <v/>
      </c>
      <c r="I128" s="38" t="str">
        <f t="shared" ca="1" si="85"/>
        <v/>
      </c>
      <c r="J128" s="38" t="str">
        <f t="shared" ca="1" si="86"/>
        <v/>
      </c>
      <c r="K128" s="84" t="str">
        <f t="shared" ca="1" si="87"/>
        <v/>
      </c>
      <c r="L128" s="13" t="str">
        <f t="shared" ca="1" si="88"/>
        <v/>
      </c>
      <c r="M128" s="86" t="str">
        <f t="shared" ca="1" si="77"/>
        <v/>
      </c>
      <c r="N128" s="13" t="str">
        <f t="shared" ca="1" si="89"/>
        <v/>
      </c>
      <c r="O128" s="13" t="str">
        <f t="shared" ca="1" si="90"/>
        <v/>
      </c>
      <c r="P128" s="85" t="str">
        <f t="shared" ca="1" si="91"/>
        <v/>
      </c>
      <c r="Q128" s="13" t="str">
        <f t="shared" ca="1" si="92"/>
        <v/>
      </c>
      <c r="R128" s="86" t="str">
        <f t="shared" ca="1" si="93"/>
        <v/>
      </c>
      <c r="S128" s="13" t="str">
        <f t="shared" ca="1" si="94"/>
        <v/>
      </c>
      <c r="T128" s="13" t="str">
        <f t="shared" ca="1" si="95"/>
        <v/>
      </c>
      <c r="U128" s="13" t="str">
        <f t="shared" ca="1" si="96"/>
        <v/>
      </c>
      <c r="V128" s="13" t="str">
        <f t="shared" ca="1" si="97"/>
        <v/>
      </c>
      <c r="W128" s="13" t="str">
        <f t="shared" ca="1" si="98"/>
        <v/>
      </c>
      <c r="X128" s="13" t="str">
        <f t="shared" ca="1" si="99"/>
        <v/>
      </c>
      <c r="Y128" s="85" t="str">
        <f t="shared" ca="1" si="100"/>
        <v/>
      </c>
      <c r="Z128" s="13" t="str">
        <f t="shared" ca="1" si="101"/>
        <v/>
      </c>
      <c r="AA128" s="86" t="str">
        <f t="shared" ca="1" si="102"/>
        <v/>
      </c>
      <c r="AB128" s="295">
        <f t="shared" si="81"/>
        <v>237</v>
      </c>
    </row>
    <row r="129" spans="1:28">
      <c r="A129" s="67" t="str">
        <f t="shared" si="103"/>
        <v/>
      </c>
      <c r="B129" s="302" t="str">
        <f t="shared" si="79"/>
        <v/>
      </c>
      <c r="C129" s="67" t="str">
        <f ca="1">C126</f>
        <v/>
      </c>
      <c r="D129" s="3" t="str">
        <f>D126</f>
        <v/>
      </c>
      <c r="H129" s="3" t="str">
        <f t="shared" ca="1" si="105"/>
        <v/>
      </c>
      <c r="I129" s="38" t="str">
        <f t="shared" ca="1" si="85"/>
        <v/>
      </c>
      <c r="J129" s="38" t="str">
        <f t="shared" ca="1" si="86"/>
        <v/>
      </c>
      <c r="K129" s="84" t="str">
        <f t="shared" ca="1" si="87"/>
        <v/>
      </c>
      <c r="L129" s="13" t="str">
        <f t="shared" ca="1" si="88"/>
        <v/>
      </c>
      <c r="M129" s="86" t="str">
        <f t="shared" ca="1" si="77"/>
        <v/>
      </c>
      <c r="N129" s="13" t="str">
        <f t="shared" ca="1" si="89"/>
        <v/>
      </c>
      <c r="O129" s="13" t="str">
        <f t="shared" ca="1" si="90"/>
        <v/>
      </c>
      <c r="P129" s="85" t="str">
        <f t="shared" ca="1" si="91"/>
        <v/>
      </c>
      <c r="Q129" s="13" t="str">
        <f t="shared" ca="1" si="92"/>
        <v/>
      </c>
      <c r="R129" s="86" t="str">
        <f t="shared" ca="1" si="93"/>
        <v/>
      </c>
      <c r="S129" s="13" t="str">
        <f t="shared" ca="1" si="94"/>
        <v/>
      </c>
      <c r="T129" s="13" t="str">
        <f t="shared" ca="1" si="95"/>
        <v/>
      </c>
      <c r="U129" s="13" t="str">
        <f t="shared" ca="1" si="96"/>
        <v/>
      </c>
      <c r="V129" s="13" t="str">
        <f t="shared" ca="1" si="97"/>
        <v/>
      </c>
      <c r="W129" s="13" t="str">
        <f t="shared" ca="1" si="98"/>
        <v/>
      </c>
      <c r="X129" s="13" t="str">
        <f t="shared" ca="1" si="99"/>
        <v/>
      </c>
      <c r="Y129" s="85" t="str">
        <f t="shared" ca="1" si="100"/>
        <v/>
      </c>
      <c r="Z129" s="13" t="str">
        <f t="shared" ca="1" si="101"/>
        <v/>
      </c>
      <c r="AA129" s="86" t="str">
        <f t="shared" ca="1" si="102"/>
        <v/>
      </c>
      <c r="AB129" s="295">
        <f t="shared" si="81"/>
        <v>238</v>
      </c>
    </row>
    <row r="130" spans="1:28">
      <c r="A130" s="67" t="str">
        <f t="shared" si="103"/>
        <v/>
      </c>
      <c r="B130" s="302" t="str">
        <f t="shared" si="79"/>
        <v/>
      </c>
      <c r="C130" s="67" t="str">
        <f ca="1">C126</f>
        <v/>
      </c>
      <c r="D130" s="3" t="str">
        <f>D127</f>
        <v/>
      </c>
      <c r="H130" s="3" t="str">
        <f t="shared" ca="1" si="105"/>
        <v/>
      </c>
      <c r="I130" s="38" t="str">
        <f t="shared" ca="1" si="85"/>
        <v/>
      </c>
      <c r="J130" s="38" t="str">
        <f t="shared" ca="1" si="86"/>
        <v/>
      </c>
      <c r="K130" s="84" t="str">
        <f t="shared" ca="1" si="87"/>
        <v/>
      </c>
      <c r="L130" s="13" t="str">
        <f t="shared" ca="1" si="88"/>
        <v/>
      </c>
      <c r="M130" s="86" t="str">
        <f t="shared" ca="1" si="77"/>
        <v/>
      </c>
      <c r="N130" s="13" t="str">
        <f t="shared" ca="1" si="89"/>
        <v/>
      </c>
      <c r="O130" s="13" t="str">
        <f t="shared" ca="1" si="90"/>
        <v/>
      </c>
      <c r="P130" s="85" t="str">
        <f t="shared" ca="1" si="91"/>
        <v/>
      </c>
      <c r="Q130" s="13" t="str">
        <f t="shared" ca="1" si="92"/>
        <v/>
      </c>
      <c r="R130" s="86" t="str">
        <f t="shared" ca="1" si="93"/>
        <v/>
      </c>
      <c r="S130" s="13" t="str">
        <f t="shared" ca="1" si="94"/>
        <v/>
      </c>
      <c r="T130" s="13" t="str">
        <f t="shared" ca="1" si="95"/>
        <v/>
      </c>
      <c r="U130" s="13" t="str">
        <f t="shared" ca="1" si="96"/>
        <v/>
      </c>
      <c r="V130" s="13" t="str">
        <f t="shared" ca="1" si="97"/>
        <v/>
      </c>
      <c r="W130" s="13" t="str">
        <f t="shared" ca="1" si="98"/>
        <v/>
      </c>
      <c r="X130" s="13" t="str">
        <f t="shared" ca="1" si="99"/>
        <v/>
      </c>
      <c r="Y130" s="85" t="str">
        <f t="shared" ca="1" si="100"/>
        <v/>
      </c>
      <c r="Z130" s="13" t="str">
        <f t="shared" ca="1" si="101"/>
        <v/>
      </c>
      <c r="AA130" s="86" t="str">
        <f t="shared" ca="1" si="102"/>
        <v/>
      </c>
      <c r="AB130" s="295">
        <f t="shared" si="81"/>
        <v>239</v>
      </c>
    </row>
    <row r="131" spans="1:28">
      <c r="A131" s="67" t="str">
        <f t="shared" si="103"/>
        <v/>
      </c>
      <c r="B131" s="302" t="str">
        <f>IF($D131="","",$B130)</f>
        <v/>
      </c>
      <c r="C131" s="67" t="str">
        <f ca="1">C126</f>
        <v/>
      </c>
      <c r="D131" s="3" t="str">
        <f>D126</f>
        <v/>
      </c>
      <c r="H131" s="3" t="str">
        <f t="shared" ca="1" si="105"/>
        <v/>
      </c>
      <c r="I131" s="38" t="str">
        <f t="shared" ca="1" si="85"/>
        <v/>
      </c>
      <c r="J131" s="38" t="str">
        <f t="shared" ca="1" si="86"/>
        <v/>
      </c>
      <c r="K131" s="84" t="str">
        <f t="shared" ca="1" si="87"/>
        <v/>
      </c>
      <c r="L131" s="13" t="str">
        <f t="shared" ca="1" si="88"/>
        <v/>
      </c>
      <c r="M131" s="86" t="str">
        <f t="shared" ca="1" si="77"/>
        <v/>
      </c>
      <c r="N131" s="13" t="str">
        <f t="shared" ca="1" si="89"/>
        <v/>
      </c>
      <c r="O131" s="13" t="str">
        <f t="shared" ca="1" si="90"/>
        <v/>
      </c>
      <c r="P131" s="85" t="str">
        <f t="shared" ca="1" si="91"/>
        <v/>
      </c>
      <c r="Q131" s="13" t="str">
        <f t="shared" ca="1" si="92"/>
        <v/>
      </c>
      <c r="R131" s="86" t="str">
        <f t="shared" ca="1" si="93"/>
        <v/>
      </c>
      <c r="S131" s="13" t="str">
        <f t="shared" ca="1" si="94"/>
        <v/>
      </c>
      <c r="T131" s="13" t="str">
        <f t="shared" ca="1" si="95"/>
        <v/>
      </c>
      <c r="U131" s="13" t="str">
        <f t="shared" ca="1" si="96"/>
        <v/>
      </c>
      <c r="V131" s="13" t="str">
        <f t="shared" ca="1" si="97"/>
        <v/>
      </c>
      <c r="W131" s="13" t="str">
        <f t="shared" ca="1" si="98"/>
        <v/>
      </c>
      <c r="X131" s="13" t="str">
        <f t="shared" ca="1" si="99"/>
        <v/>
      </c>
      <c r="Y131" s="85" t="str">
        <f t="shared" ca="1" si="100"/>
        <v/>
      </c>
      <c r="Z131" s="13" t="str">
        <f t="shared" ca="1" si="101"/>
        <v/>
      </c>
      <c r="AA131" s="86" t="str">
        <f t="shared" ca="1" si="102"/>
        <v/>
      </c>
      <c r="AB131" s="295">
        <f t="shared" si="81"/>
        <v>240</v>
      </c>
    </row>
    <row r="132" spans="1:28">
      <c r="A132" s="67" t="str">
        <f t="shared" si="103"/>
        <v/>
      </c>
      <c r="B132" s="302" t="str">
        <f t="shared" si="79"/>
        <v/>
      </c>
      <c r="C132" s="67" t="str">
        <f ca="1">C126</f>
        <v/>
      </c>
      <c r="D132" s="3" t="str">
        <f>D126</f>
        <v/>
      </c>
      <c r="H132" s="3" t="str">
        <f t="shared" ca="1" si="105"/>
        <v/>
      </c>
      <c r="I132" s="38" t="str">
        <f t="shared" ca="1" si="85"/>
        <v/>
      </c>
      <c r="J132" s="38" t="str">
        <f t="shared" ca="1" si="86"/>
        <v/>
      </c>
      <c r="K132" s="84" t="str">
        <f t="shared" ca="1" si="87"/>
        <v/>
      </c>
      <c r="L132" s="13" t="str">
        <f t="shared" ca="1" si="88"/>
        <v/>
      </c>
      <c r="M132" s="86" t="str">
        <f t="shared" ca="1" si="77"/>
        <v/>
      </c>
      <c r="N132" s="13" t="str">
        <f t="shared" ca="1" si="89"/>
        <v/>
      </c>
      <c r="O132" s="13" t="str">
        <f t="shared" ca="1" si="90"/>
        <v/>
      </c>
      <c r="P132" s="85" t="str">
        <f t="shared" ca="1" si="91"/>
        <v/>
      </c>
      <c r="Q132" s="13" t="str">
        <f t="shared" ca="1" si="92"/>
        <v/>
      </c>
      <c r="R132" s="86" t="str">
        <f t="shared" ca="1" si="93"/>
        <v/>
      </c>
      <c r="S132" s="13" t="str">
        <f t="shared" ca="1" si="94"/>
        <v/>
      </c>
      <c r="T132" s="13" t="str">
        <f t="shared" ca="1" si="95"/>
        <v/>
      </c>
      <c r="U132" s="13" t="str">
        <f t="shared" ca="1" si="96"/>
        <v/>
      </c>
      <c r="V132" s="13" t="str">
        <f t="shared" ca="1" si="97"/>
        <v/>
      </c>
      <c r="W132" s="13" t="str">
        <f t="shared" ca="1" si="98"/>
        <v/>
      </c>
      <c r="X132" s="13" t="str">
        <f t="shared" ca="1" si="99"/>
        <v/>
      </c>
      <c r="Y132" s="85" t="str">
        <f t="shared" ca="1" si="100"/>
        <v/>
      </c>
      <c r="Z132" s="13" t="str">
        <f t="shared" ca="1" si="101"/>
        <v/>
      </c>
      <c r="AA132" s="86" t="str">
        <f t="shared" ca="1" si="102"/>
        <v/>
      </c>
      <c r="AB132" s="295">
        <f t="shared" si="81"/>
        <v>241</v>
      </c>
    </row>
    <row r="133" spans="1:28">
      <c r="A133" s="67" t="str">
        <f t="shared" si="103"/>
        <v/>
      </c>
      <c r="B133" s="302" t="str">
        <f t="shared" si="79"/>
        <v/>
      </c>
      <c r="C133" s="67" t="str">
        <f ca="1">C126</f>
        <v/>
      </c>
      <c r="D133" s="3" t="str">
        <f>D126</f>
        <v/>
      </c>
      <c r="E133" s="83" t="str">
        <f ca="1">IF(INDIRECT("$D"&amp;ROW())="","",INDIRECT("'"&amp;INDIRECT("$D"&amp;ROW())&amp; AE2))</f>
        <v/>
      </c>
      <c r="F133" s="83" t="str">
        <f ca="1">IF(INDIRECT("$D"&amp;ROW())="","",INDIRECT("'"&amp;INDIRECT("$D"&amp;ROW())&amp; AE3))</f>
        <v/>
      </c>
      <c r="G133" s="38" t="str">
        <f ca="1">IF(INDIRECT("$D"&amp;ROW())="","",INDIRECT("'"&amp;INDIRECT("$D"&amp;ROW())&amp; AE4))</f>
        <v/>
      </c>
      <c r="H133" s="3" t="str">
        <f ca="1">IF(INDIRECT("$D"&amp;ROW())="","","Property")</f>
        <v/>
      </c>
      <c r="I133" s="38" t="str">
        <f t="shared" ca="1" si="85"/>
        <v/>
      </c>
      <c r="J133" s="38" t="str">
        <f t="shared" ca="1" si="86"/>
        <v/>
      </c>
      <c r="K133" s="84" t="str">
        <f t="shared" ca="1" si="87"/>
        <v/>
      </c>
      <c r="L133" s="13" t="str">
        <f t="shared" ca="1" si="88"/>
        <v/>
      </c>
      <c r="M133" s="86" t="str">
        <f t="shared" ca="1" si="77"/>
        <v/>
      </c>
      <c r="N133" s="13" t="str">
        <f t="shared" ca="1" si="89"/>
        <v/>
      </c>
      <c r="O133" s="13" t="str">
        <f t="shared" ca="1" si="90"/>
        <v/>
      </c>
      <c r="P133" s="85" t="str">
        <f t="shared" ca="1" si="91"/>
        <v/>
      </c>
      <c r="Q133" s="13" t="str">
        <f t="shared" ca="1" si="92"/>
        <v/>
      </c>
      <c r="R133" s="86" t="str">
        <f t="shared" ca="1" si="93"/>
        <v/>
      </c>
      <c r="S133" s="13" t="str">
        <f t="shared" ca="1" si="94"/>
        <v/>
      </c>
      <c r="T133" s="13" t="str">
        <f t="shared" ca="1" si="95"/>
        <v/>
      </c>
      <c r="U133" s="13" t="str">
        <f t="shared" ca="1" si="96"/>
        <v/>
      </c>
      <c r="V133" s="13" t="str">
        <f t="shared" ca="1" si="97"/>
        <v/>
      </c>
      <c r="W133" s="13" t="str">
        <f t="shared" ca="1" si="98"/>
        <v/>
      </c>
      <c r="X133" s="13" t="str">
        <f t="shared" ca="1" si="99"/>
        <v/>
      </c>
      <c r="Y133" s="85" t="str">
        <f t="shared" ca="1" si="100"/>
        <v/>
      </c>
      <c r="Z133" s="13" t="str">
        <f t="shared" ca="1" si="101"/>
        <v/>
      </c>
      <c r="AA133" s="86" t="str">
        <f t="shared" ca="1" si="102"/>
        <v/>
      </c>
      <c r="AB133" s="295">
        <f t="shared" si="81"/>
        <v>242</v>
      </c>
    </row>
    <row r="134" spans="1:28">
      <c r="A134" s="67" t="str">
        <f t="shared" si="103"/>
        <v/>
      </c>
      <c r="B134" s="302" t="str">
        <f t="shared" si="79"/>
        <v/>
      </c>
      <c r="C134" s="67" t="str">
        <f ca="1">IF(INDIRECT("$D"&amp;ROW())="","",INDIRECT("'"&amp;INDIRECT("$D"&amp;ROW())&amp; AE1))</f>
        <v/>
      </c>
      <c r="D134" s="87" t="str">
        <f>IF(Data!A73="","",Data!A73)</f>
        <v/>
      </c>
      <c r="H134" s="3" t="str">
        <f t="shared" ref="H134:H140" ca="1" si="106">IF($D134="","",INDIRECT("'"&amp;$D134&amp;"'!"&amp;$H$2&amp;$AB134))</f>
        <v/>
      </c>
      <c r="I134" s="38" t="str">
        <f t="shared" ca="1" si="85"/>
        <v/>
      </c>
      <c r="J134" s="38" t="str">
        <f t="shared" ca="1" si="86"/>
        <v/>
      </c>
      <c r="K134" s="84" t="str">
        <f t="shared" ca="1" si="87"/>
        <v/>
      </c>
      <c r="L134" s="13" t="str">
        <f t="shared" ca="1" si="88"/>
        <v/>
      </c>
      <c r="M134" s="86" t="str">
        <f t="shared" ca="1" si="77"/>
        <v/>
      </c>
      <c r="N134" s="13" t="str">
        <f t="shared" ca="1" si="89"/>
        <v/>
      </c>
      <c r="O134" s="13" t="str">
        <f t="shared" ca="1" si="90"/>
        <v/>
      </c>
      <c r="P134" s="85" t="str">
        <f t="shared" ca="1" si="91"/>
        <v/>
      </c>
      <c r="Q134" s="13" t="str">
        <f t="shared" ca="1" si="92"/>
        <v/>
      </c>
      <c r="R134" s="86" t="str">
        <f t="shared" ca="1" si="93"/>
        <v/>
      </c>
      <c r="S134" s="13" t="str">
        <f t="shared" ca="1" si="94"/>
        <v/>
      </c>
      <c r="T134" s="13" t="str">
        <f t="shared" ca="1" si="95"/>
        <v/>
      </c>
      <c r="U134" s="13" t="str">
        <f t="shared" ca="1" si="96"/>
        <v/>
      </c>
      <c r="V134" s="13" t="str">
        <f t="shared" ca="1" si="97"/>
        <v/>
      </c>
      <c r="W134" s="13" t="str">
        <f t="shared" ca="1" si="98"/>
        <v/>
      </c>
      <c r="X134" s="13" t="str">
        <f t="shared" ca="1" si="99"/>
        <v/>
      </c>
      <c r="Y134" s="85" t="str">
        <f t="shared" ca="1" si="100"/>
        <v/>
      </c>
      <c r="Z134" s="13" t="str">
        <f t="shared" ca="1" si="101"/>
        <v/>
      </c>
      <c r="AA134" s="86" t="str">
        <f t="shared" ca="1" si="102"/>
        <v/>
      </c>
      <c r="AB134" s="295">
        <f t="shared" si="81"/>
        <v>235</v>
      </c>
    </row>
    <row r="135" spans="1:28">
      <c r="A135" s="67" t="str">
        <f t="shared" si="103"/>
        <v/>
      </c>
      <c r="B135" s="302" t="str">
        <f t="shared" si="79"/>
        <v/>
      </c>
      <c r="C135" s="67" t="str">
        <f ca="1">C134</f>
        <v/>
      </c>
      <c r="D135" s="3" t="str">
        <f>D134</f>
        <v/>
      </c>
      <c r="H135" s="3" t="str">
        <f t="shared" ca="1" si="106"/>
        <v/>
      </c>
      <c r="I135" s="38" t="str">
        <f t="shared" ca="1" si="85"/>
        <v/>
      </c>
      <c r="J135" s="38" t="str">
        <f t="shared" ca="1" si="86"/>
        <v/>
      </c>
      <c r="K135" s="84" t="str">
        <f t="shared" ca="1" si="87"/>
        <v/>
      </c>
      <c r="L135" s="13" t="str">
        <f t="shared" ca="1" si="88"/>
        <v/>
      </c>
      <c r="M135" s="86" t="str">
        <f t="shared" ca="1" si="77"/>
        <v/>
      </c>
      <c r="N135" s="13" t="str">
        <f t="shared" ca="1" si="89"/>
        <v/>
      </c>
      <c r="O135" s="13" t="str">
        <f t="shared" ca="1" si="90"/>
        <v/>
      </c>
      <c r="P135" s="85" t="str">
        <f t="shared" ca="1" si="91"/>
        <v/>
      </c>
      <c r="Q135" s="13" t="str">
        <f t="shared" ca="1" si="92"/>
        <v/>
      </c>
      <c r="R135" s="86" t="str">
        <f t="shared" ca="1" si="93"/>
        <v/>
      </c>
      <c r="S135" s="13" t="str">
        <f t="shared" ca="1" si="94"/>
        <v/>
      </c>
      <c r="T135" s="13" t="str">
        <f t="shared" ca="1" si="95"/>
        <v/>
      </c>
      <c r="U135" s="13" t="str">
        <f t="shared" ca="1" si="96"/>
        <v/>
      </c>
      <c r="V135" s="13" t="str">
        <f t="shared" ca="1" si="97"/>
        <v/>
      </c>
      <c r="W135" s="13" t="str">
        <f t="shared" ca="1" si="98"/>
        <v/>
      </c>
      <c r="X135" s="13" t="str">
        <f t="shared" ca="1" si="99"/>
        <v/>
      </c>
      <c r="Y135" s="85" t="str">
        <f t="shared" ca="1" si="100"/>
        <v/>
      </c>
      <c r="Z135" s="13" t="str">
        <f t="shared" ca="1" si="101"/>
        <v/>
      </c>
      <c r="AA135" s="86" t="str">
        <f t="shared" ca="1" si="102"/>
        <v/>
      </c>
      <c r="AB135" s="295">
        <f t="shared" si="81"/>
        <v>236</v>
      </c>
    </row>
    <row r="136" spans="1:28">
      <c r="A136" s="67" t="str">
        <f t="shared" si="103"/>
        <v/>
      </c>
      <c r="B136" s="302" t="str">
        <f t="shared" si="79"/>
        <v/>
      </c>
      <c r="C136" s="67" t="str">
        <f ca="1">C134</f>
        <v/>
      </c>
      <c r="D136" s="3" t="str">
        <f>D134</f>
        <v/>
      </c>
      <c r="H136" s="3" t="str">
        <f t="shared" ca="1" si="106"/>
        <v/>
      </c>
      <c r="I136" s="38" t="str">
        <f t="shared" ca="1" si="85"/>
        <v/>
      </c>
      <c r="J136" s="38" t="str">
        <f t="shared" ca="1" si="86"/>
        <v/>
      </c>
      <c r="K136" s="84" t="str">
        <f t="shared" ca="1" si="87"/>
        <v/>
      </c>
      <c r="L136" s="13" t="str">
        <f t="shared" ca="1" si="88"/>
        <v/>
      </c>
      <c r="M136" s="86" t="str">
        <f t="shared" ca="1" si="77"/>
        <v/>
      </c>
      <c r="N136" s="13" t="str">
        <f t="shared" ca="1" si="89"/>
        <v/>
      </c>
      <c r="O136" s="13" t="str">
        <f t="shared" ca="1" si="90"/>
        <v/>
      </c>
      <c r="P136" s="85" t="str">
        <f t="shared" ca="1" si="91"/>
        <v/>
      </c>
      <c r="Q136" s="13" t="str">
        <f t="shared" ca="1" si="92"/>
        <v/>
      </c>
      <c r="R136" s="86" t="str">
        <f t="shared" ca="1" si="93"/>
        <v/>
      </c>
      <c r="S136" s="13" t="str">
        <f t="shared" ca="1" si="94"/>
        <v/>
      </c>
      <c r="T136" s="13" t="str">
        <f t="shared" ca="1" si="95"/>
        <v/>
      </c>
      <c r="U136" s="13" t="str">
        <f t="shared" ca="1" si="96"/>
        <v/>
      </c>
      <c r="V136" s="13" t="str">
        <f t="shared" ca="1" si="97"/>
        <v/>
      </c>
      <c r="W136" s="13" t="str">
        <f t="shared" ca="1" si="98"/>
        <v/>
      </c>
      <c r="X136" s="13" t="str">
        <f t="shared" ca="1" si="99"/>
        <v/>
      </c>
      <c r="Y136" s="85" t="str">
        <f t="shared" ca="1" si="100"/>
        <v/>
      </c>
      <c r="Z136" s="13" t="str">
        <f t="shared" ca="1" si="101"/>
        <v/>
      </c>
      <c r="AA136" s="86" t="str">
        <f t="shared" ca="1" si="102"/>
        <v/>
      </c>
      <c r="AB136" s="295">
        <f t="shared" si="81"/>
        <v>237</v>
      </c>
    </row>
    <row r="137" spans="1:28">
      <c r="A137" s="67" t="str">
        <f t="shared" si="103"/>
        <v/>
      </c>
      <c r="B137" s="302" t="str">
        <f t="shared" si="79"/>
        <v/>
      </c>
      <c r="C137" s="67" t="str">
        <f ca="1">C134</f>
        <v/>
      </c>
      <c r="D137" s="3" t="str">
        <f>D134</f>
        <v/>
      </c>
      <c r="H137" s="3" t="str">
        <f t="shared" ca="1" si="106"/>
        <v/>
      </c>
      <c r="I137" s="38" t="str">
        <f t="shared" ca="1" si="85"/>
        <v/>
      </c>
      <c r="J137" s="38" t="str">
        <f t="shared" ca="1" si="86"/>
        <v/>
      </c>
      <c r="K137" s="84" t="str">
        <f t="shared" ca="1" si="87"/>
        <v/>
      </c>
      <c r="L137" s="13" t="str">
        <f t="shared" ca="1" si="88"/>
        <v/>
      </c>
      <c r="M137" s="86" t="str">
        <f t="shared" ca="1" si="77"/>
        <v/>
      </c>
      <c r="N137" s="13" t="str">
        <f t="shared" ca="1" si="89"/>
        <v/>
      </c>
      <c r="O137" s="13" t="str">
        <f t="shared" ca="1" si="90"/>
        <v/>
      </c>
      <c r="P137" s="85" t="str">
        <f t="shared" ca="1" si="91"/>
        <v/>
      </c>
      <c r="Q137" s="13" t="str">
        <f t="shared" ca="1" si="92"/>
        <v/>
      </c>
      <c r="R137" s="86" t="str">
        <f t="shared" ca="1" si="93"/>
        <v/>
      </c>
      <c r="S137" s="13" t="str">
        <f t="shared" ca="1" si="94"/>
        <v/>
      </c>
      <c r="T137" s="13" t="str">
        <f t="shared" ca="1" si="95"/>
        <v/>
      </c>
      <c r="U137" s="13" t="str">
        <f t="shared" ca="1" si="96"/>
        <v/>
      </c>
      <c r="V137" s="13" t="str">
        <f t="shared" ca="1" si="97"/>
        <v/>
      </c>
      <c r="W137" s="13" t="str">
        <f t="shared" ca="1" si="98"/>
        <v/>
      </c>
      <c r="X137" s="13" t="str">
        <f t="shared" ca="1" si="99"/>
        <v/>
      </c>
      <c r="Y137" s="85" t="str">
        <f t="shared" ca="1" si="100"/>
        <v/>
      </c>
      <c r="Z137" s="13" t="str">
        <f t="shared" ca="1" si="101"/>
        <v/>
      </c>
      <c r="AA137" s="86" t="str">
        <f t="shared" ca="1" si="102"/>
        <v/>
      </c>
      <c r="AB137" s="295">
        <f t="shared" si="81"/>
        <v>238</v>
      </c>
    </row>
    <row r="138" spans="1:28">
      <c r="A138" s="67" t="str">
        <f t="shared" si="103"/>
        <v/>
      </c>
      <c r="B138" s="302" t="str">
        <f t="shared" si="79"/>
        <v/>
      </c>
      <c r="C138" s="67" t="str">
        <f ca="1">C134</f>
        <v/>
      </c>
      <c r="D138" s="3" t="str">
        <f>D135</f>
        <v/>
      </c>
      <c r="H138" s="3" t="str">
        <f t="shared" ca="1" si="106"/>
        <v/>
      </c>
      <c r="I138" s="38" t="str">
        <f t="shared" ca="1" si="85"/>
        <v/>
      </c>
      <c r="J138" s="38" t="str">
        <f t="shared" ca="1" si="86"/>
        <v/>
      </c>
      <c r="K138" s="84" t="str">
        <f t="shared" ca="1" si="87"/>
        <v/>
      </c>
      <c r="L138" s="13" t="str">
        <f t="shared" ca="1" si="88"/>
        <v/>
      </c>
      <c r="M138" s="86" t="str">
        <f t="shared" ca="1" si="77"/>
        <v/>
      </c>
      <c r="N138" s="13" t="str">
        <f t="shared" ca="1" si="89"/>
        <v/>
      </c>
      <c r="O138" s="13" t="str">
        <f t="shared" ca="1" si="90"/>
        <v/>
      </c>
      <c r="P138" s="85" t="str">
        <f t="shared" ca="1" si="91"/>
        <v/>
      </c>
      <c r="Q138" s="13" t="str">
        <f t="shared" ca="1" si="92"/>
        <v/>
      </c>
      <c r="R138" s="86" t="str">
        <f t="shared" ca="1" si="93"/>
        <v/>
      </c>
      <c r="S138" s="13" t="str">
        <f t="shared" ca="1" si="94"/>
        <v/>
      </c>
      <c r="T138" s="13" t="str">
        <f t="shared" ca="1" si="95"/>
        <v/>
      </c>
      <c r="U138" s="13" t="str">
        <f t="shared" ca="1" si="96"/>
        <v/>
      </c>
      <c r="V138" s="13" t="str">
        <f t="shared" ca="1" si="97"/>
        <v/>
      </c>
      <c r="W138" s="13" t="str">
        <f t="shared" ca="1" si="98"/>
        <v/>
      </c>
      <c r="X138" s="13" t="str">
        <f t="shared" ca="1" si="99"/>
        <v/>
      </c>
      <c r="Y138" s="85" t="str">
        <f t="shared" ca="1" si="100"/>
        <v/>
      </c>
      <c r="Z138" s="13" t="str">
        <f t="shared" ca="1" si="101"/>
        <v/>
      </c>
      <c r="AA138" s="86" t="str">
        <f t="shared" ca="1" si="102"/>
        <v/>
      </c>
      <c r="AB138" s="295">
        <f t="shared" si="81"/>
        <v>239</v>
      </c>
    </row>
    <row r="139" spans="1:28">
      <c r="A139" s="67" t="str">
        <f t="shared" si="103"/>
        <v/>
      </c>
      <c r="B139" s="302" t="str">
        <f>IF($D139="","",$B138)</f>
        <v/>
      </c>
      <c r="C139" s="67" t="str">
        <f ca="1">C134</f>
        <v/>
      </c>
      <c r="D139" s="3" t="str">
        <f>D134</f>
        <v/>
      </c>
      <c r="H139" s="3" t="str">
        <f t="shared" ca="1" si="106"/>
        <v/>
      </c>
      <c r="I139" s="38" t="str">
        <f t="shared" ca="1" si="85"/>
        <v/>
      </c>
      <c r="J139" s="38" t="str">
        <f t="shared" ca="1" si="86"/>
        <v/>
      </c>
      <c r="K139" s="84" t="str">
        <f t="shared" ca="1" si="87"/>
        <v/>
      </c>
      <c r="L139" s="13" t="str">
        <f t="shared" ca="1" si="88"/>
        <v/>
      </c>
      <c r="M139" s="86" t="str">
        <f t="shared" ca="1" si="77"/>
        <v/>
      </c>
      <c r="N139" s="13" t="str">
        <f t="shared" ca="1" si="89"/>
        <v/>
      </c>
      <c r="O139" s="13" t="str">
        <f t="shared" ca="1" si="90"/>
        <v/>
      </c>
      <c r="P139" s="85" t="str">
        <f t="shared" ca="1" si="91"/>
        <v/>
      </c>
      <c r="Q139" s="13" t="str">
        <f t="shared" ca="1" si="92"/>
        <v/>
      </c>
      <c r="R139" s="86" t="str">
        <f t="shared" ca="1" si="93"/>
        <v/>
      </c>
      <c r="S139" s="13" t="str">
        <f t="shared" ca="1" si="94"/>
        <v/>
      </c>
      <c r="T139" s="13" t="str">
        <f t="shared" ca="1" si="95"/>
        <v/>
      </c>
      <c r="U139" s="13" t="str">
        <f t="shared" ca="1" si="96"/>
        <v/>
      </c>
      <c r="V139" s="13" t="str">
        <f t="shared" ca="1" si="97"/>
        <v/>
      </c>
      <c r="W139" s="13" t="str">
        <f t="shared" ca="1" si="98"/>
        <v/>
      </c>
      <c r="X139" s="13" t="str">
        <f t="shared" ca="1" si="99"/>
        <v/>
      </c>
      <c r="Y139" s="85" t="str">
        <f t="shared" ca="1" si="100"/>
        <v/>
      </c>
      <c r="Z139" s="13" t="str">
        <f t="shared" ca="1" si="101"/>
        <v/>
      </c>
      <c r="AA139" s="86" t="str">
        <f t="shared" ca="1" si="102"/>
        <v/>
      </c>
      <c r="AB139" s="295">
        <f t="shared" si="81"/>
        <v>240</v>
      </c>
    </row>
    <row r="140" spans="1:28">
      <c r="A140" s="67" t="str">
        <f t="shared" si="103"/>
        <v/>
      </c>
      <c r="B140" s="302" t="str">
        <f t="shared" si="79"/>
        <v/>
      </c>
      <c r="C140" s="67" t="str">
        <f ca="1">C134</f>
        <v/>
      </c>
      <c r="D140" s="3" t="str">
        <f>D134</f>
        <v/>
      </c>
      <c r="H140" s="3" t="str">
        <f t="shared" ca="1" si="106"/>
        <v/>
      </c>
      <c r="I140" s="38" t="str">
        <f t="shared" ca="1" si="85"/>
        <v/>
      </c>
      <c r="J140" s="38" t="str">
        <f t="shared" ca="1" si="86"/>
        <v/>
      </c>
      <c r="K140" s="84" t="str">
        <f t="shared" ca="1" si="87"/>
        <v/>
      </c>
      <c r="L140" s="13" t="str">
        <f t="shared" ca="1" si="88"/>
        <v/>
      </c>
      <c r="M140" s="86" t="str">
        <f t="shared" ca="1" si="77"/>
        <v/>
      </c>
      <c r="N140" s="13" t="str">
        <f t="shared" ca="1" si="89"/>
        <v/>
      </c>
      <c r="O140" s="13" t="str">
        <f t="shared" ca="1" si="90"/>
        <v/>
      </c>
      <c r="P140" s="85" t="str">
        <f t="shared" ca="1" si="91"/>
        <v/>
      </c>
      <c r="Q140" s="13" t="str">
        <f t="shared" ca="1" si="92"/>
        <v/>
      </c>
      <c r="R140" s="86" t="str">
        <f t="shared" ca="1" si="93"/>
        <v/>
      </c>
      <c r="S140" s="13" t="str">
        <f t="shared" ca="1" si="94"/>
        <v/>
      </c>
      <c r="T140" s="13" t="str">
        <f t="shared" ca="1" si="95"/>
        <v/>
      </c>
      <c r="U140" s="13" t="str">
        <f t="shared" ca="1" si="96"/>
        <v/>
      </c>
      <c r="V140" s="13" t="str">
        <f t="shared" ca="1" si="97"/>
        <v/>
      </c>
      <c r="W140" s="13" t="str">
        <f t="shared" ca="1" si="98"/>
        <v/>
      </c>
      <c r="X140" s="13" t="str">
        <f t="shared" ca="1" si="99"/>
        <v/>
      </c>
      <c r="Y140" s="85" t="str">
        <f t="shared" ca="1" si="100"/>
        <v/>
      </c>
      <c r="Z140" s="13" t="str">
        <f t="shared" ca="1" si="101"/>
        <v/>
      </c>
      <c r="AA140" s="86" t="str">
        <f t="shared" ca="1" si="102"/>
        <v/>
      </c>
      <c r="AB140" s="295">
        <f t="shared" si="81"/>
        <v>241</v>
      </c>
    </row>
    <row r="141" spans="1:28">
      <c r="A141" s="67" t="str">
        <f t="shared" si="103"/>
        <v/>
      </c>
      <c r="B141" s="302" t="str">
        <f t="shared" si="79"/>
        <v/>
      </c>
      <c r="C141" s="67" t="str">
        <f ca="1">C134</f>
        <v/>
      </c>
      <c r="D141" s="3" t="str">
        <f>D134</f>
        <v/>
      </c>
      <c r="E141" s="83" t="str">
        <f ca="1">IF(INDIRECT("$D"&amp;ROW())="","",INDIRECT("'"&amp;INDIRECT("$D"&amp;ROW())&amp; AE2))</f>
        <v/>
      </c>
      <c r="F141" s="83" t="str">
        <f ca="1">IF(INDIRECT("$D"&amp;ROW())="","",INDIRECT("'"&amp;INDIRECT("$D"&amp;ROW())&amp; AE3))</f>
        <v/>
      </c>
      <c r="G141" s="38" t="str">
        <f ca="1">IF(INDIRECT("$D"&amp;ROW())="","",INDIRECT("'"&amp;INDIRECT("$D"&amp;ROW())&amp; AE4))</f>
        <v/>
      </c>
      <c r="H141" s="3" t="str">
        <f ca="1">IF(INDIRECT("$D"&amp;ROW())="","","Property")</f>
        <v/>
      </c>
      <c r="I141" s="38" t="str">
        <f t="shared" ca="1" si="85"/>
        <v/>
      </c>
      <c r="J141" s="38" t="str">
        <f t="shared" ca="1" si="86"/>
        <v/>
      </c>
      <c r="K141" s="84" t="str">
        <f t="shared" ca="1" si="87"/>
        <v/>
      </c>
      <c r="L141" s="13" t="str">
        <f t="shared" ca="1" si="88"/>
        <v/>
      </c>
      <c r="M141" s="86" t="str">
        <f t="shared" ca="1" si="77"/>
        <v/>
      </c>
      <c r="N141" s="13" t="str">
        <f t="shared" ca="1" si="89"/>
        <v/>
      </c>
      <c r="O141" s="13" t="str">
        <f t="shared" ca="1" si="90"/>
        <v/>
      </c>
      <c r="P141" s="85" t="str">
        <f t="shared" ca="1" si="91"/>
        <v/>
      </c>
      <c r="Q141" s="13" t="str">
        <f t="shared" ca="1" si="92"/>
        <v/>
      </c>
      <c r="R141" s="86" t="str">
        <f t="shared" ca="1" si="93"/>
        <v/>
      </c>
      <c r="S141" s="13" t="str">
        <f t="shared" ca="1" si="94"/>
        <v/>
      </c>
      <c r="T141" s="13" t="str">
        <f t="shared" ca="1" si="95"/>
        <v/>
      </c>
      <c r="U141" s="13" t="str">
        <f t="shared" ca="1" si="96"/>
        <v/>
      </c>
      <c r="V141" s="13" t="str">
        <f t="shared" ca="1" si="97"/>
        <v/>
      </c>
      <c r="W141" s="13" t="str">
        <f t="shared" ca="1" si="98"/>
        <v/>
      </c>
      <c r="X141" s="13" t="str">
        <f t="shared" ca="1" si="99"/>
        <v/>
      </c>
      <c r="Y141" s="85" t="str">
        <f t="shared" ca="1" si="100"/>
        <v/>
      </c>
      <c r="Z141" s="13" t="str">
        <f t="shared" ca="1" si="101"/>
        <v/>
      </c>
      <c r="AA141" s="86" t="str">
        <f t="shared" ca="1" si="102"/>
        <v/>
      </c>
      <c r="AB141" s="295">
        <f t="shared" si="81"/>
        <v>242</v>
      </c>
    </row>
    <row r="142" spans="1:28" s="90" customFormat="1">
      <c r="A142" s="89"/>
      <c r="B142" s="303"/>
      <c r="C142" s="89"/>
      <c r="E142" s="91"/>
      <c r="F142" s="91"/>
      <c r="G142" s="92"/>
      <c r="I142" s="93"/>
      <c r="J142" s="93"/>
      <c r="K142" s="94"/>
      <c r="L142" s="95"/>
      <c r="M142" s="96"/>
      <c r="N142" s="95"/>
      <c r="O142" s="95"/>
      <c r="P142" s="95"/>
      <c r="Q142" s="95"/>
      <c r="R142" s="96"/>
      <c r="S142" s="95"/>
      <c r="T142" s="95"/>
      <c r="U142" s="95"/>
      <c r="V142" s="95"/>
      <c r="W142" s="95"/>
      <c r="X142" s="95"/>
      <c r="Y142" s="95"/>
      <c r="Z142" s="95"/>
      <c r="AA142" s="245"/>
      <c r="AB142" s="295"/>
    </row>
    <row r="143" spans="1:28">
      <c r="D143" s="3"/>
      <c r="H143" s="3"/>
      <c r="I143" s="38"/>
      <c r="J143" s="38"/>
      <c r="K143" s="84"/>
      <c r="L143" s="13"/>
      <c r="M143" s="86"/>
      <c r="N143" s="13"/>
      <c r="O143" s="13"/>
      <c r="P143" s="85"/>
      <c r="Q143" s="13"/>
      <c r="R143" s="86"/>
      <c r="S143" s="13"/>
      <c r="T143" s="13"/>
      <c r="U143" s="13"/>
      <c r="V143" s="13"/>
      <c r="W143" s="13"/>
      <c r="X143" s="13"/>
      <c r="Y143" s="85"/>
      <c r="Z143" s="13"/>
      <c r="AA143" s="86"/>
      <c r="AB143" s="295">
        <v>222</v>
      </c>
    </row>
    <row r="144" spans="1:28">
      <c r="D144" s="3"/>
      <c r="H144" s="3"/>
      <c r="I144" s="38"/>
      <c r="J144" s="38"/>
      <c r="K144" s="84"/>
      <c r="L144" s="13"/>
      <c r="M144" s="86"/>
      <c r="N144" s="13"/>
      <c r="O144" s="13"/>
      <c r="P144" s="85"/>
      <c r="Q144" s="13"/>
      <c r="R144" s="86"/>
      <c r="S144" s="13"/>
      <c r="T144" s="13"/>
      <c r="U144" s="13"/>
      <c r="V144" s="13"/>
      <c r="W144" s="13"/>
      <c r="X144" s="13"/>
      <c r="Y144" s="85"/>
      <c r="Z144" s="13"/>
      <c r="AA144" s="86"/>
      <c r="AB144" s="295">
        <v>223</v>
      </c>
    </row>
  </sheetData>
  <sortState xmlns:xlrd2="http://schemas.microsoft.com/office/spreadsheetml/2017/richdata2" ref="A143:AA4127">
    <sortCondition descending="1" ref="B143:B20000"/>
    <sortCondition ref="D143:D20000"/>
  </sortState>
  <mergeCells count="9">
    <mergeCell ref="A4:B4"/>
    <mergeCell ref="C4:K4"/>
    <mergeCell ref="L4:M4"/>
    <mergeCell ref="AF2:AJ2"/>
    <mergeCell ref="W1:AA1"/>
    <mergeCell ref="N4:P4"/>
    <mergeCell ref="Q4:R4"/>
    <mergeCell ref="S4:Y4"/>
    <mergeCell ref="Z4:AA4"/>
  </mergeCells>
  <phoneticPr fontId="30" type="noConversion"/>
  <pageMargins left="0.7" right="0.7" top="0.75" bottom="0.75" header="0.3" footer="0.3"/>
  <pageSetup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C72CC-B622-4372-9C83-737A2AE268A8}">
  <sheetPr codeName="Sheet4">
    <tabColor rgb="FFFFC000"/>
  </sheetPr>
  <dimension ref="A1:AB4"/>
  <sheetViews>
    <sheetView showGridLines="0" zoomScale="80" zoomScaleNormal="80" workbookViewId="0">
      <pane ySplit="4" topLeftCell="A5" activePane="bottomLeft" state="frozen"/>
      <selection activeCell="K898" sqref="K898"/>
      <selection pane="bottomLeft"/>
    </sheetView>
  </sheetViews>
  <sheetFormatPr defaultColWidth="9.28515625" defaultRowHeight="14.25"/>
  <cols>
    <col min="1" max="1" width="36.7109375" style="66" customWidth="1"/>
    <col min="2" max="3" width="13.28515625" style="306" customWidth="1"/>
    <col min="4" max="4" width="20.28515625" style="71" customWidth="1"/>
    <col min="5" max="5" width="14.5703125" style="307" customWidth="1"/>
    <col min="6" max="6" width="13.85546875" style="307" customWidth="1"/>
    <col min="7" max="7" width="13.85546875" style="312" customWidth="1"/>
    <col min="8" max="10" width="14.7109375" style="311" customWidth="1"/>
    <col min="11" max="11" width="10.5703125" style="305" customWidth="1"/>
    <col min="12" max="12" width="10.42578125" style="305" customWidth="1"/>
    <col min="13" max="14" width="9.28515625" style="305"/>
    <col min="15" max="15" width="11.140625" style="305" customWidth="1"/>
    <col min="16" max="16" width="10.5703125" style="305" customWidth="1"/>
    <col min="17" max="17" width="11.42578125" style="305" customWidth="1"/>
    <col min="18" max="27" width="9.28515625" style="66"/>
    <col min="28" max="28" width="11" style="66" bestFit="1" customWidth="1"/>
    <col min="29" max="16384" width="9.28515625" style="66"/>
  </cols>
  <sheetData>
    <row r="1" spans="1:28" ht="101.25" customHeight="1">
      <c r="A1" s="63"/>
      <c r="B1" s="64"/>
      <c r="C1" s="64"/>
      <c r="D1" s="65"/>
      <c r="E1" s="65"/>
      <c r="F1" s="65"/>
      <c r="G1" s="308"/>
      <c r="H1" s="308"/>
      <c r="I1" s="308"/>
      <c r="J1" s="308"/>
      <c r="K1" s="65"/>
      <c r="L1" s="65"/>
      <c r="M1" s="65"/>
      <c r="N1" s="65"/>
      <c r="O1" s="65"/>
      <c r="P1" s="65"/>
      <c r="Q1" s="65"/>
      <c r="AB1" s="304">
        <f ca="1">TODAY()-WEEKDAY(TODAY(),2)</f>
        <v>45732</v>
      </c>
    </row>
    <row r="2" spans="1:28">
      <c r="A2" s="67"/>
      <c r="B2" s="68"/>
      <c r="C2" s="68"/>
      <c r="D2" s="69"/>
      <c r="E2" s="69"/>
      <c r="F2" s="69"/>
      <c r="G2" s="309"/>
      <c r="H2" s="309"/>
      <c r="I2" s="309"/>
      <c r="J2" s="309"/>
      <c r="K2" s="69"/>
      <c r="L2" s="69"/>
      <c r="M2" s="69"/>
      <c r="N2" s="69"/>
    </row>
    <row r="3" spans="1:28" ht="20.25">
      <c r="A3" s="378" t="s">
        <v>288</v>
      </c>
      <c r="B3" s="378"/>
      <c r="C3" s="378"/>
      <c r="D3" s="378"/>
      <c r="E3" s="378"/>
      <c r="F3" s="378"/>
      <c r="G3" s="378"/>
      <c r="H3" s="378"/>
      <c r="I3" s="378"/>
      <c r="J3" s="378"/>
      <c r="K3" s="378"/>
      <c r="L3" s="378"/>
      <c r="M3" s="378"/>
      <c r="N3" s="378"/>
      <c r="O3" s="378"/>
      <c r="P3" s="378"/>
      <c r="Q3" s="378"/>
    </row>
    <row r="4" spans="1:28" ht="43.5" customHeight="1">
      <c r="A4" s="293" t="s">
        <v>0</v>
      </c>
      <c r="B4" s="293" t="s">
        <v>37</v>
      </c>
      <c r="C4" s="293" t="s">
        <v>283</v>
      </c>
      <c r="D4" s="293" t="s">
        <v>192</v>
      </c>
      <c r="E4" s="293" t="s">
        <v>194</v>
      </c>
      <c r="F4" s="293" t="s">
        <v>195</v>
      </c>
      <c r="G4" s="310" t="s">
        <v>278</v>
      </c>
      <c r="H4" s="310" t="s">
        <v>252</v>
      </c>
      <c r="I4" s="310" t="s">
        <v>279</v>
      </c>
      <c r="J4" s="310" t="s">
        <v>251</v>
      </c>
      <c r="K4" s="293" t="s">
        <v>124</v>
      </c>
      <c r="L4" s="293" t="s">
        <v>127</v>
      </c>
      <c r="M4" s="293" t="s">
        <v>277</v>
      </c>
      <c r="N4" s="293" t="s">
        <v>9</v>
      </c>
      <c r="O4" s="293" t="s">
        <v>260</v>
      </c>
      <c r="P4" s="293" t="s">
        <v>262</v>
      </c>
      <c r="Q4" s="293" t="s">
        <v>133</v>
      </c>
    </row>
  </sheetData>
  <mergeCells count="1">
    <mergeCell ref="A3:Q3"/>
  </mergeCells>
  <conditionalFormatting sqref="A5:Q50000">
    <cfRule type="expression" dxfId="6" priority="1">
      <formula>IF($A5="",FALSE,INDIRECT("'"&amp;$A5&amp;"'!$B$16")="Subject Property")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3E137-338B-49C0-A62E-8493FA73231A}">
  <sheetPr codeName="Sheet47">
    <tabColor theme="0" tint="-0.14999847407452621"/>
    <pageSetUpPr fitToPage="1"/>
  </sheetPr>
  <dimension ref="A1:AC412"/>
  <sheetViews>
    <sheetView showGridLines="0" zoomScale="90" zoomScaleNormal="90" zoomScaleSheetLayoutView="80" workbookViewId="0">
      <pane ySplit="2" topLeftCell="A3" activePane="bottomLeft" state="frozen"/>
      <selection activeCell="F11" sqref="F11"/>
      <selection pane="bottomLeft" activeCell="B26" sqref="B26"/>
    </sheetView>
  </sheetViews>
  <sheetFormatPr defaultColWidth="9.28515625" defaultRowHeight="12.75"/>
  <cols>
    <col min="1" max="1" width="22.7109375" style="70" customWidth="1"/>
    <col min="2" max="2" width="23" style="1" customWidth="1"/>
    <col min="3" max="3" width="12" style="36" customWidth="1"/>
    <col min="4" max="5" width="10.42578125" style="161" customWidth="1"/>
    <col min="6" max="6" width="9.28515625" style="1" bestFit="1" customWidth="1"/>
    <col min="7" max="7" width="9.28515625" style="1" customWidth="1"/>
    <col min="8" max="8" width="9.42578125" style="10" bestFit="1" customWidth="1"/>
    <col min="9" max="10" width="7.7109375" style="60" customWidth="1"/>
    <col min="11" max="11" width="13.28515625" style="60" customWidth="1"/>
    <col min="12" max="12" width="9.7109375" style="60" customWidth="1"/>
    <col min="13" max="14" width="9.28515625" style="60" bestFit="1" customWidth="1"/>
    <col min="15" max="15" width="11.85546875" style="61" customWidth="1"/>
    <col min="16" max="16" width="11.140625" style="60" customWidth="1"/>
    <col min="17" max="17" width="7.7109375" style="60" customWidth="1"/>
    <col min="18" max="18" width="8.7109375" style="60" customWidth="1"/>
    <col min="19" max="19" width="9.28515625" style="60" bestFit="1" customWidth="1"/>
    <col min="20" max="20" width="9.7109375" style="60" customWidth="1"/>
    <col min="21" max="21" width="8.28515625" style="60" customWidth="1"/>
    <col min="22" max="22" width="8" style="60" customWidth="1"/>
    <col min="23" max="23" width="7.7109375" style="1" customWidth="1"/>
    <col min="24" max="24" width="7.42578125" style="61" customWidth="1"/>
    <col min="25" max="25" width="10.5703125" style="1" bestFit="1" customWidth="1"/>
    <col min="26" max="26" width="9.7109375" style="1" bestFit="1" customWidth="1"/>
    <col min="27" max="16384" width="9.28515625" style="1"/>
  </cols>
  <sheetData>
    <row r="1" spans="1:26" ht="93" customHeight="1">
      <c r="A1" s="248" t="str">
        <f>Dashboard!$A$1</f>
        <v>MARKET SURVEY</v>
      </c>
      <c r="B1" s="97"/>
      <c r="C1" s="97"/>
      <c r="D1" s="97"/>
      <c r="E1" s="97"/>
      <c r="F1" s="97"/>
      <c r="G1" s="97"/>
      <c r="H1" s="97"/>
      <c r="I1" s="97"/>
      <c r="J1" s="97"/>
      <c r="K1" s="97"/>
      <c r="L1" s="97"/>
      <c r="M1" s="97"/>
      <c r="N1" s="97"/>
      <c r="O1" s="97"/>
      <c r="P1" s="97"/>
      <c r="Q1" s="97"/>
      <c r="R1" s="97"/>
      <c r="S1" s="97"/>
      <c r="T1" s="97"/>
      <c r="U1" s="97"/>
      <c r="V1" s="97"/>
      <c r="W1" s="97"/>
      <c r="X1" s="249" t="str">
        <f>"Property Detail: "&amp;B4</f>
        <v xml:space="preserve">Property Detail: </v>
      </c>
      <c r="Y1" s="390"/>
      <c r="Z1" s="390"/>
    </row>
    <row r="2" spans="1:26" ht="18" customHeight="1" thickBot="1">
      <c r="A2" s="4"/>
      <c r="B2" s="4"/>
      <c r="C2" s="98"/>
      <c r="D2" s="98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3"/>
      <c r="R2" s="3"/>
      <c r="S2" s="3"/>
      <c r="T2" s="3"/>
      <c r="U2" s="3"/>
      <c r="V2" s="3"/>
      <c r="W2" s="3"/>
      <c r="X2" s="33"/>
      <c r="Y2" s="391"/>
      <c r="Z2" s="391"/>
    </row>
    <row r="3" spans="1:26" ht="12.75" customHeight="1" thickBot="1">
      <c r="A3" s="232" t="s">
        <v>69</v>
      </c>
      <c r="B3" s="232"/>
      <c r="C3" s="34"/>
      <c r="D3" s="98"/>
      <c r="E3" s="233" t="s">
        <v>70</v>
      </c>
      <c r="F3" s="232"/>
      <c r="G3" s="232"/>
      <c r="H3" s="232"/>
      <c r="I3" s="4"/>
      <c r="J3" s="4"/>
      <c r="K3" s="232" t="s">
        <v>71</v>
      </c>
      <c r="L3" s="232"/>
      <c r="M3" s="232"/>
      <c r="N3" s="232"/>
      <c r="O3" s="232"/>
      <c r="P3" s="232"/>
      <c r="Q3" s="1"/>
      <c r="R3" s="393" t="s">
        <v>248</v>
      </c>
      <c r="S3" s="393"/>
      <c r="T3" s="393"/>
      <c r="U3" s="393"/>
      <c r="V3" s="393"/>
      <c r="W3" s="393"/>
      <c r="X3" s="393"/>
      <c r="Y3" s="391"/>
      <c r="Z3" s="391"/>
    </row>
    <row r="4" spans="1:26" ht="12.75" customHeight="1">
      <c r="A4" s="211" t="s">
        <v>0</v>
      </c>
      <c r="B4" s="217"/>
      <c r="C4" s="98"/>
      <c r="D4" s="98"/>
      <c r="E4" s="209" t="s">
        <v>72</v>
      </c>
      <c r="F4" s="99"/>
      <c r="G4" s="4"/>
      <c r="H4" s="210"/>
      <c r="I4" s="4"/>
      <c r="J4" s="4"/>
      <c r="K4" s="209" t="s">
        <v>73</v>
      </c>
      <c r="L4" s="99"/>
      <c r="M4" s="4"/>
      <c r="N4" s="100"/>
      <c r="P4" s="210"/>
      <c r="Q4" s="1"/>
      <c r="R4" s="393"/>
      <c r="S4" s="393"/>
      <c r="T4" s="393"/>
      <c r="U4" s="393"/>
      <c r="V4" s="393"/>
      <c r="W4" s="393"/>
      <c r="X4" s="393"/>
      <c r="Y4" s="391"/>
      <c r="Z4" s="391"/>
    </row>
    <row r="5" spans="1:26" ht="12.75" customHeight="1">
      <c r="A5" s="70" t="s">
        <v>258</v>
      </c>
      <c r="B5" s="252"/>
      <c r="C5" s="98"/>
      <c r="D5" s="98"/>
      <c r="E5" s="211" t="s">
        <v>198</v>
      </c>
      <c r="F5" s="4"/>
      <c r="G5" s="4"/>
      <c r="H5" s="212"/>
      <c r="I5" s="4"/>
      <c r="J5" s="4"/>
      <c r="K5" s="211" t="s">
        <v>77</v>
      </c>
      <c r="L5" s="4"/>
      <c r="M5" s="4"/>
      <c r="N5" s="4"/>
      <c r="P5" s="225"/>
      <c r="Q5" s="1"/>
      <c r="R5" s="393"/>
      <c r="S5" s="393"/>
      <c r="T5" s="393"/>
      <c r="U5" s="393"/>
      <c r="V5" s="393"/>
      <c r="W5" s="393"/>
      <c r="X5" s="393"/>
      <c r="Y5" s="391"/>
      <c r="Z5" s="391"/>
    </row>
    <row r="6" spans="1:26" ht="12.75" customHeight="1">
      <c r="A6" s="211" t="s">
        <v>74</v>
      </c>
      <c r="B6" s="217"/>
      <c r="C6" s="98"/>
      <c r="D6" s="98"/>
      <c r="E6" s="211" t="s">
        <v>75</v>
      </c>
      <c r="F6" s="4"/>
      <c r="G6" s="4"/>
      <c r="H6" s="212"/>
      <c r="I6" s="4"/>
      <c r="J6" s="4"/>
      <c r="K6" s="211" t="s">
        <v>79</v>
      </c>
      <c r="L6" s="4"/>
      <c r="M6" s="4"/>
      <c r="N6" s="4"/>
      <c r="P6" s="226"/>
      <c r="Q6" s="1"/>
      <c r="R6" s="393"/>
      <c r="S6" s="393"/>
      <c r="T6" s="393"/>
      <c r="U6" s="393"/>
      <c r="V6" s="393"/>
      <c r="W6" s="393"/>
      <c r="X6" s="393"/>
    </row>
    <row r="7" spans="1:26" ht="12.75" customHeight="1">
      <c r="A7" s="211"/>
      <c r="B7" s="217"/>
      <c r="C7" s="101"/>
      <c r="D7" s="98"/>
      <c r="E7" s="213" t="s">
        <v>78</v>
      </c>
      <c r="H7" s="212"/>
      <c r="I7" s="4"/>
      <c r="J7" s="4"/>
      <c r="K7" s="211" t="s">
        <v>82</v>
      </c>
      <c r="L7" s="4"/>
      <c r="M7" s="4"/>
      <c r="N7" s="4"/>
      <c r="P7" s="226"/>
      <c r="Q7" s="1"/>
      <c r="R7" s="393"/>
      <c r="S7" s="393"/>
      <c r="T7" s="393"/>
      <c r="U7" s="393"/>
      <c r="V7" s="393"/>
      <c r="W7" s="393"/>
      <c r="X7" s="393"/>
    </row>
    <row r="8" spans="1:26" ht="12.75" customHeight="1">
      <c r="A8" s="211" t="s">
        <v>80</v>
      </c>
      <c r="B8" s="218"/>
      <c r="C8" s="98"/>
      <c r="D8" s="98"/>
      <c r="E8" s="209" t="s">
        <v>81</v>
      </c>
      <c r="F8" s="99"/>
      <c r="G8" s="4"/>
      <c r="H8" s="212"/>
      <c r="I8" s="4"/>
      <c r="J8" s="4"/>
      <c r="K8" s="211" t="s">
        <v>85</v>
      </c>
      <c r="L8" s="4"/>
      <c r="M8" s="4"/>
      <c r="N8" s="4"/>
      <c r="P8" s="226"/>
      <c r="Q8" s="1"/>
      <c r="R8" s="393"/>
      <c r="S8" s="393"/>
      <c r="T8" s="393"/>
      <c r="U8" s="393"/>
      <c r="V8" s="393"/>
      <c r="W8" s="393"/>
      <c r="X8" s="393"/>
    </row>
    <row r="9" spans="1:26" ht="12.75" customHeight="1">
      <c r="A9" s="211" t="s">
        <v>83</v>
      </c>
      <c r="B9" s="217"/>
      <c r="C9" s="98"/>
      <c r="D9" s="98"/>
      <c r="E9" s="209" t="s">
        <v>84</v>
      </c>
      <c r="F9" s="99"/>
      <c r="G9" s="4"/>
      <c r="H9" s="212"/>
      <c r="I9" s="4"/>
      <c r="J9" s="4"/>
      <c r="K9" s="211" t="s">
        <v>216</v>
      </c>
      <c r="L9" s="4"/>
      <c r="M9" s="4"/>
      <c r="N9" s="4"/>
      <c r="P9" s="226"/>
      <c r="Q9" s="1"/>
      <c r="R9" s="393"/>
      <c r="S9" s="393"/>
      <c r="T9" s="393"/>
      <c r="U9" s="393"/>
      <c r="V9" s="393"/>
      <c r="W9" s="393"/>
      <c r="X9" s="393"/>
    </row>
    <row r="10" spans="1:26" ht="12.75" customHeight="1">
      <c r="A10" s="211" t="s">
        <v>86</v>
      </c>
      <c r="B10" s="217"/>
      <c r="C10" s="98"/>
      <c r="D10" s="98"/>
      <c r="E10" s="213" t="s">
        <v>87</v>
      </c>
      <c r="H10" s="212"/>
      <c r="I10" s="4"/>
      <c r="J10" s="4"/>
      <c r="K10" s="211" t="s">
        <v>217</v>
      </c>
      <c r="L10" s="4"/>
      <c r="M10" s="4"/>
      <c r="N10" s="4"/>
      <c r="P10" s="226"/>
      <c r="Q10" s="1"/>
      <c r="R10" s="393"/>
      <c r="S10" s="393"/>
      <c r="T10" s="393"/>
      <c r="U10" s="393"/>
      <c r="V10" s="393"/>
      <c r="W10" s="393"/>
      <c r="X10" s="393"/>
      <c r="Y10"/>
    </row>
    <row r="11" spans="1:26" ht="12.75" customHeight="1">
      <c r="A11" s="211" t="s">
        <v>88</v>
      </c>
      <c r="B11" s="217"/>
      <c r="C11" s="102"/>
      <c r="D11" s="98"/>
      <c r="E11" s="211" t="s">
        <v>196</v>
      </c>
      <c r="F11" s="4"/>
      <c r="G11" s="4"/>
      <c r="H11" s="212"/>
      <c r="I11" s="4"/>
      <c r="J11" s="4"/>
      <c r="K11" s="211" t="s">
        <v>218</v>
      </c>
      <c r="L11" s="4"/>
      <c r="M11" s="4"/>
      <c r="N11" s="4"/>
      <c r="P11" s="226"/>
      <c r="Q11" s="1"/>
      <c r="R11" s="393"/>
      <c r="S11" s="393"/>
      <c r="T11" s="393"/>
      <c r="U11" s="393"/>
      <c r="V11" s="393"/>
      <c r="W11" s="393"/>
      <c r="X11" s="393"/>
    </row>
    <row r="12" spans="1:26" ht="12.75" customHeight="1">
      <c r="A12" s="211" t="s">
        <v>90</v>
      </c>
      <c r="B12" s="219"/>
      <c r="C12" s="102"/>
      <c r="D12" s="98"/>
      <c r="E12" s="211" t="s">
        <v>197</v>
      </c>
      <c r="F12" s="4"/>
      <c r="G12" s="4"/>
      <c r="H12" s="212"/>
      <c r="I12" s="4"/>
      <c r="J12" s="4"/>
      <c r="K12" s="211" t="s">
        <v>219</v>
      </c>
      <c r="L12" s="4"/>
      <c r="M12" s="4"/>
      <c r="N12" s="4"/>
      <c r="P12" s="226"/>
      <c r="Q12" s="1"/>
      <c r="R12" s="393"/>
      <c r="S12" s="393"/>
      <c r="T12" s="393"/>
      <c r="U12" s="393"/>
      <c r="V12" s="393"/>
      <c r="W12" s="393"/>
      <c r="X12" s="393"/>
    </row>
    <row r="13" spans="1:26" ht="12.75" customHeight="1">
      <c r="A13" s="211" t="s">
        <v>190</v>
      </c>
      <c r="B13" s="219" t="s">
        <v>191</v>
      </c>
      <c r="C13" s="98"/>
      <c r="D13" s="98"/>
      <c r="E13" s="211" t="s">
        <v>91</v>
      </c>
      <c r="F13" s="4"/>
      <c r="G13" s="4"/>
      <c r="H13" s="212"/>
      <c r="I13" s="4"/>
      <c r="J13" s="4"/>
      <c r="K13" s="211" t="s">
        <v>220</v>
      </c>
      <c r="L13" s="4"/>
      <c r="M13" s="4"/>
      <c r="N13" s="4"/>
      <c r="P13" s="226"/>
      <c r="Q13" s="1"/>
      <c r="R13" s="393"/>
      <c r="S13" s="393"/>
      <c r="T13" s="393"/>
      <c r="U13" s="393"/>
      <c r="V13" s="393"/>
      <c r="W13" s="393"/>
      <c r="X13" s="393"/>
    </row>
    <row r="14" spans="1:26" ht="12.75" customHeight="1">
      <c r="A14" s="211" t="s">
        <v>2</v>
      </c>
      <c r="B14" s="217"/>
      <c r="C14" s="103"/>
      <c r="D14" s="104"/>
      <c r="E14" s="211" t="s">
        <v>93</v>
      </c>
      <c r="F14" s="4"/>
      <c r="G14" s="4"/>
      <c r="H14" s="212"/>
      <c r="I14" s="4"/>
      <c r="J14" s="4"/>
      <c r="K14" s="211" t="s">
        <v>221</v>
      </c>
      <c r="L14" s="4"/>
      <c r="M14" s="4"/>
      <c r="N14" s="4"/>
      <c r="P14" s="226"/>
      <c r="Q14" s="1"/>
      <c r="R14" s="393"/>
      <c r="S14" s="393"/>
      <c r="T14" s="393"/>
      <c r="U14" s="393"/>
      <c r="V14" s="393"/>
      <c r="W14" s="393"/>
      <c r="X14" s="393"/>
    </row>
    <row r="15" spans="1:26" ht="12.75" customHeight="1">
      <c r="A15" s="211" t="s">
        <v>94</v>
      </c>
      <c r="B15" s="220"/>
      <c r="C15" s="98"/>
      <c r="D15" s="104"/>
      <c r="E15" s="211" t="s">
        <v>200</v>
      </c>
      <c r="F15" s="4"/>
      <c r="G15" s="4"/>
      <c r="H15" s="212"/>
      <c r="I15" s="4"/>
      <c r="J15" s="4"/>
      <c r="K15" s="211" t="s">
        <v>222</v>
      </c>
      <c r="L15" s="4"/>
      <c r="M15" s="4"/>
      <c r="N15" s="4"/>
      <c r="P15" s="226"/>
      <c r="Q15" s="1"/>
      <c r="R15" s="393"/>
      <c r="S15" s="393"/>
      <c r="T15" s="393"/>
      <c r="U15" s="393"/>
      <c r="V15" s="393"/>
      <c r="W15" s="393"/>
      <c r="X15" s="393"/>
    </row>
    <row r="16" spans="1:26" ht="12.75" customHeight="1">
      <c r="A16" s="211" t="s">
        <v>96</v>
      </c>
      <c r="B16" s="217"/>
      <c r="C16" s="98"/>
      <c r="D16" s="104"/>
      <c r="E16" s="211" t="s">
        <v>201</v>
      </c>
      <c r="F16" s="4"/>
      <c r="G16" s="4"/>
      <c r="H16" s="212"/>
      <c r="I16" s="4"/>
      <c r="J16" s="4"/>
      <c r="K16" s="211" t="s">
        <v>215</v>
      </c>
      <c r="L16" s="4"/>
      <c r="M16" s="4"/>
      <c r="N16" s="4"/>
      <c r="P16" s="226"/>
      <c r="Q16" s="1"/>
      <c r="R16" s="393"/>
      <c r="S16" s="393"/>
      <c r="T16" s="393"/>
      <c r="U16" s="393"/>
      <c r="V16" s="393"/>
      <c r="W16" s="393"/>
      <c r="X16" s="393"/>
    </row>
    <row r="17" spans="1:29" ht="12.75" customHeight="1">
      <c r="A17" s="211" t="s">
        <v>98</v>
      </c>
      <c r="B17" s="217"/>
      <c r="C17" s="102"/>
      <c r="D17" s="104"/>
      <c r="E17" s="211" t="s">
        <v>202</v>
      </c>
      <c r="F17" s="4"/>
      <c r="G17" s="4"/>
      <c r="H17" s="212"/>
      <c r="I17" s="4"/>
      <c r="J17" s="4"/>
      <c r="K17" s="234" t="s">
        <v>54</v>
      </c>
      <c r="L17" s="235"/>
      <c r="M17" s="235"/>
      <c r="N17" s="235"/>
      <c r="O17" s="259"/>
      <c r="P17" s="236"/>
      <c r="Q17" s="1"/>
      <c r="R17" s="393"/>
      <c r="S17" s="393"/>
      <c r="T17" s="393"/>
      <c r="U17" s="393"/>
      <c r="V17" s="393"/>
      <c r="W17" s="393"/>
      <c r="X17" s="393"/>
      <c r="Z17" s="4"/>
      <c r="AA17" s="4"/>
      <c r="AB17" s="4"/>
      <c r="AC17" s="106"/>
    </row>
    <row r="18" spans="1:29" ht="12.75" customHeight="1">
      <c r="A18" s="211" t="s">
        <v>101</v>
      </c>
      <c r="B18" s="219"/>
      <c r="C18" s="102"/>
      <c r="D18" s="98"/>
      <c r="E18" s="209" t="s">
        <v>203</v>
      </c>
      <c r="F18" s="99"/>
      <c r="G18" s="4"/>
      <c r="H18" s="212"/>
      <c r="I18" s="4"/>
      <c r="J18" s="4"/>
      <c r="K18" s="211" t="s">
        <v>89</v>
      </c>
      <c r="L18" s="4"/>
      <c r="M18" s="4"/>
      <c r="N18" s="4"/>
      <c r="P18" s="287" t="s">
        <v>76</v>
      </c>
      <c r="Q18" s="1"/>
      <c r="R18" s="1"/>
      <c r="S18" s="10"/>
      <c r="T18" s="392"/>
      <c r="U18" s="392"/>
      <c r="V18" s="105"/>
      <c r="W18" s="105"/>
      <c r="X18" s="105"/>
      <c r="Z18" s="4"/>
      <c r="AB18" s="4"/>
      <c r="AC18" s="106"/>
    </row>
    <row r="19" spans="1:29" ht="12.75" customHeight="1" thickBot="1">
      <c r="A19" s="214" t="s">
        <v>104</v>
      </c>
      <c r="B19" s="221" t="s">
        <v>242</v>
      </c>
      <c r="C19" s="10"/>
      <c r="D19" s="98"/>
      <c r="E19" s="211" t="s">
        <v>204</v>
      </c>
      <c r="F19" s="4"/>
      <c r="G19" s="4"/>
      <c r="H19" s="212"/>
      <c r="I19" s="4"/>
      <c r="J19" s="4"/>
      <c r="K19" s="211" t="s">
        <v>92</v>
      </c>
      <c r="L19" s="4"/>
      <c r="M19" s="4"/>
      <c r="N19" s="4"/>
      <c r="P19" s="285">
        <v>0</v>
      </c>
      <c r="Q19" s="170">
        <f>IF($P$18="No",$P$19 + $P$20 + $P$21,0)</f>
        <v>0</v>
      </c>
      <c r="R19" s="270" t="s">
        <v>107</v>
      </c>
      <c r="S19" s="232"/>
      <c r="T19" s="232"/>
      <c r="U19" s="232"/>
      <c r="V19" s="232"/>
      <c r="W19" s="232"/>
      <c r="X19" s="232"/>
      <c r="Y19" s="99"/>
      <c r="Z19" s="4"/>
      <c r="AA19" s="4"/>
      <c r="AC19" s="106"/>
    </row>
    <row r="20" spans="1:29" ht="12.75" customHeight="1">
      <c r="A20" s="1"/>
      <c r="C20" s="34"/>
      <c r="D20" s="98"/>
      <c r="E20" s="211" t="s">
        <v>205</v>
      </c>
      <c r="F20" s="4"/>
      <c r="G20" s="4"/>
      <c r="H20" s="212"/>
      <c r="I20" s="4"/>
      <c r="J20" s="4"/>
      <c r="K20" s="211" t="s">
        <v>223</v>
      </c>
      <c r="L20" s="4"/>
      <c r="M20" s="4"/>
      <c r="N20" s="4"/>
      <c r="P20" s="285">
        <v>0</v>
      </c>
      <c r="R20" s="380" t="s">
        <v>110</v>
      </c>
      <c r="S20" s="381"/>
      <c r="T20" s="381"/>
      <c r="U20" s="381"/>
      <c r="V20" s="381"/>
      <c r="W20" s="381"/>
      <c r="X20" s="382"/>
      <c r="Y20" s="99"/>
      <c r="Z20" s="99"/>
      <c r="AA20" s="99"/>
      <c r="AC20" s="106"/>
    </row>
    <row r="21" spans="1:29" ht="12.75" customHeight="1">
      <c r="A21" s="232" t="s">
        <v>108</v>
      </c>
      <c r="B21" s="232"/>
      <c r="C21" s="34"/>
      <c r="D21" s="98"/>
      <c r="E21" s="211" t="s">
        <v>206</v>
      </c>
      <c r="F21" s="4"/>
      <c r="G21" s="4"/>
      <c r="H21" s="212"/>
      <c r="I21" s="4"/>
      <c r="J21" s="4"/>
      <c r="K21" s="211" t="s">
        <v>224</v>
      </c>
      <c r="L21" s="4"/>
      <c r="M21" s="4"/>
      <c r="N21" s="4"/>
      <c r="P21" s="285">
        <v>0</v>
      </c>
      <c r="R21" s="383"/>
      <c r="S21" s="384"/>
      <c r="T21" s="384"/>
      <c r="U21" s="384"/>
      <c r="V21" s="384"/>
      <c r="W21" s="384"/>
      <c r="X21" s="385"/>
      <c r="Y21" s="99"/>
      <c r="Z21" s="99"/>
      <c r="AA21" s="99"/>
      <c r="AC21" s="106"/>
    </row>
    <row r="22" spans="1:29" ht="12.75" customHeight="1">
      <c r="A22" s="211" t="s">
        <v>192</v>
      </c>
      <c r="B22" s="217" t="s">
        <v>193</v>
      </c>
      <c r="C22" s="34"/>
      <c r="D22" s="98"/>
      <c r="E22" s="209" t="s">
        <v>207</v>
      </c>
      <c r="F22" s="4"/>
      <c r="G22" s="4"/>
      <c r="H22" s="212"/>
      <c r="I22" s="4"/>
      <c r="J22" s="4"/>
      <c r="K22" s="234" t="s">
        <v>53</v>
      </c>
      <c r="L22" s="235"/>
      <c r="M22" s="235"/>
      <c r="N22" s="235"/>
      <c r="O22" s="259"/>
      <c r="P22" s="236"/>
      <c r="R22" s="383"/>
      <c r="S22" s="384"/>
      <c r="T22" s="384"/>
      <c r="U22" s="384"/>
      <c r="V22" s="384"/>
      <c r="W22" s="384"/>
      <c r="X22" s="385"/>
      <c r="Y22" s="99"/>
      <c r="Z22" s="99"/>
      <c r="AA22" s="99"/>
      <c r="AC22" s="106"/>
    </row>
    <row r="23" spans="1:29" ht="12.75" customHeight="1">
      <c r="A23" s="211" t="s">
        <v>194</v>
      </c>
      <c r="B23" s="208">
        <v>44927</v>
      </c>
      <c r="C23" s="34"/>
      <c r="D23" s="98"/>
      <c r="E23" s="209" t="s">
        <v>208</v>
      </c>
      <c r="F23" s="99"/>
      <c r="G23" s="4"/>
      <c r="H23" s="212"/>
      <c r="I23" s="4"/>
      <c r="J23" s="4"/>
      <c r="K23" s="211" t="s">
        <v>89</v>
      </c>
      <c r="L23" s="4"/>
      <c r="M23" s="4"/>
      <c r="N23" s="4"/>
      <c r="P23" s="212"/>
      <c r="R23" s="383"/>
      <c r="S23" s="384"/>
      <c r="T23" s="384"/>
      <c r="U23" s="384"/>
      <c r="V23" s="384"/>
      <c r="W23" s="384"/>
      <c r="X23" s="385"/>
      <c r="Y23" s="99"/>
      <c r="Z23" s="99"/>
      <c r="AA23" s="99"/>
      <c r="AC23" s="106"/>
    </row>
    <row r="24" spans="1:29" ht="12.75" customHeight="1">
      <c r="A24" s="213" t="s">
        <v>195</v>
      </c>
      <c r="B24" s="208">
        <v>44927</v>
      </c>
      <c r="C24" s="107"/>
      <c r="D24" s="98"/>
      <c r="E24" s="211" t="s">
        <v>209</v>
      </c>
      <c r="F24" s="4"/>
      <c r="G24" s="4"/>
      <c r="H24" s="212"/>
      <c r="I24" s="4"/>
      <c r="J24" s="4"/>
      <c r="K24" s="211" t="s">
        <v>92</v>
      </c>
      <c r="L24" s="4"/>
      <c r="M24" s="4"/>
      <c r="N24" s="4"/>
      <c r="P24" s="285">
        <v>0</v>
      </c>
      <c r="R24" s="383"/>
      <c r="S24" s="384"/>
      <c r="T24" s="384"/>
      <c r="U24" s="384"/>
      <c r="V24" s="384"/>
      <c r="W24" s="384"/>
      <c r="X24" s="385"/>
      <c r="Y24" s="99"/>
      <c r="Z24" s="4"/>
      <c r="AA24" s="4"/>
      <c r="AB24" s="4"/>
      <c r="AC24" s="106"/>
    </row>
    <row r="25" spans="1:29" ht="12.75" customHeight="1">
      <c r="A25" s="211" t="s">
        <v>111</v>
      </c>
      <c r="B25" s="207">
        <v>0</v>
      </c>
      <c r="C25" s="108"/>
      <c r="D25" s="98"/>
      <c r="E25" s="211" t="s">
        <v>210</v>
      </c>
      <c r="F25" s="4"/>
      <c r="G25" s="4"/>
      <c r="H25" s="212"/>
      <c r="I25" s="1"/>
      <c r="J25" s="1"/>
      <c r="K25" s="234" t="s">
        <v>100</v>
      </c>
      <c r="L25" s="235"/>
      <c r="M25" s="235"/>
      <c r="N25" s="235"/>
      <c r="O25" s="259"/>
      <c r="P25" s="236"/>
      <c r="R25" s="383"/>
      <c r="S25" s="384"/>
      <c r="T25" s="384"/>
      <c r="U25" s="384"/>
      <c r="V25" s="384"/>
      <c r="W25" s="384"/>
      <c r="X25" s="385"/>
      <c r="Y25" s="99"/>
      <c r="Z25" s="4"/>
      <c r="AA25" s="4"/>
      <c r="AB25" s="4"/>
      <c r="AC25" s="106"/>
    </row>
    <row r="26" spans="1:29" ht="12.75" customHeight="1">
      <c r="A26" s="211" t="s">
        <v>113</v>
      </c>
      <c r="B26" s="279">
        <f ca="1">_xlfn.MAXIFS('Historical Market Data'!$G:$G,'Historical Market Data'!$A:$A,$B$4,'Historical Market Data'!$B:$B,_xlfn.MAXIFS('Historical Market Data'!$B:$B,'Historical Market Data'!$A:$A,$B$4,'Historical Market Data'!$B:$B,"&lt;"&amp;(TODAY()-365)))</f>
        <v>0</v>
      </c>
      <c r="C26" s="107"/>
      <c r="D26" s="98"/>
      <c r="E26" s="211" t="s">
        <v>211</v>
      </c>
      <c r="F26" s="4"/>
      <c r="G26" s="4"/>
      <c r="H26" s="212"/>
      <c r="I26" s="1"/>
      <c r="J26" s="1"/>
      <c r="K26" s="211" t="s">
        <v>226</v>
      </c>
      <c r="L26" s="4"/>
      <c r="M26" s="4"/>
      <c r="N26" s="4"/>
      <c r="P26" s="285">
        <v>0</v>
      </c>
      <c r="R26" s="383"/>
      <c r="S26" s="384"/>
      <c r="T26" s="384"/>
      <c r="U26" s="384"/>
      <c r="V26" s="384"/>
      <c r="W26" s="384"/>
      <c r="X26" s="385"/>
      <c r="Y26" s="99"/>
      <c r="Z26" s="4"/>
      <c r="AA26" s="4"/>
      <c r="AB26" s="4"/>
      <c r="AC26" s="106"/>
    </row>
    <row r="27" spans="1:29" ht="12.75" customHeight="1">
      <c r="A27" s="211" t="s">
        <v>116</v>
      </c>
      <c r="B27" s="207">
        <v>0</v>
      </c>
      <c r="C27" s="108"/>
      <c r="D27" s="98"/>
      <c r="E27" s="211" t="s">
        <v>212</v>
      </c>
      <c r="F27" s="4"/>
      <c r="G27" s="4"/>
      <c r="H27" s="212"/>
      <c r="I27" s="1"/>
      <c r="J27" s="1"/>
      <c r="K27" s="211" t="s">
        <v>103</v>
      </c>
      <c r="L27" s="4"/>
      <c r="M27" s="4"/>
      <c r="N27" s="4"/>
      <c r="P27" s="285">
        <v>0</v>
      </c>
      <c r="R27" s="383"/>
      <c r="S27" s="384"/>
      <c r="T27" s="384"/>
      <c r="U27" s="384"/>
      <c r="V27" s="384"/>
      <c r="W27" s="384"/>
      <c r="X27" s="385"/>
      <c r="Y27" s="99"/>
      <c r="Z27" s="99"/>
      <c r="AA27" s="99"/>
      <c r="AB27" s="4"/>
      <c r="AC27" s="106"/>
    </row>
    <row r="28" spans="1:29" ht="12.75" customHeight="1">
      <c r="A28" s="211" t="s">
        <v>121</v>
      </c>
      <c r="B28" s="279">
        <f ca="1">_xlfn.MAXIFS('Historical Market Data'!$I:$I,'Historical Market Data'!$A:$A,$B$4,'Historical Market Data'!$B:$B,_xlfn.MAXIFS('Historical Market Data'!$B:$B,'Historical Market Data'!$A:$A,$B$4,'Historical Market Data'!$B:$B,"&lt;"&amp;(TODAY()-365)))</f>
        <v>0</v>
      </c>
      <c r="C28" s="110"/>
      <c r="D28" s="98"/>
      <c r="E28" s="211" t="s">
        <v>213</v>
      </c>
      <c r="F28" s="4"/>
      <c r="G28" s="4"/>
      <c r="H28" s="212"/>
      <c r="I28" s="1"/>
      <c r="J28" s="1"/>
      <c r="K28" s="211" t="s">
        <v>106</v>
      </c>
      <c r="L28" s="4"/>
      <c r="M28" s="4"/>
      <c r="N28" s="4"/>
      <c r="P28" s="285">
        <v>0</v>
      </c>
      <c r="R28" s="383"/>
      <c r="S28" s="384"/>
      <c r="T28" s="384"/>
      <c r="U28" s="384"/>
      <c r="V28" s="384"/>
      <c r="W28" s="384"/>
      <c r="X28" s="385"/>
      <c r="Y28" s="99"/>
      <c r="Z28" s="99"/>
    </row>
    <row r="29" spans="1:29" ht="12.75" customHeight="1">
      <c r="A29" s="211" t="s">
        <v>124</v>
      </c>
      <c r="B29" s="277">
        <v>0</v>
      </c>
      <c r="C29" s="110"/>
      <c r="D29" s="98"/>
      <c r="E29" s="209" t="s">
        <v>214</v>
      </c>
      <c r="F29" s="99"/>
      <c r="G29" s="4"/>
      <c r="H29" s="212"/>
      <c r="I29" s="1"/>
      <c r="J29" s="1"/>
      <c r="K29" s="211" t="s">
        <v>225</v>
      </c>
      <c r="L29" s="4"/>
      <c r="M29" s="4"/>
      <c r="N29" s="4"/>
      <c r="P29" s="285">
        <v>0</v>
      </c>
      <c r="R29" s="383"/>
      <c r="S29" s="384"/>
      <c r="T29" s="384"/>
      <c r="U29" s="384"/>
      <c r="V29" s="384"/>
      <c r="W29" s="384"/>
      <c r="X29" s="385"/>
      <c r="Y29" s="99"/>
      <c r="Z29" s="4"/>
    </row>
    <row r="30" spans="1:29" ht="12.75" customHeight="1" thickBot="1">
      <c r="A30" s="211" t="s">
        <v>127</v>
      </c>
      <c r="B30" s="277">
        <v>0</v>
      </c>
      <c r="C30" s="110"/>
      <c r="D30" s="1"/>
      <c r="E30" s="211" t="s">
        <v>95</v>
      </c>
      <c r="F30" s="4"/>
      <c r="G30" s="4"/>
      <c r="H30" s="212"/>
      <c r="I30" s="1"/>
      <c r="J30" s="1"/>
      <c r="K30" s="214" t="s">
        <v>161</v>
      </c>
      <c r="L30" s="215"/>
      <c r="M30" s="215"/>
      <c r="N30" s="215"/>
      <c r="O30" s="258"/>
      <c r="P30" s="286">
        <v>0</v>
      </c>
      <c r="R30" s="380" t="s">
        <v>132</v>
      </c>
      <c r="S30" s="381"/>
      <c r="T30" s="381"/>
      <c r="U30" s="381"/>
      <c r="V30" s="381"/>
      <c r="W30" s="381"/>
      <c r="X30" s="382"/>
      <c r="Y30" s="99"/>
      <c r="Z30" s="4"/>
    </row>
    <row r="31" spans="1:29" ht="12.75" customHeight="1">
      <c r="A31" s="70" t="s">
        <v>259</v>
      </c>
      <c r="B31" s="277">
        <v>0</v>
      </c>
      <c r="C31" s="113"/>
      <c r="D31" s="1"/>
      <c r="E31" s="211" t="s">
        <v>97</v>
      </c>
      <c r="F31" s="4"/>
      <c r="G31" s="4"/>
      <c r="H31" s="212"/>
      <c r="I31" s="1"/>
      <c r="J31" s="1"/>
      <c r="K31" s="1"/>
      <c r="L31" s="1"/>
      <c r="M31" s="1"/>
      <c r="N31" s="1"/>
      <c r="O31" s="1"/>
      <c r="P31" s="1"/>
      <c r="R31" s="383"/>
      <c r="S31" s="384"/>
      <c r="T31" s="384"/>
      <c r="U31" s="384"/>
      <c r="V31" s="384"/>
      <c r="W31" s="384"/>
      <c r="X31" s="385"/>
      <c r="Y31" s="99"/>
    </row>
    <row r="32" spans="1:29" ht="12.75" customHeight="1">
      <c r="A32" s="211" t="s">
        <v>129</v>
      </c>
      <c r="B32" s="277">
        <v>0</v>
      </c>
      <c r="C32" s="116"/>
      <c r="D32" s="1"/>
      <c r="E32" s="211" t="s">
        <v>99</v>
      </c>
      <c r="F32" s="4"/>
      <c r="G32" s="4"/>
      <c r="H32" s="212"/>
      <c r="I32" s="1"/>
      <c r="J32" s="1"/>
      <c r="K32" s="232" t="s">
        <v>115</v>
      </c>
      <c r="L32" s="232"/>
      <c r="M32" s="232"/>
      <c r="N32" s="232"/>
      <c r="O32" s="232"/>
      <c r="P32" s="240"/>
      <c r="R32" s="383"/>
      <c r="S32" s="384"/>
      <c r="T32" s="384"/>
      <c r="U32" s="384"/>
      <c r="V32" s="384"/>
      <c r="W32" s="384"/>
      <c r="X32" s="385"/>
      <c r="Y32" s="99"/>
    </row>
    <row r="33" spans="1:25" ht="12.75" customHeight="1">
      <c r="A33" s="211" t="s">
        <v>260</v>
      </c>
      <c r="B33" s="253" t="s">
        <v>261</v>
      </c>
      <c r="C33" s="117"/>
      <c r="D33" s="1"/>
      <c r="E33" s="209" t="s">
        <v>102</v>
      </c>
      <c r="F33" s="4"/>
      <c r="G33" s="4"/>
      <c r="H33" s="212"/>
      <c r="I33" s="1"/>
      <c r="J33" s="1"/>
      <c r="K33" s="237"/>
      <c r="L33" s="241" t="s">
        <v>118</v>
      </c>
      <c r="M33" s="257" t="s">
        <v>273</v>
      </c>
      <c r="N33" s="242" t="s">
        <v>119</v>
      </c>
      <c r="O33" s="257" t="s">
        <v>120</v>
      </c>
      <c r="P33" s="243" t="s">
        <v>185</v>
      </c>
      <c r="R33" s="383"/>
      <c r="S33" s="384"/>
      <c r="T33" s="384"/>
      <c r="U33" s="384"/>
      <c r="V33" s="384"/>
      <c r="W33" s="384"/>
      <c r="X33" s="385"/>
      <c r="Y33" s="99"/>
    </row>
    <row r="34" spans="1:25" ht="12.75" customHeight="1">
      <c r="A34" s="211" t="s">
        <v>262</v>
      </c>
      <c r="B34" s="278">
        <v>0</v>
      </c>
      <c r="C34" s="119"/>
      <c r="D34" s="1"/>
      <c r="E34" s="209" t="s">
        <v>199</v>
      </c>
      <c r="F34" s="99"/>
      <c r="G34" s="4"/>
      <c r="H34" s="212"/>
      <c r="I34" s="1"/>
      <c r="J34" s="1"/>
      <c r="K34" s="227" t="s">
        <v>123</v>
      </c>
      <c r="L34" s="109" t="s">
        <v>76</v>
      </c>
      <c r="M34" s="109" t="s">
        <v>76</v>
      </c>
      <c r="N34" s="109" t="s">
        <v>76</v>
      </c>
      <c r="O34" s="291">
        <v>0</v>
      </c>
      <c r="P34" s="228" t="s">
        <v>51</v>
      </c>
      <c r="Q34" s="170">
        <f>IF(OR($L34="Yes", $N34= "Yes"), IF($O34 = 0, 0, -1 * $O34), 0)</f>
        <v>0</v>
      </c>
      <c r="R34" s="383"/>
      <c r="S34" s="384"/>
      <c r="T34" s="384"/>
      <c r="U34" s="384"/>
      <c r="V34" s="384"/>
      <c r="W34" s="384"/>
      <c r="X34" s="385"/>
      <c r="Y34" s="99"/>
    </row>
    <row r="35" spans="1:25" ht="12.75" customHeight="1" thickBot="1">
      <c r="A35" s="214" t="s">
        <v>133</v>
      </c>
      <c r="B35" s="222"/>
      <c r="C35" s="117"/>
      <c r="D35" s="1"/>
      <c r="E35" s="214" t="s">
        <v>105</v>
      </c>
      <c r="F35" s="215"/>
      <c r="G35" s="215"/>
      <c r="H35" s="216"/>
      <c r="I35" s="1"/>
      <c r="J35" s="1"/>
      <c r="K35" s="213" t="s">
        <v>126</v>
      </c>
      <c r="L35" s="109" t="s">
        <v>76</v>
      </c>
      <c r="M35" s="109" t="s">
        <v>76</v>
      </c>
      <c r="N35" s="109" t="s">
        <v>76</v>
      </c>
      <c r="O35" s="291">
        <v>0</v>
      </c>
      <c r="P35" s="228" t="s">
        <v>51</v>
      </c>
      <c r="Q35" s="170">
        <f>IF(OR($L35="Yes", $N35= "Yes"), IF($O35 = 0, 0, -1 * $O35), 0)</f>
        <v>0</v>
      </c>
      <c r="R35" s="383"/>
      <c r="S35" s="384"/>
      <c r="T35" s="384"/>
      <c r="U35" s="384"/>
      <c r="V35" s="384"/>
      <c r="W35" s="384"/>
      <c r="X35" s="385"/>
      <c r="Y35" s="99"/>
    </row>
    <row r="36" spans="1:25" ht="12.75" customHeight="1">
      <c r="A36" s="4"/>
      <c r="B36" s="115"/>
      <c r="C36" s="119"/>
      <c r="D36" s="1"/>
      <c r="E36" s="1"/>
      <c r="H36" s="1"/>
      <c r="I36" s="1"/>
      <c r="J36" s="1"/>
      <c r="K36" s="213" t="s">
        <v>56</v>
      </c>
      <c r="L36" s="109" t="s">
        <v>76</v>
      </c>
      <c r="M36" s="109" t="s">
        <v>76</v>
      </c>
      <c r="N36" s="109" t="s">
        <v>76</v>
      </c>
      <c r="O36" s="291">
        <v>0</v>
      </c>
      <c r="P36" s="228" t="s">
        <v>51</v>
      </c>
      <c r="Q36" s="170">
        <f>IF(OR($L36="Yes", $N36= "Yes"), IF($O36 = 0, 0, -1 * $O36), 0)</f>
        <v>0</v>
      </c>
      <c r="R36" s="383"/>
      <c r="S36" s="384"/>
      <c r="T36" s="384"/>
      <c r="U36" s="384"/>
      <c r="V36" s="384"/>
      <c r="W36" s="384"/>
      <c r="X36" s="385"/>
      <c r="Y36" s="99"/>
    </row>
    <row r="37" spans="1:25" ht="12.75" customHeight="1">
      <c r="A37" s="232" t="s">
        <v>137</v>
      </c>
      <c r="B37" s="232"/>
      <c r="C37" s="119"/>
      <c r="D37" s="1"/>
      <c r="E37" s="270" t="s">
        <v>59</v>
      </c>
      <c r="F37" s="232"/>
      <c r="G37" s="232"/>
      <c r="H37" s="232"/>
      <c r="I37" s="1"/>
      <c r="J37" s="1"/>
      <c r="K37" s="237" t="s">
        <v>130</v>
      </c>
      <c r="L37" s="238" t="s">
        <v>131</v>
      </c>
      <c r="M37" s="238" t="s">
        <v>120</v>
      </c>
      <c r="N37" s="238"/>
      <c r="O37" s="238"/>
      <c r="P37" s="244"/>
      <c r="Q37" s="170">
        <f>IF(L37="No",1,-1)</f>
        <v>-1</v>
      </c>
      <c r="R37" s="380" t="s">
        <v>148</v>
      </c>
      <c r="S37" s="381"/>
      <c r="T37" s="381"/>
      <c r="U37" s="381"/>
      <c r="V37" s="381"/>
      <c r="W37" s="381"/>
      <c r="X37" s="382"/>
      <c r="Y37" s="99"/>
    </row>
    <row r="38" spans="1:25" ht="12.75" customHeight="1">
      <c r="A38" s="211" t="s">
        <v>140</v>
      </c>
      <c r="B38" s="281" t="s">
        <v>76</v>
      </c>
      <c r="C38" s="119"/>
      <c r="D38" s="1"/>
      <c r="E38" s="237"/>
      <c r="F38" s="238" t="s">
        <v>135</v>
      </c>
      <c r="G38" s="238" t="s">
        <v>131</v>
      </c>
      <c r="H38" s="239" t="s">
        <v>120</v>
      </c>
      <c r="I38" s="178"/>
      <c r="J38" s="178"/>
      <c r="K38" s="213" t="s">
        <v>134</v>
      </c>
      <c r="L38" s="109" t="s">
        <v>68</v>
      </c>
      <c r="M38" s="291">
        <v>0</v>
      </c>
      <c r="O38" s="114"/>
      <c r="P38" s="228" t="s">
        <v>51</v>
      </c>
      <c r="Q38" s="170">
        <f>IF($L38="No",$M38,-1 * $M38)</f>
        <v>0</v>
      </c>
      <c r="R38" s="386" t="s">
        <v>249</v>
      </c>
      <c r="S38" s="387"/>
      <c r="T38" s="387" t="s">
        <v>231</v>
      </c>
      <c r="U38" s="387"/>
      <c r="V38" s="169"/>
      <c r="W38" s="169"/>
      <c r="X38" s="204"/>
      <c r="Y38" s="99"/>
    </row>
    <row r="39" spans="1:25" ht="12.75" customHeight="1">
      <c r="A39" s="211" t="s">
        <v>143</v>
      </c>
      <c r="B39" s="280">
        <v>0</v>
      </c>
      <c r="C39" s="119"/>
      <c r="D39" s="1"/>
      <c r="E39" s="209" t="s">
        <v>138</v>
      </c>
      <c r="F39" s="288" t="s">
        <v>76</v>
      </c>
      <c r="G39" s="288" t="s">
        <v>76</v>
      </c>
      <c r="H39" s="285">
        <v>0</v>
      </c>
      <c r="I39" s="16">
        <f>IF(AND($G39="Yes",$F39="No"), -1 * $H39,IF(AND($G39="No",$F39="Yes"), $H39, 0))</f>
        <v>0</v>
      </c>
      <c r="J39" s="16"/>
      <c r="K39" s="213" t="s">
        <v>136</v>
      </c>
      <c r="L39" s="109" t="s">
        <v>76</v>
      </c>
      <c r="M39" s="291">
        <v>0</v>
      </c>
      <c r="O39" s="114"/>
      <c r="P39" s="228" t="s">
        <v>51</v>
      </c>
      <c r="Q39" s="170">
        <f>IF($L39="No",$M39, IF($M39 = 0,0, -1 * $M39))</f>
        <v>0</v>
      </c>
      <c r="R39" s="386" t="s">
        <v>232</v>
      </c>
      <c r="S39" s="387"/>
      <c r="T39" s="387" t="s">
        <v>231</v>
      </c>
      <c r="U39" s="387"/>
      <c r="V39" s="169"/>
      <c r="W39" s="169"/>
      <c r="X39" s="204"/>
      <c r="Y39" s="99"/>
    </row>
    <row r="40" spans="1:25" ht="12.75" customHeight="1">
      <c r="A40" s="211" t="s">
        <v>145</v>
      </c>
      <c r="B40" s="281" t="s">
        <v>62</v>
      </c>
      <c r="C40" s="119"/>
      <c r="D40" s="1"/>
      <c r="E40" s="209" t="s">
        <v>141</v>
      </c>
      <c r="F40" s="289" t="s">
        <v>76</v>
      </c>
      <c r="G40" s="289" t="s">
        <v>76</v>
      </c>
      <c r="H40" s="285">
        <v>0</v>
      </c>
      <c r="I40" s="16">
        <f t="shared" ref="I40:I43" si="0">IF(AND($G40="Yes",$F40="No"), -1 * $H40,IF(AND($G40="No",$F40="Yes"), $H40, 0))</f>
        <v>0</v>
      </c>
      <c r="J40" s="16"/>
      <c r="K40" s="213" t="s">
        <v>139</v>
      </c>
      <c r="L40" s="109" t="s">
        <v>68</v>
      </c>
      <c r="M40" s="291">
        <v>0</v>
      </c>
      <c r="O40" s="114"/>
      <c r="P40" s="228" t="s">
        <v>51</v>
      </c>
      <c r="Q40" s="170">
        <f>IF($L40="No",$M40, IF($M40 = 0, 0, -1 * $M40))</f>
        <v>0</v>
      </c>
      <c r="R40" s="386" t="s">
        <v>233</v>
      </c>
      <c r="S40" s="387"/>
      <c r="T40" s="387" t="s">
        <v>231</v>
      </c>
      <c r="U40" s="387"/>
      <c r="V40" s="169"/>
      <c r="W40" s="169"/>
      <c r="X40" s="204"/>
      <c r="Y40" s="99"/>
    </row>
    <row r="41" spans="1:25" ht="12.75" customHeight="1">
      <c r="A41" s="211" t="s">
        <v>147</v>
      </c>
      <c r="B41" s="281" t="s">
        <v>76</v>
      </c>
      <c r="C41" s="4"/>
      <c r="D41" s="1"/>
      <c r="E41" s="209" t="s">
        <v>144</v>
      </c>
      <c r="F41" s="289" t="s">
        <v>76</v>
      </c>
      <c r="G41" s="289" t="s">
        <v>76</v>
      </c>
      <c r="H41" s="285">
        <v>0</v>
      </c>
      <c r="I41" s="16">
        <f t="shared" si="0"/>
        <v>0</v>
      </c>
      <c r="J41" s="16"/>
      <c r="K41" s="213" t="s">
        <v>142</v>
      </c>
      <c r="L41" s="109" t="s">
        <v>76</v>
      </c>
      <c r="M41" s="291">
        <v>0</v>
      </c>
      <c r="O41" s="114"/>
      <c r="P41" s="228" t="s">
        <v>51</v>
      </c>
      <c r="Q41" s="170">
        <f>IF($L41="No",$M41,-1 * $M41)</f>
        <v>0</v>
      </c>
      <c r="R41" s="386" t="s">
        <v>235</v>
      </c>
      <c r="S41" s="387"/>
      <c r="T41" s="387" t="s">
        <v>231</v>
      </c>
      <c r="U41" s="387"/>
      <c r="V41" s="169"/>
      <c r="W41" s="169"/>
      <c r="X41" s="204"/>
      <c r="Y41" s="99"/>
    </row>
    <row r="42" spans="1:25" ht="12.75" customHeight="1" thickBot="1">
      <c r="A42" s="211" t="s">
        <v>149</v>
      </c>
      <c r="B42" s="280">
        <v>0</v>
      </c>
      <c r="C42" s="99"/>
      <c r="D42" s="1"/>
      <c r="E42" s="209" t="s">
        <v>146</v>
      </c>
      <c r="F42" s="289" t="s">
        <v>76</v>
      </c>
      <c r="G42" s="289" t="s">
        <v>76</v>
      </c>
      <c r="H42" s="285">
        <v>0</v>
      </c>
      <c r="I42" s="16">
        <f t="shared" si="0"/>
        <v>0</v>
      </c>
      <c r="J42" s="16"/>
      <c r="K42" s="229" t="s">
        <v>227</v>
      </c>
      <c r="L42" s="224" t="s">
        <v>68</v>
      </c>
      <c r="M42" s="292">
        <v>0</v>
      </c>
      <c r="N42" s="230"/>
      <c r="O42" s="230"/>
      <c r="P42" s="231" t="s">
        <v>51</v>
      </c>
      <c r="Q42" s="170">
        <f>IF($L42="No",$M42, IF($M42 = 0, 0, -1 * $M42))</f>
        <v>0</v>
      </c>
      <c r="R42" s="386" t="s">
        <v>234</v>
      </c>
      <c r="S42" s="387"/>
      <c r="T42" s="387" t="s">
        <v>231</v>
      </c>
      <c r="U42" s="387"/>
      <c r="V42" s="169"/>
      <c r="W42" s="169"/>
      <c r="X42" s="204"/>
      <c r="Y42" s="99"/>
    </row>
    <row r="43" spans="1:25" ht="12.75" customHeight="1" thickBot="1">
      <c r="A43" s="214" t="s">
        <v>150</v>
      </c>
      <c r="B43" s="282" t="s">
        <v>62</v>
      </c>
      <c r="C43" s="4"/>
      <c r="D43" s="1"/>
      <c r="E43" s="223" t="s">
        <v>161</v>
      </c>
      <c r="F43" s="290" t="s">
        <v>76</v>
      </c>
      <c r="G43" s="290" t="s">
        <v>76</v>
      </c>
      <c r="H43" s="286">
        <v>0</v>
      </c>
      <c r="I43" s="16">
        <f t="shared" si="0"/>
        <v>0</v>
      </c>
      <c r="J43" s="16"/>
      <c r="K43" s="1"/>
      <c r="L43" s="1"/>
      <c r="M43" s="1"/>
      <c r="N43" s="1"/>
      <c r="O43" s="1"/>
      <c r="P43" s="1"/>
      <c r="R43" s="386" t="s">
        <v>228</v>
      </c>
      <c r="S43" s="387"/>
      <c r="T43" s="387" t="s">
        <v>231</v>
      </c>
      <c r="U43" s="387"/>
      <c r="V43" s="169"/>
      <c r="W43" s="169"/>
      <c r="X43" s="204"/>
      <c r="Y43" s="99"/>
    </row>
    <row r="44" spans="1:25" ht="12.75" customHeight="1" thickBot="1">
      <c r="A44" s="4"/>
      <c r="B44" s="120"/>
      <c r="C44" s="4"/>
      <c r="D44" s="1"/>
      <c r="E44" s="99"/>
      <c r="F44" s="118"/>
      <c r="G44" s="118"/>
      <c r="H44" s="111"/>
      <c r="I44" s="16">
        <f>SUM(I39:I43)</f>
        <v>0</v>
      </c>
      <c r="J44" s="1"/>
      <c r="K44" s="1"/>
      <c r="L44" s="1"/>
      <c r="M44" s="1"/>
      <c r="N44" s="1"/>
      <c r="O44" s="1"/>
      <c r="P44" s="1"/>
      <c r="R44" s="388" t="s">
        <v>229</v>
      </c>
      <c r="S44" s="389"/>
      <c r="T44" s="389" t="s">
        <v>231</v>
      </c>
      <c r="U44" s="389"/>
      <c r="V44" s="205"/>
      <c r="W44" s="205"/>
      <c r="X44" s="206"/>
      <c r="Y44" s="99"/>
    </row>
    <row r="45" spans="1:25" ht="12.75" customHeight="1">
      <c r="A45" s="232" t="s">
        <v>109</v>
      </c>
      <c r="B45" s="232" t="s">
        <v>120</v>
      </c>
      <c r="C45" s="232" t="s">
        <v>271</v>
      </c>
      <c r="D45" s="1"/>
      <c r="E45" s="99"/>
      <c r="F45" s="118"/>
      <c r="G45" s="118"/>
      <c r="H45" s="111"/>
      <c r="I45" s="1"/>
      <c r="J45" s="1"/>
      <c r="K45" s="1"/>
      <c r="L45" s="1"/>
      <c r="M45" s="1"/>
      <c r="N45" s="1"/>
      <c r="O45" s="1"/>
      <c r="P45" s="1"/>
      <c r="R45" s="177"/>
      <c r="S45" s="177"/>
      <c r="T45" s="177"/>
      <c r="U45" s="177"/>
      <c r="V45" s="177"/>
      <c r="W45" s="177"/>
      <c r="X45" s="177"/>
      <c r="Y45" s="99"/>
    </row>
    <row r="46" spans="1:25" ht="12.75" customHeight="1">
      <c r="A46" s="211" t="s">
        <v>112</v>
      </c>
      <c r="B46" s="283">
        <v>0</v>
      </c>
      <c r="C46" s="254" t="s">
        <v>272</v>
      </c>
      <c r="D46" s="1"/>
      <c r="E46" s="99"/>
      <c r="F46" s="118"/>
      <c r="G46" s="118"/>
      <c r="H46" s="111"/>
      <c r="I46" s="1"/>
      <c r="J46" s="1"/>
      <c r="K46" s="1"/>
      <c r="L46" s="1"/>
      <c r="M46" s="1"/>
      <c r="N46" s="1"/>
      <c r="O46" s="1"/>
      <c r="P46" s="1"/>
      <c r="R46" s="177"/>
      <c r="S46" s="177"/>
      <c r="T46" s="177"/>
      <c r="U46" s="177"/>
      <c r="V46" s="177"/>
      <c r="W46" s="177"/>
      <c r="X46" s="177"/>
      <c r="Y46" s="177"/>
    </row>
    <row r="47" spans="1:25" ht="12.75" customHeight="1">
      <c r="A47" s="211" t="s">
        <v>114</v>
      </c>
      <c r="B47" s="283">
        <v>0</v>
      </c>
      <c r="C47" s="254" t="s">
        <v>272</v>
      </c>
      <c r="D47" s="1"/>
      <c r="E47" s="99"/>
      <c r="F47" s="118"/>
      <c r="G47" s="118"/>
      <c r="H47" s="111"/>
      <c r="I47" s="1"/>
      <c r="J47" s="1"/>
      <c r="K47" s="1"/>
      <c r="L47" s="1"/>
      <c r="M47" s="1"/>
      <c r="N47" s="1"/>
      <c r="O47" s="1"/>
      <c r="P47" s="1"/>
      <c r="R47" s="177"/>
      <c r="S47" s="177"/>
      <c r="T47" s="177"/>
      <c r="U47" s="177"/>
      <c r="V47" s="177"/>
      <c r="W47" s="177"/>
      <c r="X47" s="177"/>
      <c r="Y47" s="177"/>
    </row>
    <row r="48" spans="1:25" ht="12.75" customHeight="1">
      <c r="A48" s="211" t="s">
        <v>263</v>
      </c>
      <c r="B48" s="255" t="s">
        <v>264</v>
      </c>
      <c r="C48" s="254" t="s">
        <v>272</v>
      </c>
      <c r="D48" s="1"/>
      <c r="E48" s="99"/>
      <c r="F48" s="118"/>
      <c r="G48" s="118"/>
      <c r="H48" s="111"/>
      <c r="I48" s="1"/>
      <c r="J48" s="1"/>
      <c r="K48" s="1"/>
      <c r="L48" s="1"/>
      <c r="M48" s="1"/>
      <c r="N48" s="1"/>
      <c r="O48" s="1"/>
      <c r="P48" s="1"/>
      <c r="R48" s="177"/>
      <c r="S48" s="177"/>
      <c r="T48" s="177"/>
      <c r="U48" s="177"/>
      <c r="V48" s="177"/>
      <c r="W48" s="177"/>
      <c r="X48" s="177"/>
      <c r="Y48" s="177"/>
    </row>
    <row r="49" spans="1:25" ht="12.75" customHeight="1">
      <c r="A49" s="211" t="s">
        <v>265</v>
      </c>
      <c r="B49" s="283">
        <v>0</v>
      </c>
      <c r="C49" s="254" t="s">
        <v>272</v>
      </c>
      <c r="D49" s="1"/>
      <c r="E49" s="99"/>
      <c r="F49" s="118"/>
      <c r="G49" s="118"/>
      <c r="H49" s="111"/>
      <c r="I49" s="1"/>
      <c r="J49" s="1"/>
      <c r="K49" s="1"/>
      <c r="L49" s="1"/>
      <c r="M49" s="1"/>
      <c r="N49" s="1"/>
      <c r="O49" s="1"/>
      <c r="P49" s="1"/>
      <c r="R49" s="177"/>
      <c r="S49" s="177"/>
      <c r="T49" s="177"/>
      <c r="U49" s="177"/>
      <c r="V49" s="177"/>
      <c r="W49" s="177"/>
      <c r="X49" s="177"/>
      <c r="Y49" s="177"/>
    </row>
    <row r="50" spans="1:25" ht="12.75" customHeight="1">
      <c r="A50" s="211" t="s">
        <v>266</v>
      </c>
      <c r="B50" s="283">
        <v>0</v>
      </c>
      <c r="C50" s="254" t="s">
        <v>272</v>
      </c>
      <c r="D50" s="1"/>
      <c r="E50" s="99"/>
      <c r="F50" s="118"/>
      <c r="G50" s="118"/>
      <c r="H50" s="111"/>
      <c r="I50" s="1"/>
      <c r="J50" s="1"/>
      <c r="K50" s="1"/>
      <c r="L50" s="1"/>
      <c r="M50" s="1"/>
      <c r="N50" s="1"/>
      <c r="O50" s="1"/>
      <c r="P50" s="1"/>
      <c r="R50" s="177"/>
      <c r="S50" s="177"/>
      <c r="T50" s="177"/>
      <c r="U50" s="177"/>
      <c r="V50" s="177"/>
      <c r="W50" s="177"/>
      <c r="X50" s="177"/>
      <c r="Y50" s="177"/>
    </row>
    <row r="51" spans="1:25" ht="12.75" customHeight="1">
      <c r="A51" s="211" t="s">
        <v>267</v>
      </c>
      <c r="B51" s="283">
        <v>0</v>
      </c>
      <c r="C51" s="254" t="s">
        <v>272</v>
      </c>
      <c r="D51" s="1"/>
      <c r="E51" s="99"/>
      <c r="F51" s="118"/>
      <c r="G51" s="118"/>
      <c r="H51" s="111"/>
      <c r="I51" s="1"/>
      <c r="J51" s="1"/>
      <c r="K51" s="1"/>
      <c r="L51" s="1"/>
      <c r="M51" s="1"/>
      <c r="N51" s="1"/>
      <c r="O51" s="1"/>
      <c r="P51" s="1"/>
      <c r="R51" s="177"/>
      <c r="S51" s="177"/>
      <c r="T51" s="177"/>
      <c r="U51" s="177"/>
      <c r="V51" s="177"/>
      <c r="W51" s="177"/>
      <c r="X51" s="177"/>
      <c r="Y51" s="177"/>
    </row>
    <row r="52" spans="1:25" ht="12.75" customHeight="1">
      <c r="A52" s="211" t="s">
        <v>268</v>
      </c>
      <c r="B52" s="283">
        <v>0</v>
      </c>
      <c r="C52" s="254" t="s">
        <v>272</v>
      </c>
      <c r="D52" s="1"/>
      <c r="E52" s="99"/>
      <c r="F52" s="118"/>
      <c r="G52" s="118"/>
      <c r="H52" s="111"/>
      <c r="I52" s="1"/>
      <c r="J52" s="1"/>
      <c r="K52" s="1"/>
      <c r="L52" s="1"/>
      <c r="M52" s="1"/>
      <c r="N52" s="1"/>
      <c r="O52" s="1"/>
      <c r="P52" s="1"/>
      <c r="R52" s="177"/>
      <c r="S52" s="177"/>
      <c r="T52" s="177"/>
      <c r="U52" s="177"/>
      <c r="V52" s="177"/>
      <c r="W52" s="177"/>
      <c r="X52" s="177"/>
      <c r="Y52" s="177"/>
    </row>
    <row r="53" spans="1:25" ht="12.75" customHeight="1">
      <c r="A53" s="211" t="s">
        <v>269</v>
      </c>
      <c r="B53" s="283">
        <v>0</v>
      </c>
      <c r="C53" s="254" t="s">
        <v>272</v>
      </c>
      <c r="D53" s="1"/>
      <c r="E53" s="99"/>
      <c r="F53" s="118"/>
      <c r="G53" s="118"/>
      <c r="H53" s="111"/>
      <c r="I53" s="1"/>
      <c r="J53" s="1"/>
      <c r="K53" s="1"/>
      <c r="L53" s="1"/>
      <c r="M53" s="1"/>
      <c r="N53" s="1"/>
      <c r="O53" s="1"/>
      <c r="P53" s="1"/>
      <c r="R53" s="177"/>
      <c r="S53" s="177"/>
      <c r="T53" s="177"/>
      <c r="U53" s="177"/>
      <c r="V53" s="177"/>
      <c r="W53" s="177"/>
      <c r="X53" s="177"/>
      <c r="Y53" s="177"/>
    </row>
    <row r="54" spans="1:25" ht="12.75" customHeight="1">
      <c r="A54" s="211" t="s">
        <v>270</v>
      </c>
      <c r="B54" s="283">
        <v>0</v>
      </c>
      <c r="C54" s="254" t="s">
        <v>272</v>
      </c>
      <c r="D54" s="1"/>
      <c r="E54" s="99"/>
      <c r="F54" s="118"/>
      <c r="G54" s="118"/>
      <c r="H54" s="111"/>
      <c r="I54" s="1"/>
      <c r="J54" s="1"/>
      <c r="K54" s="1"/>
      <c r="L54" s="1"/>
      <c r="M54" s="1"/>
      <c r="N54" s="1"/>
      <c r="O54" s="1"/>
      <c r="P54" s="1"/>
      <c r="R54" s="177"/>
      <c r="S54" s="177"/>
      <c r="T54" s="177"/>
      <c r="U54" s="177"/>
      <c r="V54" s="177"/>
      <c r="W54" s="177"/>
      <c r="X54" s="177"/>
      <c r="Y54" s="177"/>
    </row>
    <row r="55" spans="1:25" ht="12.75" customHeight="1">
      <c r="A55" s="211" t="s">
        <v>117</v>
      </c>
      <c r="B55" s="283">
        <v>0</v>
      </c>
      <c r="C55" s="254" t="s">
        <v>272</v>
      </c>
      <c r="D55" s="1"/>
      <c r="E55" s="99"/>
      <c r="F55" s="118"/>
      <c r="G55" s="118"/>
      <c r="H55" s="111"/>
      <c r="I55" s="1"/>
      <c r="J55" s="1"/>
      <c r="K55" s="1"/>
      <c r="L55" s="1"/>
      <c r="M55" s="1"/>
      <c r="N55" s="1"/>
      <c r="O55" s="1"/>
      <c r="P55" s="1"/>
      <c r="R55" s="177"/>
      <c r="S55" s="177"/>
      <c r="T55" s="177"/>
      <c r="U55" s="177"/>
      <c r="V55" s="177"/>
      <c r="W55" s="177"/>
      <c r="X55" s="177"/>
      <c r="Y55" s="177"/>
    </row>
    <row r="56" spans="1:25" ht="12.75" customHeight="1">
      <c r="A56" s="211" t="s">
        <v>122</v>
      </c>
      <c r="B56" s="283">
        <v>0</v>
      </c>
      <c r="C56" s="254" t="s">
        <v>272</v>
      </c>
      <c r="D56" s="1"/>
      <c r="E56" s="99"/>
      <c r="F56" s="118"/>
      <c r="G56" s="118"/>
      <c r="H56" s="111"/>
      <c r="I56" s="1"/>
      <c r="J56" s="1"/>
      <c r="K56" s="1"/>
      <c r="L56" s="1"/>
      <c r="M56" s="1"/>
      <c r="N56" s="1"/>
      <c r="O56" s="1"/>
      <c r="P56" s="1"/>
      <c r="R56" s="177"/>
      <c r="S56" s="177"/>
      <c r="T56" s="177"/>
      <c r="U56" s="177"/>
      <c r="V56" s="177"/>
      <c r="W56" s="177"/>
      <c r="X56" s="177"/>
      <c r="Y56" s="177"/>
    </row>
    <row r="57" spans="1:25" ht="12.75" customHeight="1">
      <c r="A57" s="211" t="s">
        <v>125</v>
      </c>
      <c r="B57" s="283">
        <v>0</v>
      </c>
      <c r="C57" s="254" t="s">
        <v>272</v>
      </c>
      <c r="D57" s="1"/>
      <c r="E57" s="99"/>
      <c r="F57" s="118"/>
      <c r="G57" s="118"/>
      <c r="H57" s="111"/>
      <c r="I57" s="1"/>
      <c r="J57" s="1"/>
      <c r="K57" s="1"/>
      <c r="L57" s="1"/>
      <c r="M57" s="1"/>
      <c r="N57" s="1"/>
      <c r="O57" s="1"/>
      <c r="P57" s="1"/>
      <c r="R57" s="177"/>
      <c r="S57" s="177"/>
      <c r="T57" s="177"/>
      <c r="U57" s="177"/>
      <c r="V57" s="177"/>
      <c r="W57" s="177"/>
      <c r="X57" s="177"/>
      <c r="Y57" s="177"/>
    </row>
    <row r="58" spans="1:25" ht="12.75" customHeight="1" thickBot="1">
      <c r="A58" s="214" t="s">
        <v>128</v>
      </c>
      <c r="B58" s="284">
        <v>0</v>
      </c>
      <c r="C58" s="256" t="s">
        <v>272</v>
      </c>
      <c r="D58" s="1"/>
      <c r="E58" s="99"/>
      <c r="F58" s="118"/>
      <c r="G58" s="118"/>
      <c r="H58" s="111"/>
      <c r="I58" s="1"/>
      <c r="J58" s="1"/>
      <c r="K58" s="1"/>
      <c r="L58" s="1"/>
      <c r="M58" s="1"/>
      <c r="N58" s="1"/>
      <c r="O58" s="1"/>
      <c r="P58" s="1"/>
      <c r="R58" s="177"/>
      <c r="S58" s="177"/>
      <c r="T58" s="177"/>
      <c r="U58" s="177"/>
      <c r="V58" s="177"/>
      <c r="W58" s="177"/>
      <c r="X58" s="177"/>
      <c r="Y58" s="177"/>
    </row>
    <row r="59" spans="1:25" ht="12.75" customHeight="1">
      <c r="A59" s="4"/>
      <c r="B59" s="251"/>
      <c r="C59" s="4"/>
      <c r="D59" s="1"/>
      <c r="E59" s="99"/>
      <c r="F59" s="118"/>
      <c r="G59" s="118"/>
      <c r="H59" s="111"/>
      <c r="I59" s="1"/>
      <c r="J59" s="1"/>
      <c r="K59" s="1"/>
      <c r="L59" s="1"/>
      <c r="M59" s="1"/>
      <c r="N59" s="1"/>
      <c r="O59" s="1"/>
      <c r="P59" s="1"/>
      <c r="R59" s="177"/>
      <c r="S59" s="177"/>
      <c r="T59" s="177"/>
      <c r="U59" s="177"/>
      <c r="V59" s="177"/>
      <c r="W59" s="177"/>
      <c r="X59" s="177"/>
      <c r="Y59" s="177"/>
    </row>
    <row r="60" spans="1:25" ht="12.75" hidden="1" customHeight="1">
      <c r="A60" s="4"/>
      <c r="B60" s="251"/>
      <c r="C60" s="4"/>
      <c r="D60" s="1"/>
      <c r="E60" s="99"/>
      <c r="F60" s="118"/>
      <c r="G60" s="118"/>
      <c r="H60" s="111"/>
      <c r="I60" s="1"/>
      <c r="J60" s="1"/>
      <c r="K60" s="1"/>
      <c r="L60" s="1"/>
      <c r="M60" s="1"/>
      <c r="N60" s="1"/>
      <c r="O60" s="1"/>
      <c r="P60" s="1"/>
      <c r="R60" s="177"/>
      <c r="S60" s="177"/>
      <c r="T60" s="177"/>
      <c r="U60" s="177"/>
      <c r="V60" s="177"/>
      <c r="W60" s="177"/>
      <c r="X60" s="177"/>
      <c r="Y60" s="177"/>
    </row>
    <row r="61" spans="1:25" ht="12.75" hidden="1" customHeight="1">
      <c r="A61" s="4"/>
      <c r="B61" s="251"/>
      <c r="C61" s="4"/>
      <c r="D61" s="1"/>
      <c r="E61" s="99"/>
      <c r="F61" s="118"/>
      <c r="G61" s="118"/>
      <c r="H61" s="111"/>
      <c r="I61" s="1"/>
      <c r="J61" s="1"/>
      <c r="K61" s="1"/>
      <c r="L61" s="1"/>
      <c r="M61" s="1"/>
      <c r="N61" s="1"/>
      <c r="O61" s="1"/>
      <c r="P61" s="1"/>
      <c r="R61" s="177"/>
      <c r="S61" s="177"/>
      <c r="T61" s="177"/>
      <c r="U61" s="177"/>
      <c r="V61" s="177"/>
      <c r="W61" s="177"/>
      <c r="X61" s="177"/>
      <c r="Y61" s="177"/>
    </row>
    <row r="62" spans="1:25" ht="12.75" hidden="1" customHeight="1">
      <c r="A62" s="4"/>
      <c r="B62" s="251"/>
      <c r="C62" s="4"/>
      <c r="D62" s="1"/>
      <c r="E62" s="99"/>
      <c r="F62" s="118"/>
      <c r="G62" s="118"/>
      <c r="H62" s="111"/>
      <c r="I62" s="1"/>
      <c r="J62" s="1"/>
      <c r="K62" s="1"/>
      <c r="L62" s="1"/>
      <c r="M62" s="1"/>
      <c r="N62" s="1"/>
      <c r="O62" s="1"/>
      <c r="P62" s="1"/>
      <c r="R62" s="177"/>
      <c r="S62" s="177"/>
      <c r="T62" s="177"/>
      <c r="U62" s="177"/>
      <c r="V62" s="177"/>
      <c r="W62" s="177"/>
      <c r="X62" s="177"/>
      <c r="Y62" s="177"/>
    </row>
    <row r="63" spans="1:25" ht="12.75" hidden="1" customHeight="1">
      <c r="A63" s="4"/>
      <c r="B63" s="251"/>
      <c r="C63" s="4"/>
      <c r="D63" s="1"/>
      <c r="E63" s="99"/>
      <c r="F63" s="118"/>
      <c r="G63" s="118"/>
      <c r="H63" s="111"/>
      <c r="I63" s="1"/>
      <c r="J63" s="1"/>
      <c r="K63" s="1"/>
      <c r="L63" s="1"/>
      <c r="M63" s="1"/>
      <c r="N63" s="1"/>
      <c r="O63" s="1"/>
      <c r="P63" s="1"/>
      <c r="R63" s="177"/>
      <c r="S63" s="177"/>
      <c r="T63" s="177"/>
      <c r="U63" s="177"/>
      <c r="V63" s="177"/>
      <c r="W63" s="177"/>
      <c r="X63" s="177"/>
      <c r="Y63" s="177"/>
    </row>
    <row r="64" spans="1:25" ht="12.75" hidden="1" customHeight="1">
      <c r="A64" s="4"/>
      <c r="B64" s="251"/>
      <c r="C64" s="4"/>
      <c r="D64" s="1"/>
      <c r="E64" s="99"/>
      <c r="F64" s="118"/>
      <c r="G64" s="118"/>
      <c r="H64" s="111"/>
      <c r="I64" s="1"/>
      <c r="J64" s="1"/>
      <c r="K64" s="1"/>
      <c r="L64" s="1"/>
      <c r="M64" s="1"/>
      <c r="N64" s="1"/>
      <c r="O64" s="1"/>
      <c r="P64" s="1"/>
      <c r="R64" s="177"/>
      <c r="S64" s="177"/>
      <c r="T64" s="177"/>
      <c r="U64" s="177"/>
      <c r="V64" s="177"/>
      <c r="W64" s="177"/>
      <c r="X64" s="177"/>
      <c r="Y64" s="177"/>
    </row>
    <row r="65" spans="1:25" ht="12.75" hidden="1" customHeight="1">
      <c r="A65" s="4"/>
      <c r="B65" s="251"/>
      <c r="C65" s="4"/>
      <c r="D65" s="1"/>
      <c r="E65" s="99"/>
      <c r="F65" s="118"/>
      <c r="G65" s="118"/>
      <c r="H65" s="111"/>
      <c r="I65" s="1"/>
      <c r="J65" s="1"/>
      <c r="K65" s="1"/>
      <c r="L65" s="1"/>
      <c r="M65" s="1"/>
      <c r="N65" s="1"/>
      <c r="O65" s="1"/>
      <c r="P65" s="1"/>
      <c r="R65" s="177"/>
      <c r="S65" s="177"/>
      <c r="T65" s="177"/>
      <c r="U65" s="177"/>
      <c r="V65" s="177"/>
      <c r="W65" s="177"/>
      <c r="X65" s="177"/>
      <c r="Y65" s="177"/>
    </row>
    <row r="66" spans="1:25" ht="12.75" hidden="1" customHeight="1">
      <c r="A66" s="4"/>
      <c r="B66" s="251"/>
      <c r="C66" s="4"/>
      <c r="D66" s="1"/>
      <c r="E66" s="99"/>
      <c r="F66" s="118"/>
      <c r="G66" s="118"/>
      <c r="H66" s="111"/>
      <c r="I66" s="1"/>
      <c r="J66" s="1"/>
      <c r="K66" s="1"/>
      <c r="L66" s="1"/>
      <c r="M66" s="1"/>
      <c r="N66" s="1"/>
      <c r="O66" s="1"/>
      <c r="P66" s="1"/>
      <c r="R66" s="177"/>
      <c r="S66" s="177"/>
      <c r="T66" s="177"/>
      <c r="U66" s="177"/>
      <c r="V66" s="177"/>
      <c r="W66" s="177"/>
      <c r="X66" s="177"/>
      <c r="Y66" s="177"/>
    </row>
    <row r="67" spans="1:25" ht="12.75" customHeight="1">
      <c r="A67" s="4"/>
      <c r="B67" s="121"/>
      <c r="C67" s="117"/>
      <c r="D67" s="1"/>
      <c r="E67" s="99"/>
      <c r="F67" s="4"/>
      <c r="G67" s="10"/>
      <c r="H67" s="122"/>
      <c r="I67" s="1"/>
      <c r="J67" s="1"/>
      <c r="K67" s="4"/>
      <c r="L67" s="4"/>
      <c r="M67" s="4"/>
      <c r="N67" s="4"/>
      <c r="O67" s="122"/>
      <c r="P67" s="1"/>
      <c r="Q67" s="1"/>
      <c r="R67" s="1"/>
      <c r="S67" s="1"/>
      <c r="T67" s="1"/>
      <c r="U67" s="1"/>
      <c r="V67" s="1"/>
      <c r="X67" s="1"/>
    </row>
    <row r="68" spans="1:25" ht="12.75" customHeight="1">
      <c r="A68" s="232" t="s">
        <v>151</v>
      </c>
      <c r="B68" s="232"/>
      <c r="C68" s="232"/>
      <c r="D68" s="232"/>
      <c r="E68" s="232"/>
      <c r="F68" s="232"/>
      <c r="G68" s="232"/>
      <c r="H68" s="232"/>
      <c r="I68" s="232"/>
      <c r="J68" s="232"/>
      <c r="K68" s="232"/>
      <c r="L68" s="232"/>
      <c r="M68" s="232"/>
      <c r="N68" s="232"/>
      <c r="O68" s="232"/>
      <c r="P68" s="232"/>
      <c r="Q68" s="232"/>
      <c r="R68" s="232"/>
      <c r="S68" s="232"/>
      <c r="T68" s="232"/>
      <c r="U68" s="232"/>
      <c r="V68" s="232"/>
      <c r="W68" s="232"/>
      <c r="X68" s="232"/>
    </row>
    <row r="69" spans="1:25" ht="12.75" customHeight="1">
      <c r="A69" s="238"/>
      <c r="B69" s="238"/>
      <c r="C69" s="238"/>
      <c r="D69" s="238"/>
      <c r="E69" s="238"/>
      <c r="F69" s="238"/>
      <c r="G69" s="238"/>
      <c r="H69" s="238"/>
      <c r="I69" s="379" t="s">
        <v>152</v>
      </c>
      <c r="J69" s="379"/>
      <c r="K69" s="379" t="s">
        <v>11</v>
      </c>
      <c r="L69" s="379"/>
      <c r="M69" s="379"/>
      <c r="N69" s="379" t="s">
        <v>153</v>
      </c>
      <c r="O69" s="379"/>
      <c r="P69" s="379" t="s">
        <v>41</v>
      </c>
      <c r="Q69" s="379"/>
      <c r="R69" s="379"/>
      <c r="S69" s="379"/>
      <c r="T69" s="379"/>
      <c r="U69" s="379"/>
      <c r="V69" s="379"/>
      <c r="W69" s="379" t="s">
        <v>274</v>
      </c>
      <c r="X69" s="379"/>
    </row>
    <row r="70" spans="1:25" ht="25.5">
      <c r="A70" s="82" t="s">
        <v>154</v>
      </c>
      <c r="B70" s="82" t="s">
        <v>155</v>
      </c>
      <c r="C70" s="123"/>
      <c r="D70" s="123" t="s">
        <v>45</v>
      </c>
      <c r="E70" s="123" t="s">
        <v>46</v>
      </c>
      <c r="F70" s="123" t="s">
        <v>156</v>
      </c>
      <c r="G70" s="123" t="s">
        <v>157</v>
      </c>
      <c r="H70" s="123" t="s">
        <v>47</v>
      </c>
      <c r="I70" s="273" t="s">
        <v>51</v>
      </c>
      <c r="J70" s="274" t="s">
        <v>52</v>
      </c>
      <c r="K70" s="124" t="s">
        <v>48</v>
      </c>
      <c r="L70" s="125" t="s">
        <v>49</v>
      </c>
      <c r="M70" s="126" t="s">
        <v>50</v>
      </c>
      <c r="N70" s="124" t="s">
        <v>51</v>
      </c>
      <c r="O70" s="127" t="s">
        <v>52</v>
      </c>
      <c r="P70" s="124" t="s">
        <v>53</v>
      </c>
      <c r="Q70" s="125" t="s">
        <v>54</v>
      </c>
      <c r="R70" s="125" t="s">
        <v>55</v>
      </c>
      <c r="S70" s="125" t="s">
        <v>56</v>
      </c>
      <c r="T70" s="125" t="s">
        <v>57</v>
      </c>
      <c r="U70" s="125" t="s">
        <v>58</v>
      </c>
      <c r="V70" s="125" t="s">
        <v>59</v>
      </c>
      <c r="W70" s="124" t="s">
        <v>51</v>
      </c>
      <c r="X70" s="263" t="s">
        <v>52</v>
      </c>
    </row>
    <row r="71" spans="1:25" ht="12.75" customHeight="1">
      <c r="A71" s="128" t="s">
        <v>63</v>
      </c>
      <c r="B71" s="4" t="s">
        <v>162</v>
      </c>
      <c r="C71" s="98"/>
      <c r="D71" s="103">
        <v>28</v>
      </c>
      <c r="E71" s="129">
        <v>550</v>
      </c>
      <c r="F71" s="129">
        <v>1</v>
      </c>
      <c r="G71" s="130">
        <v>1</v>
      </c>
      <c r="H71" s="131" t="s">
        <v>68</v>
      </c>
      <c r="I71" s="260">
        <v>875</v>
      </c>
      <c r="J71" s="275">
        <f>IF($Y71 = 1,$I71/$E71,"")</f>
        <v>1.5909090909090908</v>
      </c>
      <c r="K71" s="132">
        <v>0</v>
      </c>
      <c r="L71" s="132">
        <v>0</v>
      </c>
      <c r="M71" s="133">
        <v>0</v>
      </c>
      <c r="N71" s="134">
        <f>IF($Y71 = 1, $I71-K71/12-L71/12-M71,"")</f>
        <v>875</v>
      </c>
      <c r="O71" s="135">
        <f>IF($Y71 = 1,$N71/($E71),"")</f>
        <v>1.5909090909090908</v>
      </c>
      <c r="P71" s="136">
        <f t="shared" ref="P71:P102" si="1">IF($Y71 = 1,IF($P$23="No",$P$24,0),"")</f>
        <v>0</v>
      </c>
      <c r="Q71" s="137">
        <f>IF($Y71 = 1,$Q$19,"")</f>
        <v>0</v>
      </c>
      <c r="R71" s="134">
        <f t="shared" ref="R71:R102" si="2">IF($Y71 = 1,IFERROR(IF($P$34="Per Bed",$Q$34,$Q$34 /F71),0) + IFERROR(IF($P$35="Per Bed",$Q$35,$Q$35/F71),0),"")</f>
        <v>0</v>
      </c>
      <c r="S71" s="134">
        <f t="shared" ref="S71:S102" si="3">IF($Y71 = 1,IFERROR(IF($P$36="Per Bed",$Q$36,$Q$36/F71),0),"")</f>
        <v>0</v>
      </c>
      <c r="T71" s="134">
        <f t="shared" ref="T71:T102" si="4">IF($Y71 = 1,IFERROR(IF($P$38="Per Bed",$Q$38,$Q$38 /F71),0) + IFERROR(IF($P$39="Per Bed",$Q$39,$Q$39/F71),0),"")</f>
        <v>0</v>
      </c>
      <c r="U71" s="134">
        <f t="shared" ref="U71:U102" si="5">IF($Y71 = 1,IFERROR(IF($P$40="Per Bed",$Q$40,$Q$40/F71),0) + IFERROR(IF($P$41="Per Bed",$Q$41,$Q$41/F71),0) + IFERROR(IF($P$42="Per Bed",$Q$42,$Q$42/F71),0),"")</f>
        <v>0</v>
      </c>
      <c r="V71" s="134">
        <f>IF($Y71 = 1,$I$44,"")</f>
        <v>0</v>
      </c>
      <c r="W71" s="138">
        <f>IF($Y71 = 1,N71+SUM(P71:V71),"")</f>
        <v>875</v>
      </c>
      <c r="X71" s="264">
        <f>IF($Y71 = 1,$W71/$E71,"")</f>
        <v>1.5909090909090908</v>
      </c>
      <c r="Y71" s="16">
        <f>IF(AND(A71&lt;&gt;"", E71 &gt; 0, F71 &lt;&gt; ""),  1, 0 )</f>
        <v>1</v>
      </c>
    </row>
    <row r="72" spans="1:25" ht="12.75" customHeight="1">
      <c r="A72" s="128" t="s">
        <v>64</v>
      </c>
      <c r="B72" s="4" t="s">
        <v>163</v>
      </c>
      <c r="C72" s="98"/>
      <c r="D72" s="103">
        <v>32</v>
      </c>
      <c r="E72" s="129">
        <v>440</v>
      </c>
      <c r="F72" s="129">
        <v>2</v>
      </c>
      <c r="G72" s="130">
        <v>1</v>
      </c>
      <c r="H72" s="139" t="s">
        <v>68</v>
      </c>
      <c r="I72" s="261">
        <v>589</v>
      </c>
      <c r="J72" s="276">
        <f>IF($Y72 = 1,$I72/$E72,"")</f>
        <v>1.3386363636363636</v>
      </c>
      <c r="K72" s="132">
        <v>0</v>
      </c>
      <c r="L72" s="132">
        <v>0</v>
      </c>
      <c r="M72" s="133">
        <v>0</v>
      </c>
      <c r="N72" s="134">
        <f t="shared" ref="N72:N75" si="6">IF($Y72 = 1, $I72-K72/12-L72/12-M72,"")</f>
        <v>589</v>
      </c>
      <c r="O72" s="140">
        <f t="shared" ref="O72:O229" si="7">IF($Y72 = 1,$N72/($E72),"")</f>
        <v>1.3386363636363636</v>
      </c>
      <c r="P72" s="141">
        <f t="shared" si="1"/>
        <v>0</v>
      </c>
      <c r="Q72" s="137">
        <f t="shared" ref="Q72:Q135" si="8">IF($Y72 = 1,$Q$19,"")</f>
        <v>0</v>
      </c>
      <c r="R72" s="134">
        <f t="shared" si="2"/>
        <v>0</v>
      </c>
      <c r="S72" s="134">
        <f t="shared" si="3"/>
        <v>0</v>
      </c>
      <c r="T72" s="134">
        <f t="shared" si="4"/>
        <v>0</v>
      </c>
      <c r="U72" s="134">
        <f t="shared" si="5"/>
        <v>0</v>
      </c>
      <c r="V72" s="134">
        <f>IF($Y72 = 1,$I$44,"")</f>
        <v>0</v>
      </c>
      <c r="W72" s="142">
        <f t="shared" ref="W72:W75" si="9">IF($Y72 = 1,N72+SUM(P72:V72),"")</f>
        <v>589</v>
      </c>
      <c r="X72" s="265">
        <f t="shared" ref="X72:X229" si="10">IF($Y72 = 1,$W72/$E72,"")</f>
        <v>1.3386363636363636</v>
      </c>
      <c r="Y72" s="16">
        <f>IF(AND(A72&lt;&gt;"", E72 &gt; 0, F72 &lt;&gt; ""),  1, 0 )</f>
        <v>1</v>
      </c>
    </row>
    <row r="73" spans="1:25" ht="12.75" customHeight="1">
      <c r="A73" s="128" t="s">
        <v>64</v>
      </c>
      <c r="B73" s="4" t="s">
        <v>164</v>
      </c>
      <c r="C73" s="98"/>
      <c r="D73" s="103">
        <v>202</v>
      </c>
      <c r="E73" s="129">
        <v>578.5</v>
      </c>
      <c r="F73" s="129">
        <v>2</v>
      </c>
      <c r="G73" s="130">
        <v>2</v>
      </c>
      <c r="H73" s="139" t="s">
        <v>68</v>
      </c>
      <c r="I73" s="261">
        <v>640</v>
      </c>
      <c r="J73" s="276">
        <f t="shared" ref="J73:J136" si="11">IF($Y73 = 1,$I73/$E73,"")</f>
        <v>1.1063094209161626</v>
      </c>
      <c r="K73" s="132">
        <v>0</v>
      </c>
      <c r="L73" s="132">
        <v>0</v>
      </c>
      <c r="M73" s="133">
        <v>0</v>
      </c>
      <c r="N73" s="134">
        <f t="shared" si="6"/>
        <v>640</v>
      </c>
      <c r="O73" s="140">
        <f t="shared" si="7"/>
        <v>1.1063094209161626</v>
      </c>
      <c r="P73" s="141">
        <f t="shared" si="1"/>
        <v>0</v>
      </c>
      <c r="Q73" s="137">
        <f t="shared" si="8"/>
        <v>0</v>
      </c>
      <c r="R73" s="134">
        <f t="shared" si="2"/>
        <v>0</v>
      </c>
      <c r="S73" s="134">
        <f t="shared" si="3"/>
        <v>0</v>
      </c>
      <c r="T73" s="134">
        <f t="shared" si="4"/>
        <v>0</v>
      </c>
      <c r="U73" s="134">
        <f t="shared" si="5"/>
        <v>0</v>
      </c>
      <c r="V73" s="134">
        <f t="shared" ref="V73:V136" si="12">IF($Y73 = 1,$I$44,"")</f>
        <v>0</v>
      </c>
      <c r="W73" s="142">
        <f t="shared" si="9"/>
        <v>640</v>
      </c>
      <c r="X73" s="265">
        <f t="shared" si="10"/>
        <v>1.1063094209161626</v>
      </c>
      <c r="Y73" s="16">
        <f t="shared" ref="Y73:Y75" si="13">IF(AND(A73&lt;&gt;"", E73 &gt; 0, F73 &lt;&gt; ""),  1, 0 )</f>
        <v>1</v>
      </c>
    </row>
    <row r="74" spans="1:25" ht="12.75" customHeight="1">
      <c r="A74" s="4" t="s">
        <v>66</v>
      </c>
      <c r="B74" s="4" t="s">
        <v>165</v>
      </c>
      <c r="C74" s="98"/>
      <c r="D74" s="103">
        <v>224</v>
      </c>
      <c r="E74" s="129">
        <v>289.25</v>
      </c>
      <c r="F74" s="129">
        <v>4</v>
      </c>
      <c r="G74" s="130">
        <v>2</v>
      </c>
      <c r="H74" s="139" t="s">
        <v>68</v>
      </c>
      <c r="I74" s="261">
        <v>450</v>
      </c>
      <c r="J74" s="276">
        <f t="shared" si="11"/>
        <v>1.5557476231633536</v>
      </c>
      <c r="K74" s="132">
        <v>0</v>
      </c>
      <c r="L74" s="132">
        <v>0</v>
      </c>
      <c r="M74" s="133">
        <v>0</v>
      </c>
      <c r="N74" s="134">
        <f t="shared" si="6"/>
        <v>450</v>
      </c>
      <c r="O74" s="140">
        <f t="shared" si="7"/>
        <v>1.5557476231633536</v>
      </c>
      <c r="P74" s="141">
        <f t="shared" si="1"/>
        <v>0</v>
      </c>
      <c r="Q74" s="137">
        <f t="shared" si="8"/>
        <v>0</v>
      </c>
      <c r="R74" s="134">
        <f t="shared" si="2"/>
        <v>0</v>
      </c>
      <c r="S74" s="134">
        <f t="shared" si="3"/>
        <v>0</v>
      </c>
      <c r="T74" s="134">
        <f t="shared" si="4"/>
        <v>0</v>
      </c>
      <c r="U74" s="134">
        <f t="shared" si="5"/>
        <v>0</v>
      </c>
      <c r="V74" s="134">
        <f t="shared" si="12"/>
        <v>0</v>
      </c>
      <c r="W74" s="142">
        <f t="shared" si="9"/>
        <v>450</v>
      </c>
      <c r="X74" s="265">
        <f t="shared" si="10"/>
        <v>1.5557476231633536</v>
      </c>
      <c r="Y74" s="16">
        <f t="shared" si="13"/>
        <v>1</v>
      </c>
    </row>
    <row r="75" spans="1:25" ht="12.75" customHeight="1">
      <c r="A75" s="128" t="s">
        <v>64</v>
      </c>
      <c r="B75" s="4" t="s">
        <v>164</v>
      </c>
      <c r="C75" s="98"/>
      <c r="D75" s="103">
        <v>202</v>
      </c>
      <c r="E75" s="129">
        <v>578.5</v>
      </c>
      <c r="F75" s="129">
        <v>2</v>
      </c>
      <c r="G75" s="130">
        <v>2</v>
      </c>
      <c r="H75" s="139" t="s">
        <v>68</v>
      </c>
      <c r="I75" s="261">
        <v>640</v>
      </c>
      <c r="J75" s="276">
        <f t="shared" si="11"/>
        <v>1.1063094209161626</v>
      </c>
      <c r="K75" s="132">
        <v>0</v>
      </c>
      <c r="L75" s="132">
        <v>0</v>
      </c>
      <c r="M75" s="133">
        <v>0</v>
      </c>
      <c r="N75" s="134">
        <f t="shared" si="6"/>
        <v>640</v>
      </c>
      <c r="O75" s="140">
        <f t="shared" si="7"/>
        <v>1.1063094209161626</v>
      </c>
      <c r="P75" s="141">
        <f t="shared" si="1"/>
        <v>0</v>
      </c>
      <c r="Q75" s="137">
        <f t="shared" si="8"/>
        <v>0</v>
      </c>
      <c r="R75" s="134">
        <f t="shared" si="2"/>
        <v>0</v>
      </c>
      <c r="S75" s="134">
        <f t="shared" si="3"/>
        <v>0</v>
      </c>
      <c r="T75" s="134">
        <f t="shared" si="4"/>
        <v>0</v>
      </c>
      <c r="U75" s="134">
        <f t="shared" si="5"/>
        <v>0</v>
      </c>
      <c r="V75" s="134">
        <f t="shared" si="12"/>
        <v>0</v>
      </c>
      <c r="W75" s="142">
        <f t="shared" si="9"/>
        <v>640</v>
      </c>
      <c r="X75" s="265">
        <f t="shared" si="10"/>
        <v>1.1063094209161626</v>
      </c>
      <c r="Y75" s="16">
        <f t="shared" si="13"/>
        <v>1</v>
      </c>
    </row>
    <row r="76" spans="1:25" ht="12.75" hidden="1" customHeight="1">
      <c r="A76" s="128"/>
      <c r="B76" s="4"/>
      <c r="C76" s="98"/>
      <c r="D76" s="103"/>
      <c r="E76" s="129"/>
      <c r="F76" s="129"/>
      <c r="G76" s="130"/>
      <c r="H76" s="139"/>
      <c r="I76" s="261"/>
      <c r="J76" s="276" t="str">
        <f t="shared" si="11"/>
        <v/>
      </c>
      <c r="K76" s="132"/>
      <c r="L76" s="132"/>
      <c r="M76" s="133"/>
      <c r="N76" s="134" t="str">
        <f t="shared" ref="N76:N139" si="14">IF($Y76 = 1, $I76-K76/12-L76/12-M76,"")</f>
        <v/>
      </c>
      <c r="O76" s="140" t="str">
        <f t="shared" si="7"/>
        <v/>
      </c>
      <c r="P76" s="141" t="str">
        <f t="shared" si="1"/>
        <v/>
      </c>
      <c r="Q76" s="137" t="str">
        <f t="shared" si="8"/>
        <v/>
      </c>
      <c r="R76" s="134" t="str">
        <f t="shared" si="2"/>
        <v/>
      </c>
      <c r="S76" s="134" t="str">
        <f t="shared" si="3"/>
        <v/>
      </c>
      <c r="T76" s="134" t="str">
        <f t="shared" si="4"/>
        <v/>
      </c>
      <c r="U76" s="134" t="str">
        <f t="shared" si="5"/>
        <v/>
      </c>
      <c r="V76" s="134" t="str">
        <f t="shared" si="12"/>
        <v/>
      </c>
      <c r="W76" s="142" t="str">
        <f t="shared" ref="W76:W139" si="15">IF($Y76 = 1,N76+SUM(P76:V76),"")</f>
        <v/>
      </c>
      <c r="X76" s="265" t="str">
        <f t="shared" si="10"/>
        <v/>
      </c>
      <c r="Y76" s="16">
        <f t="shared" ref="Y76:Y139" si="16">IF(AND(A76&lt;&gt;"", E76 &gt; 0, F76 &lt;&gt; ""),  1, 0 )</f>
        <v>0</v>
      </c>
    </row>
    <row r="77" spans="1:25" ht="12.75" hidden="1" customHeight="1">
      <c r="A77" s="128"/>
      <c r="B77" s="4"/>
      <c r="C77" s="98"/>
      <c r="D77" s="103"/>
      <c r="E77" s="129"/>
      <c r="F77" s="129"/>
      <c r="G77" s="130"/>
      <c r="H77" s="139"/>
      <c r="I77" s="261"/>
      <c r="J77" s="276" t="str">
        <f t="shared" si="11"/>
        <v/>
      </c>
      <c r="K77" s="132"/>
      <c r="L77" s="132"/>
      <c r="M77" s="133"/>
      <c r="N77" s="134" t="str">
        <f t="shared" si="14"/>
        <v/>
      </c>
      <c r="O77" s="140" t="str">
        <f t="shared" si="7"/>
        <v/>
      </c>
      <c r="P77" s="141" t="str">
        <f t="shared" si="1"/>
        <v/>
      </c>
      <c r="Q77" s="137" t="str">
        <f t="shared" si="8"/>
        <v/>
      </c>
      <c r="R77" s="134" t="str">
        <f t="shared" si="2"/>
        <v/>
      </c>
      <c r="S77" s="134" t="str">
        <f t="shared" si="3"/>
        <v/>
      </c>
      <c r="T77" s="134" t="str">
        <f t="shared" si="4"/>
        <v/>
      </c>
      <c r="U77" s="134" t="str">
        <f t="shared" si="5"/>
        <v/>
      </c>
      <c r="V77" s="134" t="str">
        <f t="shared" si="12"/>
        <v/>
      </c>
      <c r="W77" s="142" t="str">
        <f t="shared" si="15"/>
        <v/>
      </c>
      <c r="X77" s="265" t="str">
        <f t="shared" si="10"/>
        <v/>
      </c>
      <c r="Y77" s="16">
        <f t="shared" si="16"/>
        <v>0</v>
      </c>
    </row>
    <row r="78" spans="1:25" ht="12.75" hidden="1" customHeight="1">
      <c r="A78" s="128"/>
      <c r="B78" s="4"/>
      <c r="C78" s="98"/>
      <c r="D78" s="103"/>
      <c r="E78" s="129"/>
      <c r="F78" s="129"/>
      <c r="G78" s="130"/>
      <c r="H78" s="139"/>
      <c r="I78" s="261"/>
      <c r="J78" s="276" t="str">
        <f t="shared" si="11"/>
        <v/>
      </c>
      <c r="K78" s="132"/>
      <c r="L78" s="132"/>
      <c r="M78" s="133"/>
      <c r="N78" s="134" t="str">
        <f t="shared" si="14"/>
        <v/>
      </c>
      <c r="O78" s="140" t="str">
        <f t="shared" si="7"/>
        <v/>
      </c>
      <c r="P78" s="141" t="str">
        <f t="shared" si="1"/>
        <v/>
      </c>
      <c r="Q78" s="137" t="str">
        <f t="shared" si="8"/>
        <v/>
      </c>
      <c r="R78" s="134" t="str">
        <f t="shared" si="2"/>
        <v/>
      </c>
      <c r="S78" s="134" t="str">
        <f t="shared" si="3"/>
        <v/>
      </c>
      <c r="T78" s="134" t="str">
        <f t="shared" si="4"/>
        <v/>
      </c>
      <c r="U78" s="134" t="str">
        <f t="shared" si="5"/>
        <v/>
      </c>
      <c r="V78" s="134" t="str">
        <f t="shared" si="12"/>
        <v/>
      </c>
      <c r="W78" s="142" t="str">
        <f t="shared" si="15"/>
        <v/>
      </c>
      <c r="X78" s="265" t="str">
        <f t="shared" si="10"/>
        <v/>
      </c>
      <c r="Y78" s="16">
        <f t="shared" si="16"/>
        <v>0</v>
      </c>
    </row>
    <row r="79" spans="1:25" ht="12.75" hidden="1" customHeight="1">
      <c r="A79" s="128"/>
      <c r="B79" s="4"/>
      <c r="C79" s="98"/>
      <c r="D79" s="103"/>
      <c r="E79" s="129"/>
      <c r="F79" s="129"/>
      <c r="G79" s="130"/>
      <c r="H79" s="139"/>
      <c r="I79" s="261"/>
      <c r="J79" s="276" t="str">
        <f t="shared" si="11"/>
        <v/>
      </c>
      <c r="K79" s="132"/>
      <c r="L79" s="132"/>
      <c r="M79" s="133"/>
      <c r="N79" s="134" t="str">
        <f t="shared" si="14"/>
        <v/>
      </c>
      <c r="O79" s="140" t="str">
        <f t="shared" si="7"/>
        <v/>
      </c>
      <c r="P79" s="141" t="str">
        <f t="shared" si="1"/>
        <v/>
      </c>
      <c r="Q79" s="137" t="str">
        <f t="shared" si="8"/>
        <v/>
      </c>
      <c r="R79" s="134" t="str">
        <f t="shared" si="2"/>
        <v/>
      </c>
      <c r="S79" s="134" t="str">
        <f t="shared" si="3"/>
        <v/>
      </c>
      <c r="T79" s="134" t="str">
        <f t="shared" si="4"/>
        <v/>
      </c>
      <c r="U79" s="134" t="str">
        <f t="shared" si="5"/>
        <v/>
      </c>
      <c r="V79" s="134" t="str">
        <f t="shared" si="12"/>
        <v/>
      </c>
      <c r="W79" s="142" t="str">
        <f t="shared" si="15"/>
        <v/>
      </c>
      <c r="X79" s="265" t="str">
        <f t="shared" si="10"/>
        <v/>
      </c>
      <c r="Y79" s="16">
        <f t="shared" si="16"/>
        <v>0</v>
      </c>
    </row>
    <row r="80" spans="1:25" ht="12.75" hidden="1" customHeight="1">
      <c r="A80" s="128"/>
      <c r="B80" s="4"/>
      <c r="C80" s="98"/>
      <c r="D80" s="103"/>
      <c r="E80" s="129"/>
      <c r="F80" s="129"/>
      <c r="G80" s="130"/>
      <c r="H80" s="139"/>
      <c r="I80" s="261"/>
      <c r="J80" s="276" t="str">
        <f t="shared" si="11"/>
        <v/>
      </c>
      <c r="K80" s="132"/>
      <c r="L80" s="132"/>
      <c r="M80" s="133"/>
      <c r="N80" s="134" t="str">
        <f t="shared" si="14"/>
        <v/>
      </c>
      <c r="O80" s="140" t="str">
        <f t="shared" si="7"/>
        <v/>
      </c>
      <c r="P80" s="141" t="str">
        <f t="shared" si="1"/>
        <v/>
      </c>
      <c r="Q80" s="137" t="str">
        <f t="shared" si="8"/>
        <v/>
      </c>
      <c r="R80" s="134" t="str">
        <f t="shared" si="2"/>
        <v/>
      </c>
      <c r="S80" s="134" t="str">
        <f t="shared" si="3"/>
        <v/>
      </c>
      <c r="T80" s="134" t="str">
        <f t="shared" si="4"/>
        <v/>
      </c>
      <c r="U80" s="134" t="str">
        <f t="shared" si="5"/>
        <v/>
      </c>
      <c r="V80" s="134" t="str">
        <f t="shared" si="12"/>
        <v/>
      </c>
      <c r="W80" s="142" t="str">
        <f t="shared" si="15"/>
        <v/>
      </c>
      <c r="X80" s="265" t="str">
        <f t="shared" si="10"/>
        <v/>
      </c>
      <c r="Y80" s="16">
        <f t="shared" si="16"/>
        <v>0</v>
      </c>
    </row>
    <row r="81" spans="1:25" ht="12.75" hidden="1" customHeight="1">
      <c r="A81" s="128"/>
      <c r="B81" s="4"/>
      <c r="C81" s="98"/>
      <c r="D81" s="103"/>
      <c r="E81" s="129"/>
      <c r="F81" s="129"/>
      <c r="G81" s="130"/>
      <c r="H81" s="139"/>
      <c r="I81" s="261"/>
      <c r="J81" s="276" t="str">
        <f t="shared" si="11"/>
        <v/>
      </c>
      <c r="K81" s="132"/>
      <c r="L81" s="132"/>
      <c r="M81" s="133"/>
      <c r="N81" s="134" t="str">
        <f t="shared" si="14"/>
        <v/>
      </c>
      <c r="O81" s="140" t="str">
        <f t="shared" si="7"/>
        <v/>
      </c>
      <c r="P81" s="141" t="str">
        <f t="shared" si="1"/>
        <v/>
      </c>
      <c r="Q81" s="137" t="str">
        <f t="shared" si="8"/>
        <v/>
      </c>
      <c r="R81" s="134" t="str">
        <f t="shared" si="2"/>
        <v/>
      </c>
      <c r="S81" s="134" t="str">
        <f t="shared" si="3"/>
        <v/>
      </c>
      <c r="T81" s="134" t="str">
        <f t="shared" si="4"/>
        <v/>
      </c>
      <c r="U81" s="134" t="str">
        <f t="shared" si="5"/>
        <v/>
      </c>
      <c r="V81" s="134" t="str">
        <f t="shared" si="12"/>
        <v/>
      </c>
      <c r="W81" s="142" t="str">
        <f t="shared" si="15"/>
        <v/>
      </c>
      <c r="X81" s="265" t="str">
        <f t="shared" si="10"/>
        <v/>
      </c>
      <c r="Y81" s="16">
        <f t="shared" si="16"/>
        <v>0</v>
      </c>
    </row>
    <row r="82" spans="1:25" ht="12.75" hidden="1" customHeight="1">
      <c r="A82" s="128"/>
      <c r="B82" s="4"/>
      <c r="C82" s="98"/>
      <c r="D82" s="103"/>
      <c r="E82" s="129"/>
      <c r="F82" s="129"/>
      <c r="G82" s="130"/>
      <c r="H82" s="139"/>
      <c r="I82" s="261"/>
      <c r="J82" s="276" t="str">
        <f t="shared" si="11"/>
        <v/>
      </c>
      <c r="K82" s="132"/>
      <c r="L82" s="132"/>
      <c r="M82" s="133"/>
      <c r="N82" s="134" t="str">
        <f t="shared" si="14"/>
        <v/>
      </c>
      <c r="O82" s="140" t="str">
        <f t="shared" si="7"/>
        <v/>
      </c>
      <c r="P82" s="141" t="str">
        <f t="shared" si="1"/>
        <v/>
      </c>
      <c r="Q82" s="137" t="str">
        <f t="shared" si="8"/>
        <v/>
      </c>
      <c r="R82" s="134" t="str">
        <f t="shared" si="2"/>
        <v/>
      </c>
      <c r="S82" s="134" t="str">
        <f t="shared" si="3"/>
        <v/>
      </c>
      <c r="T82" s="134" t="str">
        <f t="shared" si="4"/>
        <v/>
      </c>
      <c r="U82" s="134" t="str">
        <f t="shared" si="5"/>
        <v/>
      </c>
      <c r="V82" s="134" t="str">
        <f t="shared" si="12"/>
        <v/>
      </c>
      <c r="W82" s="142" t="str">
        <f t="shared" si="15"/>
        <v/>
      </c>
      <c r="X82" s="265" t="str">
        <f t="shared" si="10"/>
        <v/>
      </c>
      <c r="Y82" s="16">
        <f t="shared" si="16"/>
        <v>0</v>
      </c>
    </row>
    <row r="83" spans="1:25" ht="12.75" hidden="1" customHeight="1">
      <c r="A83" s="128"/>
      <c r="B83" s="4"/>
      <c r="C83" s="98"/>
      <c r="D83" s="103"/>
      <c r="E83" s="129"/>
      <c r="F83" s="129"/>
      <c r="G83" s="130"/>
      <c r="H83" s="139"/>
      <c r="I83" s="261"/>
      <c r="J83" s="276" t="str">
        <f t="shared" si="11"/>
        <v/>
      </c>
      <c r="K83" s="132"/>
      <c r="L83" s="132"/>
      <c r="M83" s="133"/>
      <c r="N83" s="134" t="str">
        <f t="shared" si="14"/>
        <v/>
      </c>
      <c r="O83" s="140" t="str">
        <f t="shared" si="7"/>
        <v/>
      </c>
      <c r="P83" s="141" t="str">
        <f t="shared" si="1"/>
        <v/>
      </c>
      <c r="Q83" s="137" t="str">
        <f t="shared" si="8"/>
        <v/>
      </c>
      <c r="R83" s="134" t="str">
        <f t="shared" si="2"/>
        <v/>
      </c>
      <c r="S83" s="134" t="str">
        <f t="shared" si="3"/>
        <v/>
      </c>
      <c r="T83" s="134" t="str">
        <f t="shared" si="4"/>
        <v/>
      </c>
      <c r="U83" s="134" t="str">
        <f t="shared" si="5"/>
        <v/>
      </c>
      <c r="V83" s="134" t="str">
        <f t="shared" si="12"/>
        <v/>
      </c>
      <c r="W83" s="142" t="str">
        <f t="shared" si="15"/>
        <v/>
      </c>
      <c r="X83" s="265" t="str">
        <f t="shared" si="10"/>
        <v/>
      </c>
      <c r="Y83" s="16">
        <f t="shared" si="16"/>
        <v>0</v>
      </c>
    </row>
    <row r="84" spans="1:25" ht="12.75" hidden="1" customHeight="1">
      <c r="A84" s="128"/>
      <c r="B84" s="4"/>
      <c r="C84" s="98"/>
      <c r="D84" s="103"/>
      <c r="E84" s="129"/>
      <c r="F84" s="129"/>
      <c r="G84" s="130"/>
      <c r="H84" s="139"/>
      <c r="I84" s="261"/>
      <c r="J84" s="276" t="str">
        <f t="shared" si="11"/>
        <v/>
      </c>
      <c r="K84" s="132"/>
      <c r="L84" s="132"/>
      <c r="M84" s="133"/>
      <c r="N84" s="134" t="str">
        <f t="shared" si="14"/>
        <v/>
      </c>
      <c r="O84" s="140" t="str">
        <f t="shared" si="7"/>
        <v/>
      </c>
      <c r="P84" s="141" t="str">
        <f t="shared" si="1"/>
        <v/>
      </c>
      <c r="Q84" s="137" t="str">
        <f t="shared" si="8"/>
        <v/>
      </c>
      <c r="R84" s="134" t="str">
        <f t="shared" si="2"/>
        <v/>
      </c>
      <c r="S84" s="134" t="str">
        <f t="shared" si="3"/>
        <v/>
      </c>
      <c r="T84" s="134" t="str">
        <f t="shared" si="4"/>
        <v/>
      </c>
      <c r="U84" s="134" t="str">
        <f t="shared" si="5"/>
        <v/>
      </c>
      <c r="V84" s="134" t="str">
        <f t="shared" si="12"/>
        <v/>
      </c>
      <c r="W84" s="142" t="str">
        <f t="shared" si="15"/>
        <v/>
      </c>
      <c r="X84" s="265" t="str">
        <f t="shared" si="10"/>
        <v/>
      </c>
      <c r="Y84" s="16">
        <f t="shared" si="16"/>
        <v>0</v>
      </c>
    </row>
    <row r="85" spans="1:25" ht="12.75" hidden="1" customHeight="1">
      <c r="A85" s="128"/>
      <c r="B85" s="4"/>
      <c r="C85" s="98"/>
      <c r="D85" s="103"/>
      <c r="E85" s="129"/>
      <c r="F85" s="129"/>
      <c r="G85" s="130"/>
      <c r="H85" s="139"/>
      <c r="I85" s="261"/>
      <c r="J85" s="276" t="str">
        <f t="shared" si="11"/>
        <v/>
      </c>
      <c r="K85" s="132"/>
      <c r="L85" s="132"/>
      <c r="M85" s="133"/>
      <c r="N85" s="134" t="str">
        <f t="shared" si="14"/>
        <v/>
      </c>
      <c r="O85" s="140" t="str">
        <f t="shared" si="7"/>
        <v/>
      </c>
      <c r="P85" s="141" t="str">
        <f t="shared" si="1"/>
        <v/>
      </c>
      <c r="Q85" s="137" t="str">
        <f t="shared" si="8"/>
        <v/>
      </c>
      <c r="R85" s="134" t="str">
        <f t="shared" si="2"/>
        <v/>
      </c>
      <c r="S85" s="134" t="str">
        <f t="shared" si="3"/>
        <v/>
      </c>
      <c r="T85" s="134" t="str">
        <f t="shared" si="4"/>
        <v/>
      </c>
      <c r="U85" s="134" t="str">
        <f t="shared" si="5"/>
        <v/>
      </c>
      <c r="V85" s="134" t="str">
        <f t="shared" si="12"/>
        <v/>
      </c>
      <c r="W85" s="142" t="str">
        <f t="shared" si="15"/>
        <v/>
      </c>
      <c r="X85" s="265" t="str">
        <f t="shared" si="10"/>
        <v/>
      </c>
      <c r="Y85" s="16">
        <f t="shared" si="16"/>
        <v>0</v>
      </c>
    </row>
    <row r="86" spans="1:25" ht="12.75" hidden="1" customHeight="1">
      <c r="A86" s="128"/>
      <c r="B86" s="4"/>
      <c r="C86" s="98"/>
      <c r="D86" s="103"/>
      <c r="E86" s="129"/>
      <c r="F86" s="129"/>
      <c r="G86" s="130"/>
      <c r="H86" s="139"/>
      <c r="I86" s="261"/>
      <c r="J86" s="276" t="str">
        <f t="shared" si="11"/>
        <v/>
      </c>
      <c r="K86" s="132"/>
      <c r="L86" s="132"/>
      <c r="M86" s="133"/>
      <c r="N86" s="134" t="str">
        <f t="shared" si="14"/>
        <v/>
      </c>
      <c r="O86" s="140" t="str">
        <f t="shared" si="7"/>
        <v/>
      </c>
      <c r="P86" s="141" t="str">
        <f t="shared" si="1"/>
        <v/>
      </c>
      <c r="Q86" s="137" t="str">
        <f t="shared" si="8"/>
        <v/>
      </c>
      <c r="R86" s="134" t="str">
        <f t="shared" si="2"/>
        <v/>
      </c>
      <c r="S86" s="134" t="str">
        <f t="shared" si="3"/>
        <v/>
      </c>
      <c r="T86" s="134" t="str">
        <f t="shared" si="4"/>
        <v/>
      </c>
      <c r="U86" s="134" t="str">
        <f t="shared" si="5"/>
        <v/>
      </c>
      <c r="V86" s="134" t="str">
        <f t="shared" si="12"/>
        <v/>
      </c>
      <c r="W86" s="142" t="str">
        <f t="shared" si="15"/>
        <v/>
      </c>
      <c r="X86" s="265" t="str">
        <f t="shared" si="10"/>
        <v/>
      </c>
      <c r="Y86" s="16">
        <f t="shared" si="16"/>
        <v>0</v>
      </c>
    </row>
    <row r="87" spans="1:25" ht="12.75" hidden="1" customHeight="1">
      <c r="A87" s="128"/>
      <c r="B87" s="4"/>
      <c r="C87" s="98"/>
      <c r="D87" s="103"/>
      <c r="E87" s="129"/>
      <c r="F87" s="129"/>
      <c r="G87" s="130"/>
      <c r="H87" s="139"/>
      <c r="I87" s="261"/>
      <c r="J87" s="276" t="str">
        <f t="shared" si="11"/>
        <v/>
      </c>
      <c r="K87" s="132"/>
      <c r="L87" s="132"/>
      <c r="M87" s="133"/>
      <c r="N87" s="134" t="str">
        <f t="shared" si="14"/>
        <v/>
      </c>
      <c r="O87" s="140" t="str">
        <f t="shared" si="7"/>
        <v/>
      </c>
      <c r="P87" s="141" t="str">
        <f t="shared" si="1"/>
        <v/>
      </c>
      <c r="Q87" s="137" t="str">
        <f t="shared" si="8"/>
        <v/>
      </c>
      <c r="R87" s="134" t="str">
        <f t="shared" si="2"/>
        <v/>
      </c>
      <c r="S87" s="134" t="str">
        <f t="shared" si="3"/>
        <v/>
      </c>
      <c r="T87" s="134" t="str">
        <f t="shared" si="4"/>
        <v/>
      </c>
      <c r="U87" s="134" t="str">
        <f t="shared" si="5"/>
        <v/>
      </c>
      <c r="V87" s="134" t="str">
        <f t="shared" si="12"/>
        <v/>
      </c>
      <c r="W87" s="142" t="str">
        <f t="shared" si="15"/>
        <v/>
      </c>
      <c r="X87" s="265" t="str">
        <f t="shared" si="10"/>
        <v/>
      </c>
      <c r="Y87" s="16">
        <f t="shared" si="16"/>
        <v>0</v>
      </c>
    </row>
    <row r="88" spans="1:25" ht="12.75" hidden="1" customHeight="1">
      <c r="A88" s="128"/>
      <c r="B88" s="4"/>
      <c r="C88" s="98"/>
      <c r="D88" s="103"/>
      <c r="E88" s="129"/>
      <c r="F88" s="129"/>
      <c r="G88" s="130"/>
      <c r="H88" s="139"/>
      <c r="I88" s="261"/>
      <c r="J88" s="276" t="str">
        <f t="shared" si="11"/>
        <v/>
      </c>
      <c r="K88" s="132"/>
      <c r="L88" s="132"/>
      <c r="M88" s="133"/>
      <c r="N88" s="134" t="str">
        <f t="shared" si="14"/>
        <v/>
      </c>
      <c r="O88" s="140" t="str">
        <f t="shared" si="7"/>
        <v/>
      </c>
      <c r="P88" s="141" t="str">
        <f t="shared" si="1"/>
        <v/>
      </c>
      <c r="Q88" s="137" t="str">
        <f t="shared" si="8"/>
        <v/>
      </c>
      <c r="R88" s="134" t="str">
        <f t="shared" si="2"/>
        <v/>
      </c>
      <c r="S88" s="134" t="str">
        <f t="shared" si="3"/>
        <v/>
      </c>
      <c r="T88" s="134" t="str">
        <f t="shared" si="4"/>
        <v/>
      </c>
      <c r="U88" s="134" t="str">
        <f t="shared" si="5"/>
        <v/>
      </c>
      <c r="V88" s="134" t="str">
        <f t="shared" si="12"/>
        <v/>
      </c>
      <c r="W88" s="142" t="str">
        <f t="shared" si="15"/>
        <v/>
      </c>
      <c r="X88" s="265" t="str">
        <f t="shared" si="10"/>
        <v/>
      </c>
      <c r="Y88" s="16">
        <f t="shared" si="16"/>
        <v>0</v>
      </c>
    </row>
    <row r="89" spans="1:25" ht="12.75" hidden="1" customHeight="1">
      <c r="A89" s="128"/>
      <c r="B89" s="4"/>
      <c r="C89" s="98"/>
      <c r="D89" s="103"/>
      <c r="E89" s="129"/>
      <c r="F89" s="129"/>
      <c r="G89" s="130"/>
      <c r="H89" s="139"/>
      <c r="I89" s="261"/>
      <c r="J89" s="276" t="str">
        <f t="shared" si="11"/>
        <v/>
      </c>
      <c r="K89" s="132"/>
      <c r="L89" s="132"/>
      <c r="M89" s="133"/>
      <c r="N89" s="134" t="str">
        <f t="shared" si="14"/>
        <v/>
      </c>
      <c r="O89" s="140" t="str">
        <f t="shared" si="7"/>
        <v/>
      </c>
      <c r="P89" s="141" t="str">
        <f t="shared" si="1"/>
        <v/>
      </c>
      <c r="Q89" s="137" t="str">
        <f t="shared" si="8"/>
        <v/>
      </c>
      <c r="R89" s="134" t="str">
        <f t="shared" si="2"/>
        <v/>
      </c>
      <c r="S89" s="134" t="str">
        <f t="shared" si="3"/>
        <v/>
      </c>
      <c r="T89" s="134" t="str">
        <f t="shared" si="4"/>
        <v/>
      </c>
      <c r="U89" s="134" t="str">
        <f t="shared" si="5"/>
        <v/>
      </c>
      <c r="V89" s="134" t="str">
        <f t="shared" si="12"/>
        <v/>
      </c>
      <c r="W89" s="142" t="str">
        <f t="shared" si="15"/>
        <v/>
      </c>
      <c r="X89" s="265" t="str">
        <f t="shared" si="10"/>
        <v/>
      </c>
      <c r="Y89" s="16">
        <f t="shared" si="16"/>
        <v>0</v>
      </c>
    </row>
    <row r="90" spans="1:25" ht="12.75" hidden="1" customHeight="1">
      <c r="A90" s="128"/>
      <c r="B90" s="4"/>
      <c r="C90" s="98"/>
      <c r="D90" s="103"/>
      <c r="E90" s="129"/>
      <c r="F90" s="129"/>
      <c r="G90" s="130"/>
      <c r="H90" s="139"/>
      <c r="I90" s="261"/>
      <c r="J90" s="276" t="str">
        <f t="shared" si="11"/>
        <v/>
      </c>
      <c r="K90" s="132"/>
      <c r="L90" s="132"/>
      <c r="M90" s="133"/>
      <c r="N90" s="134" t="str">
        <f t="shared" si="14"/>
        <v/>
      </c>
      <c r="O90" s="140" t="str">
        <f t="shared" si="7"/>
        <v/>
      </c>
      <c r="P90" s="141" t="str">
        <f t="shared" si="1"/>
        <v/>
      </c>
      <c r="Q90" s="137" t="str">
        <f t="shared" si="8"/>
        <v/>
      </c>
      <c r="R90" s="134" t="str">
        <f t="shared" si="2"/>
        <v/>
      </c>
      <c r="S90" s="134" t="str">
        <f t="shared" si="3"/>
        <v/>
      </c>
      <c r="T90" s="134" t="str">
        <f t="shared" si="4"/>
        <v/>
      </c>
      <c r="U90" s="134" t="str">
        <f t="shared" si="5"/>
        <v/>
      </c>
      <c r="V90" s="134" t="str">
        <f t="shared" si="12"/>
        <v/>
      </c>
      <c r="W90" s="142" t="str">
        <f t="shared" si="15"/>
        <v/>
      </c>
      <c r="X90" s="265" t="str">
        <f t="shared" si="10"/>
        <v/>
      </c>
      <c r="Y90" s="16">
        <f t="shared" si="16"/>
        <v>0</v>
      </c>
    </row>
    <row r="91" spans="1:25" ht="12.75" hidden="1" customHeight="1">
      <c r="A91" s="128"/>
      <c r="B91" s="4"/>
      <c r="C91" s="98"/>
      <c r="D91" s="103"/>
      <c r="E91" s="129"/>
      <c r="F91" s="129"/>
      <c r="G91" s="130"/>
      <c r="H91" s="139"/>
      <c r="I91" s="261"/>
      <c r="J91" s="276" t="str">
        <f t="shared" si="11"/>
        <v/>
      </c>
      <c r="K91" s="132"/>
      <c r="L91" s="132"/>
      <c r="M91" s="133"/>
      <c r="N91" s="134" t="str">
        <f t="shared" si="14"/>
        <v/>
      </c>
      <c r="O91" s="140" t="str">
        <f t="shared" si="7"/>
        <v/>
      </c>
      <c r="P91" s="141" t="str">
        <f t="shared" si="1"/>
        <v/>
      </c>
      <c r="Q91" s="137" t="str">
        <f t="shared" si="8"/>
        <v/>
      </c>
      <c r="R91" s="134" t="str">
        <f t="shared" si="2"/>
        <v/>
      </c>
      <c r="S91" s="134" t="str">
        <f t="shared" si="3"/>
        <v/>
      </c>
      <c r="T91" s="134" t="str">
        <f t="shared" si="4"/>
        <v/>
      </c>
      <c r="U91" s="134" t="str">
        <f t="shared" si="5"/>
        <v/>
      </c>
      <c r="V91" s="134" t="str">
        <f t="shared" si="12"/>
        <v/>
      </c>
      <c r="W91" s="142" t="str">
        <f t="shared" si="15"/>
        <v/>
      </c>
      <c r="X91" s="265" t="str">
        <f t="shared" si="10"/>
        <v/>
      </c>
      <c r="Y91" s="16">
        <f t="shared" si="16"/>
        <v>0</v>
      </c>
    </row>
    <row r="92" spans="1:25" ht="12.75" hidden="1" customHeight="1">
      <c r="A92" s="128"/>
      <c r="B92" s="4"/>
      <c r="C92" s="98"/>
      <c r="D92" s="103"/>
      <c r="E92" s="129"/>
      <c r="F92" s="129"/>
      <c r="G92" s="130"/>
      <c r="H92" s="139"/>
      <c r="I92" s="261"/>
      <c r="J92" s="276" t="str">
        <f t="shared" si="11"/>
        <v/>
      </c>
      <c r="K92" s="132"/>
      <c r="L92" s="132"/>
      <c r="M92" s="133"/>
      <c r="N92" s="134" t="str">
        <f t="shared" si="14"/>
        <v/>
      </c>
      <c r="O92" s="140" t="str">
        <f t="shared" si="7"/>
        <v/>
      </c>
      <c r="P92" s="141" t="str">
        <f t="shared" si="1"/>
        <v/>
      </c>
      <c r="Q92" s="137" t="str">
        <f t="shared" si="8"/>
        <v/>
      </c>
      <c r="R92" s="134" t="str">
        <f t="shared" si="2"/>
        <v/>
      </c>
      <c r="S92" s="134" t="str">
        <f t="shared" si="3"/>
        <v/>
      </c>
      <c r="T92" s="134" t="str">
        <f t="shared" si="4"/>
        <v/>
      </c>
      <c r="U92" s="134" t="str">
        <f t="shared" si="5"/>
        <v/>
      </c>
      <c r="V92" s="134" t="str">
        <f t="shared" si="12"/>
        <v/>
      </c>
      <c r="W92" s="142" t="str">
        <f t="shared" si="15"/>
        <v/>
      </c>
      <c r="X92" s="265" t="str">
        <f t="shared" si="10"/>
        <v/>
      </c>
      <c r="Y92" s="16">
        <f t="shared" si="16"/>
        <v>0</v>
      </c>
    </row>
    <row r="93" spans="1:25" ht="12.75" hidden="1" customHeight="1">
      <c r="A93" s="128"/>
      <c r="B93" s="4"/>
      <c r="C93" s="98"/>
      <c r="D93" s="103"/>
      <c r="E93" s="129"/>
      <c r="F93" s="129"/>
      <c r="G93" s="130"/>
      <c r="H93" s="139"/>
      <c r="I93" s="261"/>
      <c r="J93" s="276" t="str">
        <f t="shared" si="11"/>
        <v/>
      </c>
      <c r="K93" s="132"/>
      <c r="L93" s="132"/>
      <c r="M93" s="133"/>
      <c r="N93" s="134" t="str">
        <f t="shared" si="14"/>
        <v/>
      </c>
      <c r="O93" s="140" t="str">
        <f t="shared" si="7"/>
        <v/>
      </c>
      <c r="P93" s="141" t="str">
        <f t="shared" si="1"/>
        <v/>
      </c>
      <c r="Q93" s="137" t="str">
        <f t="shared" si="8"/>
        <v/>
      </c>
      <c r="R93" s="134" t="str">
        <f t="shared" si="2"/>
        <v/>
      </c>
      <c r="S93" s="134" t="str">
        <f t="shared" si="3"/>
        <v/>
      </c>
      <c r="T93" s="134" t="str">
        <f t="shared" si="4"/>
        <v/>
      </c>
      <c r="U93" s="134" t="str">
        <f t="shared" si="5"/>
        <v/>
      </c>
      <c r="V93" s="134" t="str">
        <f t="shared" si="12"/>
        <v/>
      </c>
      <c r="W93" s="142" t="str">
        <f t="shared" si="15"/>
        <v/>
      </c>
      <c r="X93" s="265" t="str">
        <f t="shared" si="10"/>
        <v/>
      </c>
      <c r="Y93" s="16">
        <f t="shared" si="16"/>
        <v>0</v>
      </c>
    </row>
    <row r="94" spans="1:25" ht="12.75" hidden="1" customHeight="1">
      <c r="A94" s="128"/>
      <c r="B94" s="4"/>
      <c r="C94" s="98"/>
      <c r="D94" s="103"/>
      <c r="E94" s="129"/>
      <c r="F94" s="129"/>
      <c r="G94" s="130"/>
      <c r="H94" s="139"/>
      <c r="I94" s="261"/>
      <c r="J94" s="276" t="str">
        <f t="shared" si="11"/>
        <v/>
      </c>
      <c r="K94" s="132"/>
      <c r="L94" s="132"/>
      <c r="M94" s="133"/>
      <c r="N94" s="134" t="str">
        <f t="shared" si="14"/>
        <v/>
      </c>
      <c r="O94" s="140" t="str">
        <f t="shared" si="7"/>
        <v/>
      </c>
      <c r="P94" s="141" t="str">
        <f t="shared" si="1"/>
        <v/>
      </c>
      <c r="Q94" s="137" t="str">
        <f t="shared" si="8"/>
        <v/>
      </c>
      <c r="R94" s="134" t="str">
        <f t="shared" si="2"/>
        <v/>
      </c>
      <c r="S94" s="134" t="str">
        <f t="shared" si="3"/>
        <v/>
      </c>
      <c r="T94" s="134" t="str">
        <f t="shared" si="4"/>
        <v/>
      </c>
      <c r="U94" s="134" t="str">
        <f t="shared" si="5"/>
        <v/>
      </c>
      <c r="V94" s="134" t="str">
        <f t="shared" si="12"/>
        <v/>
      </c>
      <c r="W94" s="142" t="str">
        <f t="shared" si="15"/>
        <v/>
      </c>
      <c r="X94" s="265" t="str">
        <f t="shared" si="10"/>
        <v/>
      </c>
      <c r="Y94" s="16">
        <f t="shared" si="16"/>
        <v>0</v>
      </c>
    </row>
    <row r="95" spans="1:25" ht="12.75" hidden="1" customHeight="1">
      <c r="A95" s="128"/>
      <c r="B95" s="4"/>
      <c r="C95" s="98"/>
      <c r="D95" s="103"/>
      <c r="E95" s="129"/>
      <c r="F95" s="129"/>
      <c r="G95" s="130"/>
      <c r="H95" s="139"/>
      <c r="I95" s="261"/>
      <c r="J95" s="276" t="str">
        <f t="shared" si="11"/>
        <v/>
      </c>
      <c r="K95" s="132"/>
      <c r="L95" s="132"/>
      <c r="M95" s="133"/>
      <c r="N95" s="134" t="str">
        <f t="shared" si="14"/>
        <v/>
      </c>
      <c r="O95" s="140" t="str">
        <f t="shared" si="7"/>
        <v/>
      </c>
      <c r="P95" s="141" t="str">
        <f t="shared" si="1"/>
        <v/>
      </c>
      <c r="Q95" s="137" t="str">
        <f t="shared" si="8"/>
        <v/>
      </c>
      <c r="R95" s="134" t="str">
        <f t="shared" si="2"/>
        <v/>
      </c>
      <c r="S95" s="134" t="str">
        <f t="shared" si="3"/>
        <v/>
      </c>
      <c r="T95" s="134" t="str">
        <f t="shared" si="4"/>
        <v/>
      </c>
      <c r="U95" s="134" t="str">
        <f t="shared" si="5"/>
        <v/>
      </c>
      <c r="V95" s="134" t="str">
        <f t="shared" si="12"/>
        <v/>
      </c>
      <c r="W95" s="142" t="str">
        <f t="shared" si="15"/>
        <v/>
      </c>
      <c r="X95" s="265" t="str">
        <f t="shared" si="10"/>
        <v/>
      </c>
      <c r="Y95" s="16">
        <f t="shared" si="16"/>
        <v>0</v>
      </c>
    </row>
    <row r="96" spans="1:25" ht="12.75" hidden="1" customHeight="1">
      <c r="A96" s="128"/>
      <c r="B96" s="4"/>
      <c r="C96" s="98"/>
      <c r="D96" s="103"/>
      <c r="E96" s="129"/>
      <c r="F96" s="129"/>
      <c r="G96" s="130"/>
      <c r="H96" s="139"/>
      <c r="I96" s="261"/>
      <c r="J96" s="276" t="str">
        <f t="shared" si="11"/>
        <v/>
      </c>
      <c r="K96" s="132"/>
      <c r="L96" s="132"/>
      <c r="M96" s="133"/>
      <c r="N96" s="134" t="str">
        <f t="shared" si="14"/>
        <v/>
      </c>
      <c r="O96" s="140" t="str">
        <f t="shared" si="7"/>
        <v/>
      </c>
      <c r="P96" s="141" t="str">
        <f t="shared" si="1"/>
        <v/>
      </c>
      <c r="Q96" s="137" t="str">
        <f t="shared" si="8"/>
        <v/>
      </c>
      <c r="R96" s="134" t="str">
        <f t="shared" si="2"/>
        <v/>
      </c>
      <c r="S96" s="134" t="str">
        <f t="shared" si="3"/>
        <v/>
      </c>
      <c r="T96" s="134" t="str">
        <f t="shared" si="4"/>
        <v/>
      </c>
      <c r="U96" s="134" t="str">
        <f t="shared" si="5"/>
        <v/>
      </c>
      <c r="V96" s="134" t="str">
        <f t="shared" si="12"/>
        <v/>
      </c>
      <c r="W96" s="142" t="str">
        <f t="shared" si="15"/>
        <v/>
      </c>
      <c r="X96" s="265" t="str">
        <f t="shared" si="10"/>
        <v/>
      </c>
      <c r="Y96" s="16">
        <f t="shared" si="16"/>
        <v>0</v>
      </c>
    </row>
    <row r="97" spans="1:25" ht="12.75" hidden="1" customHeight="1">
      <c r="A97" s="128"/>
      <c r="B97" s="4"/>
      <c r="C97" s="98"/>
      <c r="D97" s="103"/>
      <c r="E97" s="129"/>
      <c r="F97" s="129"/>
      <c r="G97" s="130"/>
      <c r="H97" s="139"/>
      <c r="I97" s="261"/>
      <c r="J97" s="276" t="str">
        <f t="shared" si="11"/>
        <v/>
      </c>
      <c r="K97" s="132"/>
      <c r="L97" s="132"/>
      <c r="M97" s="133"/>
      <c r="N97" s="134" t="str">
        <f t="shared" si="14"/>
        <v/>
      </c>
      <c r="O97" s="140" t="str">
        <f t="shared" si="7"/>
        <v/>
      </c>
      <c r="P97" s="141" t="str">
        <f t="shared" si="1"/>
        <v/>
      </c>
      <c r="Q97" s="137" t="str">
        <f t="shared" si="8"/>
        <v/>
      </c>
      <c r="R97" s="134" t="str">
        <f t="shared" si="2"/>
        <v/>
      </c>
      <c r="S97" s="134" t="str">
        <f t="shared" si="3"/>
        <v/>
      </c>
      <c r="T97" s="134" t="str">
        <f t="shared" si="4"/>
        <v/>
      </c>
      <c r="U97" s="134" t="str">
        <f t="shared" si="5"/>
        <v/>
      </c>
      <c r="V97" s="134" t="str">
        <f t="shared" si="12"/>
        <v/>
      </c>
      <c r="W97" s="142" t="str">
        <f t="shared" si="15"/>
        <v/>
      </c>
      <c r="X97" s="265" t="str">
        <f t="shared" si="10"/>
        <v/>
      </c>
      <c r="Y97" s="16">
        <f t="shared" si="16"/>
        <v>0</v>
      </c>
    </row>
    <row r="98" spans="1:25" ht="12.75" hidden="1" customHeight="1">
      <c r="A98" s="128"/>
      <c r="B98" s="4"/>
      <c r="C98" s="98"/>
      <c r="D98" s="103"/>
      <c r="E98" s="129"/>
      <c r="F98" s="129"/>
      <c r="G98" s="130"/>
      <c r="H98" s="139"/>
      <c r="I98" s="261"/>
      <c r="J98" s="276" t="str">
        <f t="shared" si="11"/>
        <v/>
      </c>
      <c r="K98" s="132"/>
      <c r="L98" s="132"/>
      <c r="M98" s="133"/>
      <c r="N98" s="134" t="str">
        <f t="shared" si="14"/>
        <v/>
      </c>
      <c r="O98" s="140" t="str">
        <f t="shared" si="7"/>
        <v/>
      </c>
      <c r="P98" s="141" t="str">
        <f t="shared" si="1"/>
        <v/>
      </c>
      <c r="Q98" s="137" t="str">
        <f t="shared" si="8"/>
        <v/>
      </c>
      <c r="R98" s="134" t="str">
        <f t="shared" si="2"/>
        <v/>
      </c>
      <c r="S98" s="134" t="str">
        <f t="shared" si="3"/>
        <v/>
      </c>
      <c r="T98" s="134" t="str">
        <f t="shared" si="4"/>
        <v/>
      </c>
      <c r="U98" s="134" t="str">
        <f t="shared" si="5"/>
        <v/>
      </c>
      <c r="V98" s="134" t="str">
        <f t="shared" si="12"/>
        <v/>
      </c>
      <c r="W98" s="142" t="str">
        <f t="shared" si="15"/>
        <v/>
      </c>
      <c r="X98" s="265" t="str">
        <f t="shared" si="10"/>
        <v/>
      </c>
      <c r="Y98" s="16">
        <f t="shared" si="16"/>
        <v>0</v>
      </c>
    </row>
    <row r="99" spans="1:25" ht="12.75" hidden="1" customHeight="1">
      <c r="A99" s="128"/>
      <c r="B99" s="4"/>
      <c r="C99" s="98"/>
      <c r="D99" s="103"/>
      <c r="E99" s="129"/>
      <c r="F99" s="129"/>
      <c r="G99" s="130"/>
      <c r="H99" s="139"/>
      <c r="I99" s="261"/>
      <c r="J99" s="276" t="str">
        <f t="shared" si="11"/>
        <v/>
      </c>
      <c r="K99" s="132"/>
      <c r="L99" s="132"/>
      <c r="M99" s="133"/>
      <c r="N99" s="134" t="str">
        <f t="shared" si="14"/>
        <v/>
      </c>
      <c r="O99" s="140" t="str">
        <f t="shared" si="7"/>
        <v/>
      </c>
      <c r="P99" s="141" t="str">
        <f t="shared" si="1"/>
        <v/>
      </c>
      <c r="Q99" s="137" t="str">
        <f t="shared" si="8"/>
        <v/>
      </c>
      <c r="R99" s="134" t="str">
        <f t="shared" si="2"/>
        <v/>
      </c>
      <c r="S99" s="134" t="str">
        <f t="shared" si="3"/>
        <v/>
      </c>
      <c r="T99" s="134" t="str">
        <f t="shared" si="4"/>
        <v/>
      </c>
      <c r="U99" s="134" t="str">
        <f t="shared" si="5"/>
        <v/>
      </c>
      <c r="V99" s="134" t="str">
        <f t="shared" si="12"/>
        <v/>
      </c>
      <c r="W99" s="142" t="str">
        <f t="shared" si="15"/>
        <v/>
      </c>
      <c r="X99" s="265" t="str">
        <f t="shared" si="10"/>
        <v/>
      </c>
      <c r="Y99" s="16">
        <f t="shared" si="16"/>
        <v>0</v>
      </c>
    </row>
    <row r="100" spans="1:25" ht="12.75" hidden="1" customHeight="1">
      <c r="A100" s="128"/>
      <c r="B100" s="4"/>
      <c r="C100" s="98"/>
      <c r="D100" s="103"/>
      <c r="E100" s="129"/>
      <c r="F100" s="129"/>
      <c r="G100" s="130"/>
      <c r="H100" s="139"/>
      <c r="I100" s="261"/>
      <c r="J100" s="276" t="str">
        <f t="shared" si="11"/>
        <v/>
      </c>
      <c r="K100" s="132"/>
      <c r="L100" s="132"/>
      <c r="M100" s="133"/>
      <c r="N100" s="134" t="str">
        <f t="shared" si="14"/>
        <v/>
      </c>
      <c r="O100" s="140" t="str">
        <f t="shared" si="7"/>
        <v/>
      </c>
      <c r="P100" s="141" t="str">
        <f t="shared" si="1"/>
        <v/>
      </c>
      <c r="Q100" s="137" t="str">
        <f t="shared" si="8"/>
        <v/>
      </c>
      <c r="R100" s="134" t="str">
        <f t="shared" si="2"/>
        <v/>
      </c>
      <c r="S100" s="134" t="str">
        <f t="shared" si="3"/>
        <v/>
      </c>
      <c r="T100" s="134" t="str">
        <f t="shared" si="4"/>
        <v/>
      </c>
      <c r="U100" s="134" t="str">
        <f t="shared" si="5"/>
        <v/>
      </c>
      <c r="V100" s="134" t="str">
        <f t="shared" si="12"/>
        <v/>
      </c>
      <c r="W100" s="142" t="str">
        <f t="shared" si="15"/>
        <v/>
      </c>
      <c r="X100" s="265" t="str">
        <f t="shared" si="10"/>
        <v/>
      </c>
      <c r="Y100" s="16">
        <f t="shared" si="16"/>
        <v>0</v>
      </c>
    </row>
    <row r="101" spans="1:25" ht="12.75" hidden="1" customHeight="1">
      <c r="A101" s="128"/>
      <c r="B101" s="4"/>
      <c r="C101" s="98"/>
      <c r="D101" s="103"/>
      <c r="E101" s="129"/>
      <c r="F101" s="129"/>
      <c r="G101" s="130"/>
      <c r="H101" s="139"/>
      <c r="I101" s="261"/>
      <c r="J101" s="276" t="str">
        <f t="shared" si="11"/>
        <v/>
      </c>
      <c r="K101" s="132"/>
      <c r="L101" s="132"/>
      <c r="M101" s="133"/>
      <c r="N101" s="134" t="str">
        <f t="shared" si="14"/>
        <v/>
      </c>
      <c r="O101" s="140" t="str">
        <f t="shared" si="7"/>
        <v/>
      </c>
      <c r="P101" s="141" t="str">
        <f t="shared" si="1"/>
        <v/>
      </c>
      <c r="Q101" s="137" t="str">
        <f t="shared" si="8"/>
        <v/>
      </c>
      <c r="R101" s="134" t="str">
        <f t="shared" si="2"/>
        <v/>
      </c>
      <c r="S101" s="134" t="str">
        <f t="shared" si="3"/>
        <v/>
      </c>
      <c r="T101" s="134" t="str">
        <f t="shared" si="4"/>
        <v/>
      </c>
      <c r="U101" s="134" t="str">
        <f t="shared" si="5"/>
        <v/>
      </c>
      <c r="V101" s="134" t="str">
        <f t="shared" si="12"/>
        <v/>
      </c>
      <c r="W101" s="142" t="str">
        <f t="shared" si="15"/>
        <v/>
      </c>
      <c r="X101" s="265" t="str">
        <f t="shared" si="10"/>
        <v/>
      </c>
      <c r="Y101" s="16">
        <f t="shared" si="16"/>
        <v>0</v>
      </c>
    </row>
    <row r="102" spans="1:25" ht="12.75" hidden="1" customHeight="1">
      <c r="A102" s="128"/>
      <c r="B102" s="4"/>
      <c r="C102" s="98"/>
      <c r="D102" s="103"/>
      <c r="E102" s="129"/>
      <c r="F102" s="129"/>
      <c r="G102" s="130"/>
      <c r="H102" s="139"/>
      <c r="I102" s="261"/>
      <c r="J102" s="276" t="str">
        <f t="shared" si="11"/>
        <v/>
      </c>
      <c r="K102" s="132"/>
      <c r="L102" s="132"/>
      <c r="M102" s="133"/>
      <c r="N102" s="134" t="str">
        <f t="shared" si="14"/>
        <v/>
      </c>
      <c r="O102" s="140" t="str">
        <f t="shared" si="7"/>
        <v/>
      </c>
      <c r="P102" s="141" t="str">
        <f t="shared" si="1"/>
        <v/>
      </c>
      <c r="Q102" s="137" t="str">
        <f t="shared" si="8"/>
        <v/>
      </c>
      <c r="R102" s="134" t="str">
        <f t="shared" si="2"/>
        <v/>
      </c>
      <c r="S102" s="134" t="str">
        <f t="shared" si="3"/>
        <v/>
      </c>
      <c r="T102" s="134" t="str">
        <f t="shared" si="4"/>
        <v/>
      </c>
      <c r="U102" s="134" t="str">
        <f t="shared" si="5"/>
        <v/>
      </c>
      <c r="V102" s="134" t="str">
        <f t="shared" si="12"/>
        <v/>
      </c>
      <c r="W102" s="142" t="str">
        <f t="shared" si="15"/>
        <v/>
      </c>
      <c r="X102" s="265" t="str">
        <f t="shared" si="10"/>
        <v/>
      </c>
      <c r="Y102" s="16">
        <f t="shared" si="16"/>
        <v>0</v>
      </c>
    </row>
    <row r="103" spans="1:25" ht="12.75" hidden="1" customHeight="1">
      <c r="A103" s="128"/>
      <c r="B103" s="4"/>
      <c r="C103" s="98"/>
      <c r="D103" s="103"/>
      <c r="E103" s="129"/>
      <c r="F103" s="129"/>
      <c r="G103" s="130"/>
      <c r="H103" s="139"/>
      <c r="I103" s="261"/>
      <c r="J103" s="276" t="str">
        <f t="shared" si="11"/>
        <v/>
      </c>
      <c r="K103" s="132"/>
      <c r="L103" s="132"/>
      <c r="M103" s="133"/>
      <c r="N103" s="134" t="str">
        <f t="shared" si="14"/>
        <v/>
      </c>
      <c r="O103" s="140" t="str">
        <f t="shared" si="7"/>
        <v/>
      </c>
      <c r="P103" s="141" t="str">
        <f t="shared" ref="P103:P134" si="17">IF($Y103 = 1,IF($P$23="No",$P$24,0),"")</f>
        <v/>
      </c>
      <c r="Q103" s="137" t="str">
        <f t="shared" si="8"/>
        <v/>
      </c>
      <c r="R103" s="134" t="str">
        <f t="shared" ref="R103:R134" si="18">IF($Y103 = 1,IFERROR(IF($P$34="Per Bed",$Q$34,$Q$34 /F103),0) + IFERROR(IF($P$35="Per Bed",$Q$35,$Q$35/F103),0),"")</f>
        <v/>
      </c>
      <c r="S103" s="134" t="str">
        <f t="shared" ref="S103:S134" si="19">IF($Y103 = 1,IFERROR(IF($P$36="Per Bed",$Q$36,$Q$36/F103),0),"")</f>
        <v/>
      </c>
      <c r="T103" s="134" t="str">
        <f t="shared" ref="T103:T134" si="20">IF($Y103 = 1,IFERROR(IF($P$38="Per Bed",$Q$38,$Q$38 /F103),0) + IFERROR(IF($P$39="Per Bed",$Q$39,$Q$39/F103),0),"")</f>
        <v/>
      </c>
      <c r="U103" s="134" t="str">
        <f t="shared" ref="U103:U134" si="21">IF($Y103 = 1,IFERROR(IF($P$40="Per Bed",$Q$40,$Q$40/F103),0) + IFERROR(IF($P$41="Per Bed",$Q$41,$Q$41/F103),0) + IFERROR(IF($P$42="Per Bed",$Q$42,$Q$42/F103),0),"")</f>
        <v/>
      </c>
      <c r="V103" s="134" t="str">
        <f t="shared" si="12"/>
        <v/>
      </c>
      <c r="W103" s="142" t="str">
        <f t="shared" si="15"/>
        <v/>
      </c>
      <c r="X103" s="265" t="str">
        <f t="shared" si="10"/>
        <v/>
      </c>
      <c r="Y103" s="16">
        <f t="shared" si="16"/>
        <v>0</v>
      </c>
    </row>
    <row r="104" spans="1:25" ht="12.75" hidden="1" customHeight="1">
      <c r="A104" s="128"/>
      <c r="B104" s="4"/>
      <c r="C104" s="98"/>
      <c r="D104" s="103"/>
      <c r="E104" s="129"/>
      <c r="F104" s="129"/>
      <c r="G104" s="130"/>
      <c r="H104" s="139"/>
      <c r="I104" s="261"/>
      <c r="J104" s="276" t="str">
        <f t="shared" si="11"/>
        <v/>
      </c>
      <c r="K104" s="132"/>
      <c r="L104" s="132"/>
      <c r="M104" s="133"/>
      <c r="N104" s="134" t="str">
        <f t="shared" si="14"/>
        <v/>
      </c>
      <c r="O104" s="140" t="str">
        <f t="shared" si="7"/>
        <v/>
      </c>
      <c r="P104" s="141" t="str">
        <f t="shared" si="17"/>
        <v/>
      </c>
      <c r="Q104" s="137" t="str">
        <f t="shared" si="8"/>
        <v/>
      </c>
      <c r="R104" s="134" t="str">
        <f t="shared" si="18"/>
        <v/>
      </c>
      <c r="S104" s="134" t="str">
        <f t="shared" si="19"/>
        <v/>
      </c>
      <c r="T104" s="134" t="str">
        <f t="shared" si="20"/>
        <v/>
      </c>
      <c r="U104" s="134" t="str">
        <f t="shared" si="21"/>
        <v/>
      </c>
      <c r="V104" s="134" t="str">
        <f t="shared" si="12"/>
        <v/>
      </c>
      <c r="W104" s="142" t="str">
        <f t="shared" si="15"/>
        <v/>
      </c>
      <c r="X104" s="265" t="str">
        <f t="shared" si="10"/>
        <v/>
      </c>
      <c r="Y104" s="16">
        <f t="shared" si="16"/>
        <v>0</v>
      </c>
    </row>
    <row r="105" spans="1:25" ht="12.75" hidden="1" customHeight="1">
      <c r="A105" s="128"/>
      <c r="B105" s="4"/>
      <c r="C105" s="98"/>
      <c r="D105" s="103"/>
      <c r="E105" s="129"/>
      <c r="F105" s="129"/>
      <c r="G105" s="130"/>
      <c r="H105" s="139"/>
      <c r="I105" s="261"/>
      <c r="J105" s="276" t="str">
        <f t="shared" si="11"/>
        <v/>
      </c>
      <c r="K105" s="132"/>
      <c r="L105" s="132"/>
      <c r="M105" s="133"/>
      <c r="N105" s="134" t="str">
        <f t="shared" si="14"/>
        <v/>
      </c>
      <c r="O105" s="140" t="str">
        <f t="shared" si="7"/>
        <v/>
      </c>
      <c r="P105" s="141" t="str">
        <f t="shared" si="17"/>
        <v/>
      </c>
      <c r="Q105" s="137" t="str">
        <f t="shared" si="8"/>
        <v/>
      </c>
      <c r="R105" s="134" t="str">
        <f t="shared" si="18"/>
        <v/>
      </c>
      <c r="S105" s="134" t="str">
        <f t="shared" si="19"/>
        <v/>
      </c>
      <c r="T105" s="134" t="str">
        <f t="shared" si="20"/>
        <v/>
      </c>
      <c r="U105" s="134" t="str">
        <f t="shared" si="21"/>
        <v/>
      </c>
      <c r="V105" s="134" t="str">
        <f t="shared" si="12"/>
        <v/>
      </c>
      <c r="W105" s="142" t="str">
        <f t="shared" si="15"/>
        <v/>
      </c>
      <c r="X105" s="265" t="str">
        <f t="shared" si="10"/>
        <v/>
      </c>
      <c r="Y105" s="16">
        <f t="shared" si="16"/>
        <v>0</v>
      </c>
    </row>
    <row r="106" spans="1:25" ht="12.75" hidden="1" customHeight="1">
      <c r="A106" s="128"/>
      <c r="B106" s="4"/>
      <c r="C106" s="98"/>
      <c r="D106" s="103"/>
      <c r="E106" s="129"/>
      <c r="F106" s="129"/>
      <c r="G106" s="130"/>
      <c r="H106" s="139"/>
      <c r="I106" s="261"/>
      <c r="J106" s="276" t="str">
        <f t="shared" si="11"/>
        <v/>
      </c>
      <c r="K106" s="132"/>
      <c r="L106" s="132"/>
      <c r="M106" s="133"/>
      <c r="N106" s="134" t="str">
        <f t="shared" si="14"/>
        <v/>
      </c>
      <c r="O106" s="140" t="str">
        <f t="shared" si="7"/>
        <v/>
      </c>
      <c r="P106" s="141" t="str">
        <f t="shared" si="17"/>
        <v/>
      </c>
      <c r="Q106" s="137" t="str">
        <f t="shared" si="8"/>
        <v/>
      </c>
      <c r="R106" s="134" t="str">
        <f t="shared" si="18"/>
        <v/>
      </c>
      <c r="S106" s="134" t="str">
        <f t="shared" si="19"/>
        <v/>
      </c>
      <c r="T106" s="134" t="str">
        <f t="shared" si="20"/>
        <v/>
      </c>
      <c r="U106" s="134" t="str">
        <f t="shared" si="21"/>
        <v/>
      </c>
      <c r="V106" s="134" t="str">
        <f t="shared" si="12"/>
        <v/>
      </c>
      <c r="W106" s="142" t="str">
        <f t="shared" si="15"/>
        <v/>
      </c>
      <c r="X106" s="265" t="str">
        <f t="shared" si="10"/>
        <v/>
      </c>
      <c r="Y106" s="16">
        <f t="shared" si="16"/>
        <v>0</v>
      </c>
    </row>
    <row r="107" spans="1:25" ht="12.75" hidden="1" customHeight="1">
      <c r="A107" s="128"/>
      <c r="B107" s="4"/>
      <c r="C107" s="98"/>
      <c r="D107" s="103"/>
      <c r="E107" s="129"/>
      <c r="F107" s="129"/>
      <c r="G107" s="130"/>
      <c r="H107" s="139"/>
      <c r="I107" s="261"/>
      <c r="J107" s="276" t="str">
        <f t="shared" si="11"/>
        <v/>
      </c>
      <c r="K107" s="132"/>
      <c r="L107" s="132"/>
      <c r="M107" s="133"/>
      <c r="N107" s="134" t="str">
        <f t="shared" si="14"/>
        <v/>
      </c>
      <c r="O107" s="140" t="str">
        <f t="shared" si="7"/>
        <v/>
      </c>
      <c r="P107" s="141" t="str">
        <f t="shared" si="17"/>
        <v/>
      </c>
      <c r="Q107" s="137" t="str">
        <f t="shared" si="8"/>
        <v/>
      </c>
      <c r="R107" s="134" t="str">
        <f t="shared" si="18"/>
        <v/>
      </c>
      <c r="S107" s="134" t="str">
        <f t="shared" si="19"/>
        <v/>
      </c>
      <c r="T107" s="134" t="str">
        <f t="shared" si="20"/>
        <v/>
      </c>
      <c r="U107" s="134" t="str">
        <f t="shared" si="21"/>
        <v/>
      </c>
      <c r="V107" s="134" t="str">
        <f t="shared" si="12"/>
        <v/>
      </c>
      <c r="W107" s="142" t="str">
        <f t="shared" si="15"/>
        <v/>
      </c>
      <c r="X107" s="265" t="str">
        <f t="shared" si="10"/>
        <v/>
      </c>
      <c r="Y107" s="16">
        <f t="shared" si="16"/>
        <v>0</v>
      </c>
    </row>
    <row r="108" spans="1:25" ht="12.75" hidden="1" customHeight="1">
      <c r="A108" s="128"/>
      <c r="B108" s="4"/>
      <c r="C108" s="98"/>
      <c r="D108" s="103"/>
      <c r="E108" s="129"/>
      <c r="F108" s="129"/>
      <c r="G108" s="130"/>
      <c r="H108" s="139"/>
      <c r="I108" s="261"/>
      <c r="J108" s="276" t="str">
        <f t="shared" si="11"/>
        <v/>
      </c>
      <c r="K108" s="132"/>
      <c r="L108" s="132"/>
      <c r="M108" s="133"/>
      <c r="N108" s="134" t="str">
        <f t="shared" si="14"/>
        <v/>
      </c>
      <c r="O108" s="140" t="str">
        <f t="shared" si="7"/>
        <v/>
      </c>
      <c r="P108" s="141" t="str">
        <f t="shared" si="17"/>
        <v/>
      </c>
      <c r="Q108" s="137" t="str">
        <f t="shared" si="8"/>
        <v/>
      </c>
      <c r="R108" s="134" t="str">
        <f t="shared" si="18"/>
        <v/>
      </c>
      <c r="S108" s="134" t="str">
        <f t="shared" si="19"/>
        <v/>
      </c>
      <c r="T108" s="134" t="str">
        <f t="shared" si="20"/>
        <v/>
      </c>
      <c r="U108" s="134" t="str">
        <f t="shared" si="21"/>
        <v/>
      </c>
      <c r="V108" s="134" t="str">
        <f t="shared" si="12"/>
        <v/>
      </c>
      <c r="W108" s="142" t="str">
        <f t="shared" si="15"/>
        <v/>
      </c>
      <c r="X108" s="265" t="str">
        <f t="shared" si="10"/>
        <v/>
      </c>
      <c r="Y108" s="16">
        <f t="shared" si="16"/>
        <v>0</v>
      </c>
    </row>
    <row r="109" spans="1:25" ht="12.75" hidden="1" customHeight="1">
      <c r="A109" s="128"/>
      <c r="B109" s="4"/>
      <c r="C109" s="98"/>
      <c r="D109" s="103"/>
      <c r="E109" s="129"/>
      <c r="F109" s="129"/>
      <c r="G109" s="130"/>
      <c r="H109" s="139"/>
      <c r="I109" s="261"/>
      <c r="J109" s="276" t="str">
        <f t="shared" si="11"/>
        <v/>
      </c>
      <c r="K109" s="132"/>
      <c r="L109" s="132"/>
      <c r="M109" s="133"/>
      <c r="N109" s="134" t="str">
        <f t="shared" si="14"/>
        <v/>
      </c>
      <c r="O109" s="140" t="str">
        <f t="shared" si="7"/>
        <v/>
      </c>
      <c r="P109" s="141" t="str">
        <f t="shared" si="17"/>
        <v/>
      </c>
      <c r="Q109" s="137" t="str">
        <f t="shared" si="8"/>
        <v/>
      </c>
      <c r="R109" s="134" t="str">
        <f t="shared" si="18"/>
        <v/>
      </c>
      <c r="S109" s="134" t="str">
        <f t="shared" si="19"/>
        <v/>
      </c>
      <c r="T109" s="134" t="str">
        <f t="shared" si="20"/>
        <v/>
      </c>
      <c r="U109" s="134" t="str">
        <f t="shared" si="21"/>
        <v/>
      </c>
      <c r="V109" s="134" t="str">
        <f t="shared" si="12"/>
        <v/>
      </c>
      <c r="W109" s="142" t="str">
        <f t="shared" si="15"/>
        <v/>
      </c>
      <c r="X109" s="265" t="str">
        <f t="shared" si="10"/>
        <v/>
      </c>
      <c r="Y109" s="16">
        <f t="shared" si="16"/>
        <v>0</v>
      </c>
    </row>
    <row r="110" spans="1:25" ht="12.75" hidden="1" customHeight="1">
      <c r="A110" s="128"/>
      <c r="B110" s="4"/>
      <c r="C110" s="98"/>
      <c r="D110" s="103"/>
      <c r="E110" s="129"/>
      <c r="F110" s="129"/>
      <c r="G110" s="130"/>
      <c r="H110" s="139"/>
      <c r="I110" s="261"/>
      <c r="J110" s="276" t="str">
        <f t="shared" si="11"/>
        <v/>
      </c>
      <c r="K110" s="132"/>
      <c r="L110" s="132"/>
      <c r="M110" s="133"/>
      <c r="N110" s="134" t="str">
        <f t="shared" si="14"/>
        <v/>
      </c>
      <c r="O110" s="140" t="str">
        <f t="shared" si="7"/>
        <v/>
      </c>
      <c r="P110" s="141" t="str">
        <f t="shared" si="17"/>
        <v/>
      </c>
      <c r="Q110" s="137" t="str">
        <f t="shared" si="8"/>
        <v/>
      </c>
      <c r="R110" s="134" t="str">
        <f t="shared" si="18"/>
        <v/>
      </c>
      <c r="S110" s="134" t="str">
        <f t="shared" si="19"/>
        <v/>
      </c>
      <c r="T110" s="134" t="str">
        <f t="shared" si="20"/>
        <v/>
      </c>
      <c r="U110" s="134" t="str">
        <f t="shared" si="21"/>
        <v/>
      </c>
      <c r="V110" s="134" t="str">
        <f t="shared" si="12"/>
        <v/>
      </c>
      <c r="W110" s="142" t="str">
        <f t="shared" si="15"/>
        <v/>
      </c>
      <c r="X110" s="265" t="str">
        <f t="shared" si="10"/>
        <v/>
      </c>
      <c r="Y110" s="16">
        <f t="shared" si="16"/>
        <v>0</v>
      </c>
    </row>
    <row r="111" spans="1:25" ht="12.75" hidden="1" customHeight="1">
      <c r="A111" s="128"/>
      <c r="B111" s="4"/>
      <c r="C111" s="98"/>
      <c r="D111" s="103"/>
      <c r="E111" s="129"/>
      <c r="F111" s="129"/>
      <c r="G111" s="130"/>
      <c r="H111" s="139"/>
      <c r="I111" s="261"/>
      <c r="J111" s="276" t="str">
        <f t="shared" si="11"/>
        <v/>
      </c>
      <c r="K111" s="132"/>
      <c r="L111" s="132"/>
      <c r="M111" s="133"/>
      <c r="N111" s="134" t="str">
        <f t="shared" si="14"/>
        <v/>
      </c>
      <c r="O111" s="140" t="str">
        <f t="shared" si="7"/>
        <v/>
      </c>
      <c r="P111" s="141" t="str">
        <f t="shared" si="17"/>
        <v/>
      </c>
      <c r="Q111" s="137" t="str">
        <f t="shared" si="8"/>
        <v/>
      </c>
      <c r="R111" s="134" t="str">
        <f t="shared" si="18"/>
        <v/>
      </c>
      <c r="S111" s="134" t="str">
        <f t="shared" si="19"/>
        <v/>
      </c>
      <c r="T111" s="134" t="str">
        <f t="shared" si="20"/>
        <v/>
      </c>
      <c r="U111" s="134" t="str">
        <f t="shared" si="21"/>
        <v/>
      </c>
      <c r="V111" s="134" t="str">
        <f t="shared" si="12"/>
        <v/>
      </c>
      <c r="W111" s="142" t="str">
        <f t="shared" si="15"/>
        <v/>
      </c>
      <c r="X111" s="265" t="str">
        <f t="shared" si="10"/>
        <v/>
      </c>
      <c r="Y111" s="16">
        <f t="shared" si="16"/>
        <v>0</v>
      </c>
    </row>
    <row r="112" spans="1:25" ht="12.75" hidden="1" customHeight="1">
      <c r="A112" s="128"/>
      <c r="B112" s="4"/>
      <c r="C112" s="98"/>
      <c r="D112" s="103"/>
      <c r="E112" s="129"/>
      <c r="F112" s="129"/>
      <c r="G112" s="130"/>
      <c r="H112" s="139"/>
      <c r="I112" s="261"/>
      <c r="J112" s="276" t="str">
        <f t="shared" si="11"/>
        <v/>
      </c>
      <c r="K112" s="132"/>
      <c r="L112" s="132"/>
      <c r="M112" s="133"/>
      <c r="N112" s="134" t="str">
        <f t="shared" si="14"/>
        <v/>
      </c>
      <c r="O112" s="140" t="str">
        <f t="shared" si="7"/>
        <v/>
      </c>
      <c r="P112" s="141" t="str">
        <f t="shared" si="17"/>
        <v/>
      </c>
      <c r="Q112" s="137" t="str">
        <f t="shared" si="8"/>
        <v/>
      </c>
      <c r="R112" s="134" t="str">
        <f t="shared" si="18"/>
        <v/>
      </c>
      <c r="S112" s="134" t="str">
        <f t="shared" si="19"/>
        <v/>
      </c>
      <c r="T112" s="134" t="str">
        <f t="shared" si="20"/>
        <v/>
      </c>
      <c r="U112" s="134" t="str">
        <f t="shared" si="21"/>
        <v/>
      </c>
      <c r="V112" s="134" t="str">
        <f t="shared" si="12"/>
        <v/>
      </c>
      <c r="W112" s="142" t="str">
        <f t="shared" si="15"/>
        <v/>
      </c>
      <c r="X112" s="265" t="str">
        <f t="shared" si="10"/>
        <v/>
      </c>
      <c r="Y112" s="16">
        <f t="shared" si="16"/>
        <v>0</v>
      </c>
    </row>
    <row r="113" spans="1:25" ht="12.75" hidden="1" customHeight="1">
      <c r="A113" s="128"/>
      <c r="B113" s="4"/>
      <c r="C113" s="98"/>
      <c r="D113" s="103"/>
      <c r="E113" s="129"/>
      <c r="F113" s="129"/>
      <c r="G113" s="130"/>
      <c r="H113" s="139"/>
      <c r="I113" s="261"/>
      <c r="J113" s="276" t="str">
        <f t="shared" si="11"/>
        <v/>
      </c>
      <c r="K113" s="132"/>
      <c r="L113" s="132"/>
      <c r="M113" s="133"/>
      <c r="N113" s="134" t="str">
        <f t="shared" si="14"/>
        <v/>
      </c>
      <c r="O113" s="140" t="str">
        <f t="shared" si="7"/>
        <v/>
      </c>
      <c r="P113" s="141" t="str">
        <f t="shared" si="17"/>
        <v/>
      </c>
      <c r="Q113" s="137" t="str">
        <f t="shared" si="8"/>
        <v/>
      </c>
      <c r="R113" s="134" t="str">
        <f t="shared" si="18"/>
        <v/>
      </c>
      <c r="S113" s="134" t="str">
        <f t="shared" si="19"/>
        <v/>
      </c>
      <c r="T113" s="134" t="str">
        <f t="shared" si="20"/>
        <v/>
      </c>
      <c r="U113" s="134" t="str">
        <f t="shared" si="21"/>
        <v/>
      </c>
      <c r="V113" s="134" t="str">
        <f t="shared" si="12"/>
        <v/>
      </c>
      <c r="W113" s="142" t="str">
        <f t="shared" si="15"/>
        <v/>
      </c>
      <c r="X113" s="265" t="str">
        <f t="shared" si="10"/>
        <v/>
      </c>
      <c r="Y113" s="16">
        <f t="shared" si="16"/>
        <v>0</v>
      </c>
    </row>
    <row r="114" spans="1:25" ht="12.75" hidden="1" customHeight="1">
      <c r="A114" s="128"/>
      <c r="B114" s="4"/>
      <c r="C114" s="98"/>
      <c r="D114" s="103"/>
      <c r="E114" s="129"/>
      <c r="F114" s="129"/>
      <c r="G114" s="130"/>
      <c r="H114" s="139"/>
      <c r="I114" s="261"/>
      <c r="J114" s="276" t="str">
        <f t="shared" si="11"/>
        <v/>
      </c>
      <c r="K114" s="132"/>
      <c r="L114" s="132"/>
      <c r="M114" s="133"/>
      <c r="N114" s="134" t="str">
        <f t="shared" si="14"/>
        <v/>
      </c>
      <c r="O114" s="140" t="str">
        <f t="shared" si="7"/>
        <v/>
      </c>
      <c r="P114" s="141" t="str">
        <f t="shared" si="17"/>
        <v/>
      </c>
      <c r="Q114" s="137" t="str">
        <f t="shared" si="8"/>
        <v/>
      </c>
      <c r="R114" s="134" t="str">
        <f t="shared" si="18"/>
        <v/>
      </c>
      <c r="S114" s="134" t="str">
        <f t="shared" si="19"/>
        <v/>
      </c>
      <c r="T114" s="134" t="str">
        <f t="shared" si="20"/>
        <v/>
      </c>
      <c r="U114" s="134" t="str">
        <f t="shared" si="21"/>
        <v/>
      </c>
      <c r="V114" s="134" t="str">
        <f t="shared" si="12"/>
        <v/>
      </c>
      <c r="W114" s="142" t="str">
        <f t="shared" si="15"/>
        <v/>
      </c>
      <c r="X114" s="265" t="str">
        <f t="shared" si="10"/>
        <v/>
      </c>
      <c r="Y114" s="16">
        <f t="shared" si="16"/>
        <v>0</v>
      </c>
    </row>
    <row r="115" spans="1:25" ht="12.75" hidden="1" customHeight="1">
      <c r="A115" s="128"/>
      <c r="B115" s="4"/>
      <c r="C115" s="98"/>
      <c r="D115" s="103"/>
      <c r="E115" s="129"/>
      <c r="F115" s="129"/>
      <c r="G115" s="130"/>
      <c r="H115" s="139"/>
      <c r="I115" s="261"/>
      <c r="J115" s="276" t="str">
        <f t="shared" si="11"/>
        <v/>
      </c>
      <c r="K115" s="132"/>
      <c r="L115" s="132"/>
      <c r="M115" s="133"/>
      <c r="N115" s="134" t="str">
        <f t="shared" si="14"/>
        <v/>
      </c>
      <c r="O115" s="140" t="str">
        <f t="shared" si="7"/>
        <v/>
      </c>
      <c r="P115" s="141" t="str">
        <f t="shared" si="17"/>
        <v/>
      </c>
      <c r="Q115" s="137" t="str">
        <f t="shared" si="8"/>
        <v/>
      </c>
      <c r="R115" s="134" t="str">
        <f t="shared" si="18"/>
        <v/>
      </c>
      <c r="S115" s="134" t="str">
        <f t="shared" si="19"/>
        <v/>
      </c>
      <c r="T115" s="134" t="str">
        <f t="shared" si="20"/>
        <v/>
      </c>
      <c r="U115" s="134" t="str">
        <f t="shared" si="21"/>
        <v/>
      </c>
      <c r="V115" s="134" t="str">
        <f t="shared" si="12"/>
        <v/>
      </c>
      <c r="W115" s="142" t="str">
        <f t="shared" si="15"/>
        <v/>
      </c>
      <c r="X115" s="265" t="str">
        <f t="shared" si="10"/>
        <v/>
      </c>
      <c r="Y115" s="16">
        <f t="shared" si="16"/>
        <v>0</v>
      </c>
    </row>
    <row r="116" spans="1:25" ht="12.75" hidden="1" customHeight="1">
      <c r="A116" s="128"/>
      <c r="B116" s="4"/>
      <c r="C116" s="98"/>
      <c r="D116" s="103"/>
      <c r="E116" s="129"/>
      <c r="F116" s="129"/>
      <c r="G116" s="130"/>
      <c r="H116" s="139"/>
      <c r="I116" s="261"/>
      <c r="J116" s="276" t="str">
        <f t="shared" si="11"/>
        <v/>
      </c>
      <c r="K116" s="132"/>
      <c r="L116" s="132"/>
      <c r="M116" s="133"/>
      <c r="N116" s="134" t="str">
        <f t="shared" si="14"/>
        <v/>
      </c>
      <c r="O116" s="140" t="str">
        <f t="shared" si="7"/>
        <v/>
      </c>
      <c r="P116" s="141" t="str">
        <f t="shared" si="17"/>
        <v/>
      </c>
      <c r="Q116" s="137" t="str">
        <f t="shared" si="8"/>
        <v/>
      </c>
      <c r="R116" s="134" t="str">
        <f t="shared" si="18"/>
        <v/>
      </c>
      <c r="S116" s="134" t="str">
        <f t="shared" si="19"/>
        <v/>
      </c>
      <c r="T116" s="134" t="str">
        <f t="shared" si="20"/>
        <v/>
      </c>
      <c r="U116" s="134" t="str">
        <f t="shared" si="21"/>
        <v/>
      </c>
      <c r="V116" s="134" t="str">
        <f t="shared" si="12"/>
        <v/>
      </c>
      <c r="W116" s="142" t="str">
        <f t="shared" si="15"/>
        <v/>
      </c>
      <c r="X116" s="265" t="str">
        <f t="shared" si="10"/>
        <v/>
      </c>
      <c r="Y116" s="16">
        <f t="shared" si="16"/>
        <v>0</v>
      </c>
    </row>
    <row r="117" spans="1:25" ht="12.75" hidden="1" customHeight="1">
      <c r="A117" s="128"/>
      <c r="B117" s="4"/>
      <c r="C117" s="98"/>
      <c r="D117" s="103"/>
      <c r="E117" s="129"/>
      <c r="F117" s="129"/>
      <c r="G117" s="130"/>
      <c r="H117" s="139"/>
      <c r="I117" s="261"/>
      <c r="J117" s="276" t="str">
        <f t="shared" si="11"/>
        <v/>
      </c>
      <c r="K117" s="132"/>
      <c r="L117" s="132"/>
      <c r="M117" s="133"/>
      <c r="N117" s="134" t="str">
        <f t="shared" si="14"/>
        <v/>
      </c>
      <c r="O117" s="140" t="str">
        <f t="shared" si="7"/>
        <v/>
      </c>
      <c r="P117" s="141" t="str">
        <f t="shared" si="17"/>
        <v/>
      </c>
      <c r="Q117" s="137" t="str">
        <f t="shared" si="8"/>
        <v/>
      </c>
      <c r="R117" s="134" t="str">
        <f t="shared" si="18"/>
        <v/>
      </c>
      <c r="S117" s="134" t="str">
        <f t="shared" si="19"/>
        <v/>
      </c>
      <c r="T117" s="134" t="str">
        <f t="shared" si="20"/>
        <v/>
      </c>
      <c r="U117" s="134" t="str">
        <f t="shared" si="21"/>
        <v/>
      </c>
      <c r="V117" s="134" t="str">
        <f t="shared" si="12"/>
        <v/>
      </c>
      <c r="W117" s="142" t="str">
        <f t="shared" si="15"/>
        <v/>
      </c>
      <c r="X117" s="265" t="str">
        <f t="shared" si="10"/>
        <v/>
      </c>
      <c r="Y117" s="16">
        <f t="shared" si="16"/>
        <v>0</v>
      </c>
    </row>
    <row r="118" spans="1:25" ht="12.75" hidden="1" customHeight="1">
      <c r="A118" s="128"/>
      <c r="B118" s="4"/>
      <c r="C118" s="98"/>
      <c r="D118" s="103"/>
      <c r="E118" s="129"/>
      <c r="F118" s="129"/>
      <c r="G118" s="130"/>
      <c r="H118" s="139"/>
      <c r="I118" s="261"/>
      <c r="J118" s="276" t="str">
        <f t="shared" si="11"/>
        <v/>
      </c>
      <c r="K118" s="132"/>
      <c r="L118" s="132"/>
      <c r="M118" s="133"/>
      <c r="N118" s="134" t="str">
        <f t="shared" si="14"/>
        <v/>
      </c>
      <c r="O118" s="140" t="str">
        <f t="shared" si="7"/>
        <v/>
      </c>
      <c r="P118" s="141" t="str">
        <f t="shared" si="17"/>
        <v/>
      </c>
      <c r="Q118" s="137" t="str">
        <f t="shared" si="8"/>
        <v/>
      </c>
      <c r="R118" s="134" t="str">
        <f t="shared" si="18"/>
        <v/>
      </c>
      <c r="S118" s="134" t="str">
        <f t="shared" si="19"/>
        <v/>
      </c>
      <c r="T118" s="134" t="str">
        <f t="shared" si="20"/>
        <v/>
      </c>
      <c r="U118" s="134" t="str">
        <f t="shared" si="21"/>
        <v/>
      </c>
      <c r="V118" s="134" t="str">
        <f t="shared" si="12"/>
        <v/>
      </c>
      <c r="W118" s="142" t="str">
        <f t="shared" si="15"/>
        <v/>
      </c>
      <c r="X118" s="265" t="str">
        <f t="shared" si="10"/>
        <v/>
      </c>
      <c r="Y118" s="16">
        <f t="shared" si="16"/>
        <v>0</v>
      </c>
    </row>
    <row r="119" spans="1:25" ht="12.75" hidden="1" customHeight="1">
      <c r="A119" s="128"/>
      <c r="B119" s="4"/>
      <c r="C119" s="98"/>
      <c r="D119" s="103"/>
      <c r="E119" s="129"/>
      <c r="F119" s="129"/>
      <c r="G119" s="130"/>
      <c r="H119" s="139"/>
      <c r="I119" s="261"/>
      <c r="J119" s="276" t="str">
        <f t="shared" si="11"/>
        <v/>
      </c>
      <c r="K119" s="132"/>
      <c r="L119" s="132"/>
      <c r="M119" s="133"/>
      <c r="N119" s="134" t="str">
        <f t="shared" si="14"/>
        <v/>
      </c>
      <c r="O119" s="140" t="str">
        <f t="shared" si="7"/>
        <v/>
      </c>
      <c r="P119" s="141" t="str">
        <f t="shared" si="17"/>
        <v/>
      </c>
      <c r="Q119" s="137" t="str">
        <f t="shared" si="8"/>
        <v/>
      </c>
      <c r="R119" s="134" t="str">
        <f t="shared" si="18"/>
        <v/>
      </c>
      <c r="S119" s="134" t="str">
        <f t="shared" si="19"/>
        <v/>
      </c>
      <c r="T119" s="134" t="str">
        <f t="shared" si="20"/>
        <v/>
      </c>
      <c r="U119" s="134" t="str">
        <f t="shared" si="21"/>
        <v/>
      </c>
      <c r="V119" s="134" t="str">
        <f t="shared" si="12"/>
        <v/>
      </c>
      <c r="W119" s="142" t="str">
        <f t="shared" si="15"/>
        <v/>
      </c>
      <c r="X119" s="265" t="str">
        <f t="shared" si="10"/>
        <v/>
      </c>
      <c r="Y119" s="16">
        <f t="shared" si="16"/>
        <v>0</v>
      </c>
    </row>
    <row r="120" spans="1:25" ht="12.75" hidden="1" customHeight="1">
      <c r="A120" s="128"/>
      <c r="B120" s="4"/>
      <c r="C120" s="98"/>
      <c r="D120" s="103"/>
      <c r="E120" s="129"/>
      <c r="F120" s="129"/>
      <c r="G120" s="130"/>
      <c r="H120" s="139"/>
      <c r="I120" s="261"/>
      <c r="J120" s="276" t="str">
        <f t="shared" si="11"/>
        <v/>
      </c>
      <c r="K120" s="132"/>
      <c r="L120" s="132"/>
      <c r="M120" s="133"/>
      <c r="N120" s="134" t="str">
        <f t="shared" si="14"/>
        <v/>
      </c>
      <c r="O120" s="140" t="str">
        <f t="shared" si="7"/>
        <v/>
      </c>
      <c r="P120" s="141" t="str">
        <f t="shared" si="17"/>
        <v/>
      </c>
      <c r="Q120" s="137" t="str">
        <f t="shared" si="8"/>
        <v/>
      </c>
      <c r="R120" s="134" t="str">
        <f t="shared" si="18"/>
        <v/>
      </c>
      <c r="S120" s="134" t="str">
        <f t="shared" si="19"/>
        <v/>
      </c>
      <c r="T120" s="134" t="str">
        <f t="shared" si="20"/>
        <v/>
      </c>
      <c r="U120" s="134" t="str">
        <f t="shared" si="21"/>
        <v/>
      </c>
      <c r="V120" s="134" t="str">
        <f t="shared" si="12"/>
        <v/>
      </c>
      <c r="W120" s="142" t="str">
        <f t="shared" si="15"/>
        <v/>
      </c>
      <c r="X120" s="265" t="str">
        <f t="shared" si="10"/>
        <v/>
      </c>
      <c r="Y120" s="16">
        <f t="shared" si="16"/>
        <v>0</v>
      </c>
    </row>
    <row r="121" spans="1:25" ht="12.75" hidden="1" customHeight="1">
      <c r="A121" s="128"/>
      <c r="B121" s="4"/>
      <c r="C121" s="98"/>
      <c r="D121" s="103"/>
      <c r="E121" s="129"/>
      <c r="F121" s="129"/>
      <c r="G121" s="130"/>
      <c r="H121" s="139"/>
      <c r="I121" s="261"/>
      <c r="J121" s="276" t="str">
        <f t="shared" si="11"/>
        <v/>
      </c>
      <c r="K121" s="132"/>
      <c r="L121" s="132"/>
      <c r="M121" s="133"/>
      <c r="N121" s="134" t="str">
        <f t="shared" si="14"/>
        <v/>
      </c>
      <c r="O121" s="140" t="str">
        <f t="shared" si="7"/>
        <v/>
      </c>
      <c r="P121" s="141" t="str">
        <f t="shared" si="17"/>
        <v/>
      </c>
      <c r="Q121" s="137" t="str">
        <f t="shared" si="8"/>
        <v/>
      </c>
      <c r="R121" s="134" t="str">
        <f t="shared" si="18"/>
        <v/>
      </c>
      <c r="S121" s="134" t="str">
        <f t="shared" si="19"/>
        <v/>
      </c>
      <c r="T121" s="134" t="str">
        <f t="shared" si="20"/>
        <v/>
      </c>
      <c r="U121" s="134" t="str">
        <f t="shared" si="21"/>
        <v/>
      </c>
      <c r="V121" s="134" t="str">
        <f t="shared" si="12"/>
        <v/>
      </c>
      <c r="W121" s="142" t="str">
        <f t="shared" si="15"/>
        <v/>
      </c>
      <c r="X121" s="265" t="str">
        <f t="shared" si="10"/>
        <v/>
      </c>
      <c r="Y121" s="16">
        <f t="shared" si="16"/>
        <v>0</v>
      </c>
    </row>
    <row r="122" spans="1:25" ht="12.75" hidden="1" customHeight="1">
      <c r="A122" s="128"/>
      <c r="B122" s="4"/>
      <c r="C122" s="98"/>
      <c r="D122" s="103"/>
      <c r="E122" s="129"/>
      <c r="F122" s="129"/>
      <c r="G122" s="130"/>
      <c r="H122" s="139"/>
      <c r="I122" s="261"/>
      <c r="J122" s="276" t="str">
        <f t="shared" si="11"/>
        <v/>
      </c>
      <c r="K122" s="132"/>
      <c r="L122" s="132"/>
      <c r="M122" s="133"/>
      <c r="N122" s="134" t="str">
        <f t="shared" si="14"/>
        <v/>
      </c>
      <c r="O122" s="140" t="str">
        <f t="shared" si="7"/>
        <v/>
      </c>
      <c r="P122" s="141" t="str">
        <f t="shared" si="17"/>
        <v/>
      </c>
      <c r="Q122" s="137" t="str">
        <f t="shared" si="8"/>
        <v/>
      </c>
      <c r="R122" s="134" t="str">
        <f t="shared" si="18"/>
        <v/>
      </c>
      <c r="S122" s="134" t="str">
        <f t="shared" si="19"/>
        <v/>
      </c>
      <c r="T122" s="134" t="str">
        <f t="shared" si="20"/>
        <v/>
      </c>
      <c r="U122" s="134" t="str">
        <f t="shared" si="21"/>
        <v/>
      </c>
      <c r="V122" s="134" t="str">
        <f t="shared" si="12"/>
        <v/>
      </c>
      <c r="W122" s="142" t="str">
        <f t="shared" si="15"/>
        <v/>
      </c>
      <c r="X122" s="265" t="str">
        <f t="shared" si="10"/>
        <v/>
      </c>
      <c r="Y122" s="16">
        <f t="shared" si="16"/>
        <v>0</v>
      </c>
    </row>
    <row r="123" spans="1:25" ht="12.75" hidden="1" customHeight="1">
      <c r="A123" s="128"/>
      <c r="B123" s="4"/>
      <c r="C123" s="98"/>
      <c r="D123" s="103"/>
      <c r="E123" s="129"/>
      <c r="F123" s="129"/>
      <c r="G123" s="130"/>
      <c r="H123" s="139"/>
      <c r="I123" s="261"/>
      <c r="J123" s="276" t="str">
        <f t="shared" si="11"/>
        <v/>
      </c>
      <c r="K123" s="132"/>
      <c r="L123" s="132"/>
      <c r="M123" s="133"/>
      <c r="N123" s="134" t="str">
        <f t="shared" si="14"/>
        <v/>
      </c>
      <c r="O123" s="140" t="str">
        <f t="shared" si="7"/>
        <v/>
      </c>
      <c r="P123" s="141" t="str">
        <f t="shared" si="17"/>
        <v/>
      </c>
      <c r="Q123" s="137" t="str">
        <f t="shared" si="8"/>
        <v/>
      </c>
      <c r="R123" s="134" t="str">
        <f t="shared" si="18"/>
        <v/>
      </c>
      <c r="S123" s="134" t="str">
        <f t="shared" si="19"/>
        <v/>
      </c>
      <c r="T123" s="134" t="str">
        <f t="shared" si="20"/>
        <v/>
      </c>
      <c r="U123" s="134" t="str">
        <f t="shared" si="21"/>
        <v/>
      </c>
      <c r="V123" s="134" t="str">
        <f t="shared" si="12"/>
        <v/>
      </c>
      <c r="W123" s="142" t="str">
        <f t="shared" si="15"/>
        <v/>
      </c>
      <c r="X123" s="265" t="str">
        <f t="shared" si="10"/>
        <v/>
      </c>
      <c r="Y123" s="16">
        <f t="shared" si="16"/>
        <v>0</v>
      </c>
    </row>
    <row r="124" spans="1:25" ht="12.75" hidden="1" customHeight="1">
      <c r="A124" s="128"/>
      <c r="B124" s="4"/>
      <c r="C124" s="98"/>
      <c r="D124" s="103"/>
      <c r="E124" s="129"/>
      <c r="F124" s="129"/>
      <c r="G124" s="130"/>
      <c r="H124" s="139"/>
      <c r="I124" s="261"/>
      <c r="J124" s="276" t="str">
        <f t="shared" si="11"/>
        <v/>
      </c>
      <c r="K124" s="132"/>
      <c r="L124" s="132"/>
      <c r="M124" s="133"/>
      <c r="N124" s="134" t="str">
        <f t="shared" si="14"/>
        <v/>
      </c>
      <c r="O124" s="140" t="str">
        <f t="shared" si="7"/>
        <v/>
      </c>
      <c r="P124" s="141" t="str">
        <f t="shared" si="17"/>
        <v/>
      </c>
      <c r="Q124" s="137" t="str">
        <f t="shared" si="8"/>
        <v/>
      </c>
      <c r="R124" s="134" t="str">
        <f t="shared" si="18"/>
        <v/>
      </c>
      <c r="S124" s="134" t="str">
        <f t="shared" si="19"/>
        <v/>
      </c>
      <c r="T124" s="134" t="str">
        <f t="shared" si="20"/>
        <v/>
      </c>
      <c r="U124" s="134" t="str">
        <f t="shared" si="21"/>
        <v/>
      </c>
      <c r="V124" s="134" t="str">
        <f t="shared" si="12"/>
        <v/>
      </c>
      <c r="W124" s="142" t="str">
        <f t="shared" si="15"/>
        <v/>
      </c>
      <c r="X124" s="265" t="str">
        <f t="shared" si="10"/>
        <v/>
      </c>
      <c r="Y124" s="16">
        <f t="shared" si="16"/>
        <v>0</v>
      </c>
    </row>
    <row r="125" spans="1:25" ht="12.75" hidden="1" customHeight="1">
      <c r="A125" s="128"/>
      <c r="B125" s="4"/>
      <c r="C125" s="98"/>
      <c r="D125" s="103"/>
      <c r="E125" s="129"/>
      <c r="F125" s="129"/>
      <c r="G125" s="130"/>
      <c r="H125" s="139"/>
      <c r="I125" s="261"/>
      <c r="J125" s="276" t="str">
        <f t="shared" si="11"/>
        <v/>
      </c>
      <c r="K125" s="132"/>
      <c r="L125" s="132"/>
      <c r="M125" s="133"/>
      <c r="N125" s="134" t="str">
        <f t="shared" si="14"/>
        <v/>
      </c>
      <c r="O125" s="140" t="str">
        <f t="shared" si="7"/>
        <v/>
      </c>
      <c r="P125" s="141" t="str">
        <f t="shared" si="17"/>
        <v/>
      </c>
      <c r="Q125" s="137" t="str">
        <f t="shared" si="8"/>
        <v/>
      </c>
      <c r="R125" s="134" t="str">
        <f t="shared" si="18"/>
        <v/>
      </c>
      <c r="S125" s="134" t="str">
        <f t="shared" si="19"/>
        <v/>
      </c>
      <c r="T125" s="134" t="str">
        <f t="shared" si="20"/>
        <v/>
      </c>
      <c r="U125" s="134" t="str">
        <f t="shared" si="21"/>
        <v/>
      </c>
      <c r="V125" s="134" t="str">
        <f t="shared" si="12"/>
        <v/>
      </c>
      <c r="W125" s="142" t="str">
        <f t="shared" si="15"/>
        <v/>
      </c>
      <c r="X125" s="265" t="str">
        <f t="shared" si="10"/>
        <v/>
      </c>
      <c r="Y125" s="16">
        <f t="shared" si="16"/>
        <v>0</v>
      </c>
    </row>
    <row r="126" spans="1:25" ht="12.75" hidden="1" customHeight="1">
      <c r="A126" s="128"/>
      <c r="B126" s="4"/>
      <c r="C126" s="98"/>
      <c r="D126" s="103"/>
      <c r="E126" s="129"/>
      <c r="F126" s="129"/>
      <c r="G126" s="130"/>
      <c r="H126" s="139"/>
      <c r="I126" s="261"/>
      <c r="J126" s="276" t="str">
        <f t="shared" si="11"/>
        <v/>
      </c>
      <c r="K126" s="132"/>
      <c r="L126" s="132"/>
      <c r="M126" s="133"/>
      <c r="N126" s="134" t="str">
        <f t="shared" si="14"/>
        <v/>
      </c>
      <c r="O126" s="140" t="str">
        <f t="shared" si="7"/>
        <v/>
      </c>
      <c r="P126" s="141" t="str">
        <f t="shared" si="17"/>
        <v/>
      </c>
      <c r="Q126" s="137" t="str">
        <f t="shared" si="8"/>
        <v/>
      </c>
      <c r="R126" s="134" t="str">
        <f t="shared" si="18"/>
        <v/>
      </c>
      <c r="S126" s="134" t="str">
        <f t="shared" si="19"/>
        <v/>
      </c>
      <c r="T126" s="134" t="str">
        <f t="shared" si="20"/>
        <v/>
      </c>
      <c r="U126" s="134" t="str">
        <f t="shared" si="21"/>
        <v/>
      </c>
      <c r="V126" s="134" t="str">
        <f t="shared" si="12"/>
        <v/>
      </c>
      <c r="W126" s="142" t="str">
        <f t="shared" si="15"/>
        <v/>
      </c>
      <c r="X126" s="265" t="str">
        <f t="shared" si="10"/>
        <v/>
      </c>
      <c r="Y126" s="16">
        <f t="shared" si="16"/>
        <v>0</v>
      </c>
    </row>
    <row r="127" spans="1:25" ht="12.75" hidden="1" customHeight="1">
      <c r="A127" s="128"/>
      <c r="B127" s="4"/>
      <c r="C127" s="98"/>
      <c r="D127" s="103"/>
      <c r="E127" s="129"/>
      <c r="F127" s="129"/>
      <c r="G127" s="130"/>
      <c r="H127" s="139"/>
      <c r="I127" s="261"/>
      <c r="J127" s="276" t="str">
        <f t="shared" si="11"/>
        <v/>
      </c>
      <c r="K127" s="132"/>
      <c r="L127" s="132"/>
      <c r="M127" s="133"/>
      <c r="N127" s="134" t="str">
        <f t="shared" si="14"/>
        <v/>
      </c>
      <c r="O127" s="140" t="str">
        <f t="shared" si="7"/>
        <v/>
      </c>
      <c r="P127" s="141" t="str">
        <f t="shared" si="17"/>
        <v/>
      </c>
      <c r="Q127" s="137" t="str">
        <f t="shared" si="8"/>
        <v/>
      </c>
      <c r="R127" s="134" t="str">
        <f t="shared" si="18"/>
        <v/>
      </c>
      <c r="S127" s="134" t="str">
        <f t="shared" si="19"/>
        <v/>
      </c>
      <c r="T127" s="134" t="str">
        <f t="shared" si="20"/>
        <v/>
      </c>
      <c r="U127" s="134" t="str">
        <f t="shared" si="21"/>
        <v/>
      </c>
      <c r="V127" s="134" t="str">
        <f t="shared" si="12"/>
        <v/>
      </c>
      <c r="W127" s="142" t="str">
        <f t="shared" si="15"/>
        <v/>
      </c>
      <c r="X127" s="265" t="str">
        <f t="shared" si="10"/>
        <v/>
      </c>
      <c r="Y127" s="16">
        <f t="shared" si="16"/>
        <v>0</v>
      </c>
    </row>
    <row r="128" spans="1:25" ht="12.75" hidden="1" customHeight="1">
      <c r="A128" s="128"/>
      <c r="B128" s="4"/>
      <c r="C128" s="98"/>
      <c r="D128" s="103"/>
      <c r="E128" s="129"/>
      <c r="F128" s="129"/>
      <c r="G128" s="130"/>
      <c r="H128" s="139"/>
      <c r="I128" s="261"/>
      <c r="J128" s="276" t="str">
        <f t="shared" si="11"/>
        <v/>
      </c>
      <c r="K128" s="132"/>
      <c r="L128" s="132"/>
      <c r="M128" s="133"/>
      <c r="N128" s="134" t="str">
        <f t="shared" si="14"/>
        <v/>
      </c>
      <c r="O128" s="140" t="str">
        <f t="shared" si="7"/>
        <v/>
      </c>
      <c r="P128" s="141" t="str">
        <f t="shared" si="17"/>
        <v/>
      </c>
      <c r="Q128" s="137" t="str">
        <f t="shared" si="8"/>
        <v/>
      </c>
      <c r="R128" s="134" t="str">
        <f t="shared" si="18"/>
        <v/>
      </c>
      <c r="S128" s="134" t="str">
        <f t="shared" si="19"/>
        <v/>
      </c>
      <c r="T128" s="134" t="str">
        <f t="shared" si="20"/>
        <v/>
      </c>
      <c r="U128" s="134" t="str">
        <f t="shared" si="21"/>
        <v/>
      </c>
      <c r="V128" s="134" t="str">
        <f t="shared" si="12"/>
        <v/>
      </c>
      <c r="W128" s="142" t="str">
        <f t="shared" si="15"/>
        <v/>
      </c>
      <c r="X128" s="265" t="str">
        <f t="shared" si="10"/>
        <v/>
      </c>
      <c r="Y128" s="16">
        <f t="shared" si="16"/>
        <v>0</v>
      </c>
    </row>
    <row r="129" spans="1:25" ht="12.75" hidden="1" customHeight="1">
      <c r="A129" s="128"/>
      <c r="B129" s="4"/>
      <c r="C129" s="98"/>
      <c r="D129" s="103"/>
      <c r="E129" s="129"/>
      <c r="F129" s="129"/>
      <c r="G129" s="130"/>
      <c r="H129" s="139"/>
      <c r="I129" s="261"/>
      <c r="J129" s="276" t="str">
        <f t="shared" si="11"/>
        <v/>
      </c>
      <c r="K129" s="132"/>
      <c r="L129" s="132"/>
      <c r="M129" s="133"/>
      <c r="N129" s="134" t="str">
        <f t="shared" si="14"/>
        <v/>
      </c>
      <c r="O129" s="140" t="str">
        <f t="shared" si="7"/>
        <v/>
      </c>
      <c r="P129" s="141" t="str">
        <f t="shared" si="17"/>
        <v/>
      </c>
      <c r="Q129" s="137" t="str">
        <f t="shared" si="8"/>
        <v/>
      </c>
      <c r="R129" s="134" t="str">
        <f t="shared" si="18"/>
        <v/>
      </c>
      <c r="S129" s="134" t="str">
        <f t="shared" si="19"/>
        <v/>
      </c>
      <c r="T129" s="134" t="str">
        <f t="shared" si="20"/>
        <v/>
      </c>
      <c r="U129" s="134" t="str">
        <f t="shared" si="21"/>
        <v/>
      </c>
      <c r="V129" s="134" t="str">
        <f t="shared" si="12"/>
        <v/>
      </c>
      <c r="W129" s="142" t="str">
        <f t="shared" si="15"/>
        <v/>
      </c>
      <c r="X129" s="265" t="str">
        <f t="shared" si="10"/>
        <v/>
      </c>
      <c r="Y129" s="16">
        <f t="shared" si="16"/>
        <v>0</v>
      </c>
    </row>
    <row r="130" spans="1:25" ht="12.75" hidden="1" customHeight="1">
      <c r="A130" s="128"/>
      <c r="B130" s="4"/>
      <c r="C130" s="98"/>
      <c r="D130" s="103"/>
      <c r="E130" s="129"/>
      <c r="F130" s="129"/>
      <c r="G130" s="130"/>
      <c r="H130" s="139"/>
      <c r="I130" s="261"/>
      <c r="J130" s="276" t="str">
        <f t="shared" si="11"/>
        <v/>
      </c>
      <c r="K130" s="132"/>
      <c r="L130" s="132"/>
      <c r="M130" s="133"/>
      <c r="N130" s="134" t="str">
        <f t="shared" si="14"/>
        <v/>
      </c>
      <c r="O130" s="140" t="str">
        <f t="shared" si="7"/>
        <v/>
      </c>
      <c r="P130" s="141" t="str">
        <f t="shared" si="17"/>
        <v/>
      </c>
      <c r="Q130" s="137" t="str">
        <f t="shared" si="8"/>
        <v/>
      </c>
      <c r="R130" s="134" t="str">
        <f t="shared" si="18"/>
        <v/>
      </c>
      <c r="S130" s="134" t="str">
        <f t="shared" si="19"/>
        <v/>
      </c>
      <c r="T130" s="134" t="str">
        <f t="shared" si="20"/>
        <v/>
      </c>
      <c r="U130" s="134" t="str">
        <f t="shared" si="21"/>
        <v/>
      </c>
      <c r="V130" s="134" t="str">
        <f t="shared" si="12"/>
        <v/>
      </c>
      <c r="W130" s="142" t="str">
        <f t="shared" si="15"/>
        <v/>
      </c>
      <c r="X130" s="265" t="str">
        <f t="shared" si="10"/>
        <v/>
      </c>
      <c r="Y130" s="16">
        <f t="shared" si="16"/>
        <v>0</v>
      </c>
    </row>
    <row r="131" spans="1:25" ht="12.75" hidden="1" customHeight="1">
      <c r="A131" s="128"/>
      <c r="B131" s="4"/>
      <c r="C131" s="98"/>
      <c r="D131" s="103"/>
      <c r="E131" s="129"/>
      <c r="F131" s="129"/>
      <c r="G131" s="130"/>
      <c r="H131" s="139"/>
      <c r="I131" s="261"/>
      <c r="J131" s="276" t="str">
        <f t="shared" si="11"/>
        <v/>
      </c>
      <c r="K131" s="132"/>
      <c r="L131" s="132"/>
      <c r="M131" s="133"/>
      <c r="N131" s="134" t="str">
        <f t="shared" si="14"/>
        <v/>
      </c>
      <c r="O131" s="140" t="str">
        <f t="shared" si="7"/>
        <v/>
      </c>
      <c r="P131" s="141" t="str">
        <f t="shared" si="17"/>
        <v/>
      </c>
      <c r="Q131" s="137" t="str">
        <f t="shared" si="8"/>
        <v/>
      </c>
      <c r="R131" s="134" t="str">
        <f t="shared" si="18"/>
        <v/>
      </c>
      <c r="S131" s="134" t="str">
        <f t="shared" si="19"/>
        <v/>
      </c>
      <c r="T131" s="134" t="str">
        <f t="shared" si="20"/>
        <v/>
      </c>
      <c r="U131" s="134" t="str">
        <f t="shared" si="21"/>
        <v/>
      </c>
      <c r="V131" s="134" t="str">
        <f t="shared" si="12"/>
        <v/>
      </c>
      <c r="W131" s="142" t="str">
        <f t="shared" si="15"/>
        <v/>
      </c>
      <c r="X131" s="265" t="str">
        <f t="shared" si="10"/>
        <v/>
      </c>
      <c r="Y131" s="16">
        <f t="shared" si="16"/>
        <v>0</v>
      </c>
    </row>
    <row r="132" spans="1:25" ht="12.75" hidden="1" customHeight="1">
      <c r="A132" s="128"/>
      <c r="B132" s="4"/>
      <c r="C132" s="98"/>
      <c r="D132" s="103"/>
      <c r="E132" s="129"/>
      <c r="F132" s="129"/>
      <c r="G132" s="130"/>
      <c r="H132" s="139"/>
      <c r="I132" s="261"/>
      <c r="J132" s="276" t="str">
        <f t="shared" si="11"/>
        <v/>
      </c>
      <c r="K132" s="132"/>
      <c r="L132" s="132"/>
      <c r="M132" s="133"/>
      <c r="N132" s="134" t="str">
        <f t="shared" si="14"/>
        <v/>
      </c>
      <c r="O132" s="140" t="str">
        <f t="shared" si="7"/>
        <v/>
      </c>
      <c r="P132" s="141" t="str">
        <f t="shared" si="17"/>
        <v/>
      </c>
      <c r="Q132" s="137" t="str">
        <f t="shared" si="8"/>
        <v/>
      </c>
      <c r="R132" s="134" t="str">
        <f t="shared" si="18"/>
        <v/>
      </c>
      <c r="S132" s="134" t="str">
        <f t="shared" si="19"/>
        <v/>
      </c>
      <c r="T132" s="134" t="str">
        <f t="shared" si="20"/>
        <v/>
      </c>
      <c r="U132" s="134" t="str">
        <f t="shared" si="21"/>
        <v/>
      </c>
      <c r="V132" s="134" t="str">
        <f t="shared" si="12"/>
        <v/>
      </c>
      <c r="W132" s="142" t="str">
        <f t="shared" si="15"/>
        <v/>
      </c>
      <c r="X132" s="265" t="str">
        <f t="shared" si="10"/>
        <v/>
      </c>
      <c r="Y132" s="16">
        <f t="shared" si="16"/>
        <v>0</v>
      </c>
    </row>
    <row r="133" spans="1:25" ht="12.75" hidden="1" customHeight="1">
      <c r="A133" s="128"/>
      <c r="B133" s="4"/>
      <c r="C133" s="98"/>
      <c r="D133" s="103"/>
      <c r="E133" s="129"/>
      <c r="F133" s="129"/>
      <c r="G133" s="130"/>
      <c r="H133" s="139"/>
      <c r="I133" s="261"/>
      <c r="J133" s="276" t="str">
        <f t="shared" si="11"/>
        <v/>
      </c>
      <c r="K133" s="132"/>
      <c r="L133" s="132"/>
      <c r="M133" s="133"/>
      <c r="N133" s="134" t="str">
        <f t="shared" si="14"/>
        <v/>
      </c>
      <c r="O133" s="140" t="str">
        <f t="shared" si="7"/>
        <v/>
      </c>
      <c r="P133" s="141" t="str">
        <f t="shared" si="17"/>
        <v/>
      </c>
      <c r="Q133" s="137" t="str">
        <f t="shared" si="8"/>
        <v/>
      </c>
      <c r="R133" s="134" t="str">
        <f t="shared" si="18"/>
        <v/>
      </c>
      <c r="S133" s="134" t="str">
        <f t="shared" si="19"/>
        <v/>
      </c>
      <c r="T133" s="134" t="str">
        <f t="shared" si="20"/>
        <v/>
      </c>
      <c r="U133" s="134" t="str">
        <f t="shared" si="21"/>
        <v/>
      </c>
      <c r="V133" s="134" t="str">
        <f t="shared" si="12"/>
        <v/>
      </c>
      <c r="W133" s="142" t="str">
        <f t="shared" si="15"/>
        <v/>
      </c>
      <c r="X133" s="265" t="str">
        <f t="shared" si="10"/>
        <v/>
      </c>
      <c r="Y133" s="16">
        <f t="shared" si="16"/>
        <v>0</v>
      </c>
    </row>
    <row r="134" spans="1:25" ht="12.75" hidden="1" customHeight="1">
      <c r="A134" s="128"/>
      <c r="B134" s="4"/>
      <c r="C134" s="98"/>
      <c r="D134" s="103"/>
      <c r="E134" s="129"/>
      <c r="F134" s="129"/>
      <c r="G134" s="130"/>
      <c r="H134" s="139"/>
      <c r="I134" s="261"/>
      <c r="J134" s="276" t="str">
        <f t="shared" si="11"/>
        <v/>
      </c>
      <c r="K134" s="132"/>
      <c r="L134" s="132"/>
      <c r="M134" s="133"/>
      <c r="N134" s="134" t="str">
        <f t="shared" si="14"/>
        <v/>
      </c>
      <c r="O134" s="140" t="str">
        <f t="shared" si="7"/>
        <v/>
      </c>
      <c r="P134" s="141" t="str">
        <f t="shared" si="17"/>
        <v/>
      </c>
      <c r="Q134" s="137" t="str">
        <f t="shared" si="8"/>
        <v/>
      </c>
      <c r="R134" s="134" t="str">
        <f t="shared" si="18"/>
        <v/>
      </c>
      <c r="S134" s="134" t="str">
        <f t="shared" si="19"/>
        <v/>
      </c>
      <c r="T134" s="134" t="str">
        <f t="shared" si="20"/>
        <v/>
      </c>
      <c r="U134" s="134" t="str">
        <f t="shared" si="21"/>
        <v/>
      </c>
      <c r="V134" s="134" t="str">
        <f t="shared" si="12"/>
        <v/>
      </c>
      <c r="W134" s="142" t="str">
        <f t="shared" si="15"/>
        <v/>
      </c>
      <c r="X134" s="265" t="str">
        <f t="shared" si="10"/>
        <v/>
      </c>
      <c r="Y134" s="16">
        <f t="shared" si="16"/>
        <v>0</v>
      </c>
    </row>
    <row r="135" spans="1:25" ht="12.75" hidden="1" customHeight="1">
      <c r="A135" s="128"/>
      <c r="B135" s="4"/>
      <c r="C135" s="98"/>
      <c r="D135" s="103"/>
      <c r="E135" s="129"/>
      <c r="F135" s="129"/>
      <c r="G135" s="130"/>
      <c r="H135" s="139"/>
      <c r="I135" s="261"/>
      <c r="J135" s="276" t="str">
        <f t="shared" si="11"/>
        <v/>
      </c>
      <c r="K135" s="132"/>
      <c r="L135" s="132"/>
      <c r="M135" s="133"/>
      <c r="N135" s="134" t="str">
        <f t="shared" si="14"/>
        <v/>
      </c>
      <c r="O135" s="140" t="str">
        <f t="shared" si="7"/>
        <v/>
      </c>
      <c r="P135" s="141" t="str">
        <f t="shared" ref="P135:P166" si="22">IF($Y135 = 1,IF($P$23="No",$P$24,0),"")</f>
        <v/>
      </c>
      <c r="Q135" s="137" t="str">
        <f t="shared" si="8"/>
        <v/>
      </c>
      <c r="R135" s="134" t="str">
        <f t="shared" ref="R135:R166" si="23">IF($Y135 = 1,IFERROR(IF($P$34="Per Bed",$Q$34,$Q$34 /F135),0) + IFERROR(IF($P$35="Per Bed",$Q$35,$Q$35/F135),0),"")</f>
        <v/>
      </c>
      <c r="S135" s="134" t="str">
        <f t="shared" ref="S135:S166" si="24">IF($Y135 = 1,IFERROR(IF($P$36="Per Bed",$Q$36,$Q$36/F135),0),"")</f>
        <v/>
      </c>
      <c r="T135" s="134" t="str">
        <f t="shared" ref="T135:T166" si="25">IF($Y135 = 1,IFERROR(IF($P$38="Per Bed",$Q$38,$Q$38 /F135),0) + IFERROR(IF($P$39="Per Bed",$Q$39,$Q$39/F135),0),"")</f>
        <v/>
      </c>
      <c r="U135" s="134" t="str">
        <f t="shared" ref="U135:U166" si="26">IF($Y135 = 1,IFERROR(IF($P$40="Per Bed",$Q$40,$Q$40/F135),0) + IFERROR(IF($P$41="Per Bed",$Q$41,$Q$41/F135),0) + IFERROR(IF($P$42="Per Bed",$Q$42,$Q$42/F135),0),"")</f>
        <v/>
      </c>
      <c r="V135" s="134" t="str">
        <f t="shared" si="12"/>
        <v/>
      </c>
      <c r="W135" s="142" t="str">
        <f t="shared" si="15"/>
        <v/>
      </c>
      <c r="X135" s="265" t="str">
        <f t="shared" si="10"/>
        <v/>
      </c>
      <c r="Y135" s="16">
        <f t="shared" si="16"/>
        <v>0</v>
      </c>
    </row>
    <row r="136" spans="1:25" ht="12.75" hidden="1" customHeight="1">
      <c r="A136" s="128"/>
      <c r="B136" s="4"/>
      <c r="C136" s="98"/>
      <c r="D136" s="103"/>
      <c r="E136" s="129"/>
      <c r="F136" s="129"/>
      <c r="G136" s="130"/>
      <c r="H136" s="139"/>
      <c r="I136" s="261"/>
      <c r="J136" s="276" t="str">
        <f t="shared" si="11"/>
        <v/>
      </c>
      <c r="K136" s="132"/>
      <c r="L136" s="132"/>
      <c r="M136" s="133"/>
      <c r="N136" s="134" t="str">
        <f t="shared" si="14"/>
        <v/>
      </c>
      <c r="O136" s="140" t="str">
        <f t="shared" si="7"/>
        <v/>
      </c>
      <c r="P136" s="141" t="str">
        <f t="shared" si="22"/>
        <v/>
      </c>
      <c r="Q136" s="137" t="str">
        <f t="shared" ref="Q136:Q199" si="27">IF($Y136 = 1,$Q$19,"")</f>
        <v/>
      </c>
      <c r="R136" s="134" t="str">
        <f t="shared" si="23"/>
        <v/>
      </c>
      <c r="S136" s="134" t="str">
        <f t="shared" si="24"/>
        <v/>
      </c>
      <c r="T136" s="134" t="str">
        <f t="shared" si="25"/>
        <v/>
      </c>
      <c r="U136" s="134" t="str">
        <f t="shared" si="26"/>
        <v/>
      </c>
      <c r="V136" s="134" t="str">
        <f t="shared" si="12"/>
        <v/>
      </c>
      <c r="W136" s="142" t="str">
        <f t="shared" si="15"/>
        <v/>
      </c>
      <c r="X136" s="265" t="str">
        <f t="shared" si="10"/>
        <v/>
      </c>
      <c r="Y136" s="16">
        <f t="shared" si="16"/>
        <v>0</v>
      </c>
    </row>
    <row r="137" spans="1:25" ht="12.75" hidden="1" customHeight="1">
      <c r="A137" s="128"/>
      <c r="B137" s="4"/>
      <c r="C137" s="98"/>
      <c r="D137" s="103"/>
      <c r="E137" s="129"/>
      <c r="F137" s="129"/>
      <c r="G137" s="130"/>
      <c r="H137" s="139"/>
      <c r="I137" s="261"/>
      <c r="J137" s="276" t="str">
        <f t="shared" ref="J137:J200" si="28">IF($Y137 = 1,$I137/$E137,"")</f>
        <v/>
      </c>
      <c r="K137" s="132"/>
      <c r="L137" s="132"/>
      <c r="M137" s="133"/>
      <c r="N137" s="134" t="str">
        <f t="shared" si="14"/>
        <v/>
      </c>
      <c r="O137" s="140" t="str">
        <f t="shared" si="7"/>
        <v/>
      </c>
      <c r="P137" s="141" t="str">
        <f t="shared" si="22"/>
        <v/>
      </c>
      <c r="Q137" s="137" t="str">
        <f t="shared" si="27"/>
        <v/>
      </c>
      <c r="R137" s="134" t="str">
        <f t="shared" si="23"/>
        <v/>
      </c>
      <c r="S137" s="134" t="str">
        <f t="shared" si="24"/>
        <v/>
      </c>
      <c r="T137" s="134" t="str">
        <f t="shared" si="25"/>
        <v/>
      </c>
      <c r="U137" s="134" t="str">
        <f t="shared" si="26"/>
        <v/>
      </c>
      <c r="V137" s="134" t="str">
        <f t="shared" ref="V137:V200" si="29">IF($Y137 = 1,$I$44,"")</f>
        <v/>
      </c>
      <c r="W137" s="142" t="str">
        <f t="shared" si="15"/>
        <v/>
      </c>
      <c r="X137" s="265" t="str">
        <f t="shared" si="10"/>
        <v/>
      </c>
      <c r="Y137" s="16">
        <f t="shared" si="16"/>
        <v>0</v>
      </c>
    </row>
    <row r="138" spans="1:25" ht="12.75" hidden="1" customHeight="1">
      <c r="A138" s="128"/>
      <c r="B138" s="4"/>
      <c r="C138" s="98"/>
      <c r="D138" s="103"/>
      <c r="E138" s="129"/>
      <c r="F138" s="129"/>
      <c r="G138" s="130"/>
      <c r="H138" s="139"/>
      <c r="I138" s="261"/>
      <c r="J138" s="276" t="str">
        <f t="shared" si="28"/>
        <v/>
      </c>
      <c r="K138" s="132"/>
      <c r="L138" s="132"/>
      <c r="M138" s="133"/>
      <c r="N138" s="134" t="str">
        <f t="shared" si="14"/>
        <v/>
      </c>
      <c r="O138" s="140" t="str">
        <f t="shared" si="7"/>
        <v/>
      </c>
      <c r="P138" s="141" t="str">
        <f t="shared" si="22"/>
        <v/>
      </c>
      <c r="Q138" s="137" t="str">
        <f t="shared" si="27"/>
        <v/>
      </c>
      <c r="R138" s="134" t="str">
        <f t="shared" si="23"/>
        <v/>
      </c>
      <c r="S138" s="134" t="str">
        <f t="shared" si="24"/>
        <v/>
      </c>
      <c r="T138" s="134" t="str">
        <f t="shared" si="25"/>
        <v/>
      </c>
      <c r="U138" s="134" t="str">
        <f t="shared" si="26"/>
        <v/>
      </c>
      <c r="V138" s="134" t="str">
        <f t="shared" si="29"/>
        <v/>
      </c>
      <c r="W138" s="142" t="str">
        <f t="shared" si="15"/>
        <v/>
      </c>
      <c r="X138" s="265" t="str">
        <f t="shared" si="10"/>
        <v/>
      </c>
      <c r="Y138" s="16">
        <f t="shared" si="16"/>
        <v>0</v>
      </c>
    </row>
    <row r="139" spans="1:25" ht="12.75" hidden="1" customHeight="1">
      <c r="A139" s="128"/>
      <c r="B139" s="4"/>
      <c r="C139" s="98"/>
      <c r="D139" s="103"/>
      <c r="E139" s="129"/>
      <c r="F139" s="129"/>
      <c r="G139" s="130"/>
      <c r="H139" s="139"/>
      <c r="I139" s="261"/>
      <c r="J139" s="276" t="str">
        <f t="shared" si="28"/>
        <v/>
      </c>
      <c r="K139" s="132"/>
      <c r="L139" s="132"/>
      <c r="M139" s="133"/>
      <c r="N139" s="134" t="str">
        <f t="shared" si="14"/>
        <v/>
      </c>
      <c r="O139" s="140" t="str">
        <f t="shared" si="7"/>
        <v/>
      </c>
      <c r="P139" s="141" t="str">
        <f t="shared" si="22"/>
        <v/>
      </c>
      <c r="Q139" s="137" t="str">
        <f t="shared" si="27"/>
        <v/>
      </c>
      <c r="R139" s="134" t="str">
        <f t="shared" si="23"/>
        <v/>
      </c>
      <c r="S139" s="134" t="str">
        <f t="shared" si="24"/>
        <v/>
      </c>
      <c r="T139" s="134" t="str">
        <f t="shared" si="25"/>
        <v/>
      </c>
      <c r="U139" s="134" t="str">
        <f t="shared" si="26"/>
        <v/>
      </c>
      <c r="V139" s="134" t="str">
        <f t="shared" si="29"/>
        <v/>
      </c>
      <c r="W139" s="142" t="str">
        <f t="shared" si="15"/>
        <v/>
      </c>
      <c r="X139" s="265" t="str">
        <f t="shared" si="10"/>
        <v/>
      </c>
      <c r="Y139" s="16">
        <f t="shared" si="16"/>
        <v>0</v>
      </c>
    </row>
    <row r="140" spans="1:25" ht="12.75" hidden="1" customHeight="1">
      <c r="A140" s="128"/>
      <c r="B140" s="4"/>
      <c r="C140" s="98"/>
      <c r="D140" s="103"/>
      <c r="E140" s="129"/>
      <c r="F140" s="129"/>
      <c r="G140" s="130"/>
      <c r="H140" s="139"/>
      <c r="I140" s="261"/>
      <c r="J140" s="276" t="str">
        <f t="shared" si="28"/>
        <v/>
      </c>
      <c r="K140" s="132"/>
      <c r="L140" s="132"/>
      <c r="M140" s="133"/>
      <c r="N140" s="134" t="str">
        <f t="shared" ref="N140:N203" si="30">IF($Y140 = 1, $I140-K140/12-L140/12-M140,"")</f>
        <v/>
      </c>
      <c r="O140" s="140" t="str">
        <f t="shared" si="7"/>
        <v/>
      </c>
      <c r="P140" s="141" t="str">
        <f t="shared" si="22"/>
        <v/>
      </c>
      <c r="Q140" s="137" t="str">
        <f t="shared" si="27"/>
        <v/>
      </c>
      <c r="R140" s="134" t="str">
        <f t="shared" si="23"/>
        <v/>
      </c>
      <c r="S140" s="134" t="str">
        <f t="shared" si="24"/>
        <v/>
      </c>
      <c r="T140" s="134" t="str">
        <f t="shared" si="25"/>
        <v/>
      </c>
      <c r="U140" s="134" t="str">
        <f t="shared" si="26"/>
        <v/>
      </c>
      <c r="V140" s="134" t="str">
        <f t="shared" si="29"/>
        <v/>
      </c>
      <c r="W140" s="142" t="str">
        <f t="shared" ref="W140:W203" si="31">IF($Y140 = 1,N140+SUM(P140:V140),"")</f>
        <v/>
      </c>
      <c r="X140" s="265" t="str">
        <f t="shared" si="10"/>
        <v/>
      </c>
      <c r="Y140" s="16">
        <f t="shared" ref="Y140:Y203" si="32">IF(AND(A140&lt;&gt;"", E140 &gt; 0, F140 &lt;&gt; ""),  1, 0 )</f>
        <v>0</v>
      </c>
    </row>
    <row r="141" spans="1:25" ht="12.75" hidden="1" customHeight="1">
      <c r="A141" s="128"/>
      <c r="B141" s="4"/>
      <c r="C141" s="98"/>
      <c r="D141" s="103"/>
      <c r="E141" s="129"/>
      <c r="F141" s="129"/>
      <c r="G141" s="130"/>
      <c r="H141" s="139"/>
      <c r="I141" s="261"/>
      <c r="J141" s="276" t="str">
        <f t="shared" si="28"/>
        <v/>
      </c>
      <c r="K141" s="132"/>
      <c r="L141" s="132"/>
      <c r="M141" s="133"/>
      <c r="N141" s="134" t="str">
        <f t="shared" si="30"/>
        <v/>
      </c>
      <c r="O141" s="140" t="str">
        <f t="shared" si="7"/>
        <v/>
      </c>
      <c r="P141" s="141" t="str">
        <f t="shared" si="22"/>
        <v/>
      </c>
      <c r="Q141" s="137" t="str">
        <f t="shared" si="27"/>
        <v/>
      </c>
      <c r="R141" s="134" t="str">
        <f t="shared" si="23"/>
        <v/>
      </c>
      <c r="S141" s="134" t="str">
        <f t="shared" si="24"/>
        <v/>
      </c>
      <c r="T141" s="134" t="str">
        <f t="shared" si="25"/>
        <v/>
      </c>
      <c r="U141" s="134" t="str">
        <f t="shared" si="26"/>
        <v/>
      </c>
      <c r="V141" s="134" t="str">
        <f t="shared" si="29"/>
        <v/>
      </c>
      <c r="W141" s="142" t="str">
        <f t="shared" si="31"/>
        <v/>
      </c>
      <c r="X141" s="265" t="str">
        <f t="shared" si="10"/>
        <v/>
      </c>
      <c r="Y141" s="16">
        <f t="shared" si="32"/>
        <v>0</v>
      </c>
    </row>
    <row r="142" spans="1:25" ht="12.75" hidden="1" customHeight="1">
      <c r="A142" s="128"/>
      <c r="B142" s="4"/>
      <c r="C142" s="98"/>
      <c r="D142" s="103"/>
      <c r="E142" s="129"/>
      <c r="F142" s="129"/>
      <c r="G142" s="130"/>
      <c r="H142" s="139"/>
      <c r="I142" s="261"/>
      <c r="J142" s="276" t="str">
        <f t="shared" si="28"/>
        <v/>
      </c>
      <c r="K142" s="132"/>
      <c r="L142" s="132"/>
      <c r="M142" s="133"/>
      <c r="N142" s="134" t="str">
        <f t="shared" si="30"/>
        <v/>
      </c>
      <c r="O142" s="140" t="str">
        <f t="shared" si="7"/>
        <v/>
      </c>
      <c r="P142" s="141" t="str">
        <f t="shared" si="22"/>
        <v/>
      </c>
      <c r="Q142" s="137" t="str">
        <f t="shared" si="27"/>
        <v/>
      </c>
      <c r="R142" s="134" t="str">
        <f t="shared" si="23"/>
        <v/>
      </c>
      <c r="S142" s="134" t="str">
        <f t="shared" si="24"/>
        <v/>
      </c>
      <c r="T142" s="134" t="str">
        <f t="shared" si="25"/>
        <v/>
      </c>
      <c r="U142" s="134" t="str">
        <f t="shared" si="26"/>
        <v/>
      </c>
      <c r="V142" s="134" t="str">
        <f t="shared" si="29"/>
        <v/>
      </c>
      <c r="W142" s="142" t="str">
        <f t="shared" si="31"/>
        <v/>
      </c>
      <c r="X142" s="265" t="str">
        <f t="shared" si="10"/>
        <v/>
      </c>
      <c r="Y142" s="16">
        <f t="shared" si="32"/>
        <v>0</v>
      </c>
    </row>
    <row r="143" spans="1:25" ht="12.75" hidden="1" customHeight="1">
      <c r="A143" s="128"/>
      <c r="B143" s="4"/>
      <c r="C143" s="98"/>
      <c r="D143" s="103"/>
      <c r="E143" s="129"/>
      <c r="F143" s="129"/>
      <c r="G143" s="130"/>
      <c r="H143" s="139"/>
      <c r="I143" s="261"/>
      <c r="J143" s="276" t="str">
        <f t="shared" si="28"/>
        <v/>
      </c>
      <c r="K143" s="132"/>
      <c r="L143" s="132"/>
      <c r="M143" s="133"/>
      <c r="N143" s="134" t="str">
        <f t="shared" si="30"/>
        <v/>
      </c>
      <c r="O143" s="140" t="str">
        <f t="shared" si="7"/>
        <v/>
      </c>
      <c r="P143" s="141" t="str">
        <f t="shared" si="22"/>
        <v/>
      </c>
      <c r="Q143" s="137" t="str">
        <f t="shared" si="27"/>
        <v/>
      </c>
      <c r="R143" s="134" t="str">
        <f t="shared" si="23"/>
        <v/>
      </c>
      <c r="S143" s="134" t="str">
        <f t="shared" si="24"/>
        <v/>
      </c>
      <c r="T143" s="134" t="str">
        <f t="shared" si="25"/>
        <v/>
      </c>
      <c r="U143" s="134" t="str">
        <f t="shared" si="26"/>
        <v/>
      </c>
      <c r="V143" s="134" t="str">
        <f t="shared" si="29"/>
        <v/>
      </c>
      <c r="W143" s="142" t="str">
        <f t="shared" si="31"/>
        <v/>
      </c>
      <c r="X143" s="265" t="str">
        <f t="shared" si="10"/>
        <v/>
      </c>
      <c r="Y143" s="16">
        <f t="shared" si="32"/>
        <v>0</v>
      </c>
    </row>
    <row r="144" spans="1:25" ht="12.75" hidden="1" customHeight="1">
      <c r="A144" s="128"/>
      <c r="B144" s="4"/>
      <c r="C144" s="98"/>
      <c r="D144" s="103"/>
      <c r="E144" s="129"/>
      <c r="F144" s="129"/>
      <c r="G144" s="130"/>
      <c r="H144" s="139"/>
      <c r="I144" s="261"/>
      <c r="J144" s="276" t="str">
        <f t="shared" si="28"/>
        <v/>
      </c>
      <c r="K144" s="132"/>
      <c r="L144" s="132"/>
      <c r="M144" s="133"/>
      <c r="N144" s="134" t="str">
        <f t="shared" si="30"/>
        <v/>
      </c>
      <c r="O144" s="140" t="str">
        <f t="shared" si="7"/>
        <v/>
      </c>
      <c r="P144" s="141" t="str">
        <f t="shared" si="22"/>
        <v/>
      </c>
      <c r="Q144" s="137" t="str">
        <f t="shared" si="27"/>
        <v/>
      </c>
      <c r="R144" s="134" t="str">
        <f t="shared" si="23"/>
        <v/>
      </c>
      <c r="S144" s="134" t="str">
        <f t="shared" si="24"/>
        <v/>
      </c>
      <c r="T144" s="134" t="str">
        <f t="shared" si="25"/>
        <v/>
      </c>
      <c r="U144" s="134" t="str">
        <f t="shared" si="26"/>
        <v/>
      </c>
      <c r="V144" s="134" t="str">
        <f t="shared" si="29"/>
        <v/>
      </c>
      <c r="W144" s="142" t="str">
        <f t="shared" si="31"/>
        <v/>
      </c>
      <c r="X144" s="265" t="str">
        <f t="shared" si="10"/>
        <v/>
      </c>
      <c r="Y144" s="16">
        <f t="shared" si="32"/>
        <v>0</v>
      </c>
    </row>
    <row r="145" spans="1:25" ht="12.75" hidden="1" customHeight="1">
      <c r="A145" s="128"/>
      <c r="B145" s="4"/>
      <c r="C145" s="98"/>
      <c r="D145" s="103"/>
      <c r="E145" s="129"/>
      <c r="F145" s="129"/>
      <c r="G145" s="130"/>
      <c r="H145" s="139"/>
      <c r="I145" s="261"/>
      <c r="J145" s="276" t="str">
        <f t="shared" si="28"/>
        <v/>
      </c>
      <c r="K145" s="132"/>
      <c r="L145" s="132"/>
      <c r="M145" s="133"/>
      <c r="N145" s="134" t="str">
        <f t="shared" si="30"/>
        <v/>
      </c>
      <c r="O145" s="140" t="str">
        <f t="shared" si="7"/>
        <v/>
      </c>
      <c r="P145" s="141" t="str">
        <f t="shared" si="22"/>
        <v/>
      </c>
      <c r="Q145" s="137" t="str">
        <f t="shared" si="27"/>
        <v/>
      </c>
      <c r="R145" s="134" t="str">
        <f t="shared" si="23"/>
        <v/>
      </c>
      <c r="S145" s="134" t="str">
        <f t="shared" si="24"/>
        <v/>
      </c>
      <c r="T145" s="134" t="str">
        <f t="shared" si="25"/>
        <v/>
      </c>
      <c r="U145" s="134" t="str">
        <f t="shared" si="26"/>
        <v/>
      </c>
      <c r="V145" s="134" t="str">
        <f t="shared" si="29"/>
        <v/>
      </c>
      <c r="W145" s="142" t="str">
        <f t="shared" si="31"/>
        <v/>
      </c>
      <c r="X145" s="265" t="str">
        <f t="shared" si="10"/>
        <v/>
      </c>
      <c r="Y145" s="16">
        <f t="shared" si="32"/>
        <v>0</v>
      </c>
    </row>
    <row r="146" spans="1:25" ht="12.75" hidden="1" customHeight="1">
      <c r="A146" s="128"/>
      <c r="B146" s="4"/>
      <c r="C146" s="98"/>
      <c r="D146" s="103"/>
      <c r="E146" s="129"/>
      <c r="F146" s="129"/>
      <c r="G146" s="130"/>
      <c r="H146" s="139"/>
      <c r="I146" s="261"/>
      <c r="J146" s="276" t="str">
        <f t="shared" si="28"/>
        <v/>
      </c>
      <c r="K146" s="132"/>
      <c r="L146" s="132"/>
      <c r="M146" s="133"/>
      <c r="N146" s="134" t="str">
        <f t="shared" si="30"/>
        <v/>
      </c>
      <c r="O146" s="140" t="str">
        <f t="shared" si="7"/>
        <v/>
      </c>
      <c r="P146" s="141" t="str">
        <f t="shared" si="22"/>
        <v/>
      </c>
      <c r="Q146" s="137" t="str">
        <f t="shared" si="27"/>
        <v/>
      </c>
      <c r="R146" s="134" t="str">
        <f t="shared" si="23"/>
        <v/>
      </c>
      <c r="S146" s="134" t="str">
        <f t="shared" si="24"/>
        <v/>
      </c>
      <c r="T146" s="134" t="str">
        <f t="shared" si="25"/>
        <v/>
      </c>
      <c r="U146" s="134" t="str">
        <f t="shared" si="26"/>
        <v/>
      </c>
      <c r="V146" s="134" t="str">
        <f t="shared" si="29"/>
        <v/>
      </c>
      <c r="W146" s="142" t="str">
        <f t="shared" si="31"/>
        <v/>
      </c>
      <c r="X146" s="265" t="str">
        <f t="shared" si="10"/>
        <v/>
      </c>
      <c r="Y146" s="16">
        <f t="shared" si="32"/>
        <v>0</v>
      </c>
    </row>
    <row r="147" spans="1:25" ht="12.75" hidden="1" customHeight="1">
      <c r="A147" s="128"/>
      <c r="B147" s="4"/>
      <c r="C147" s="98"/>
      <c r="D147" s="103"/>
      <c r="E147" s="129"/>
      <c r="F147" s="129"/>
      <c r="G147" s="130"/>
      <c r="H147" s="139"/>
      <c r="I147" s="261"/>
      <c r="J147" s="276" t="str">
        <f t="shared" si="28"/>
        <v/>
      </c>
      <c r="K147" s="132"/>
      <c r="L147" s="132"/>
      <c r="M147" s="133"/>
      <c r="N147" s="134" t="str">
        <f t="shared" si="30"/>
        <v/>
      </c>
      <c r="O147" s="140" t="str">
        <f t="shared" si="7"/>
        <v/>
      </c>
      <c r="P147" s="141" t="str">
        <f t="shared" si="22"/>
        <v/>
      </c>
      <c r="Q147" s="137" t="str">
        <f t="shared" si="27"/>
        <v/>
      </c>
      <c r="R147" s="134" t="str">
        <f t="shared" si="23"/>
        <v/>
      </c>
      <c r="S147" s="134" t="str">
        <f t="shared" si="24"/>
        <v/>
      </c>
      <c r="T147" s="134" t="str">
        <f t="shared" si="25"/>
        <v/>
      </c>
      <c r="U147" s="134" t="str">
        <f t="shared" si="26"/>
        <v/>
      </c>
      <c r="V147" s="134" t="str">
        <f t="shared" si="29"/>
        <v/>
      </c>
      <c r="W147" s="142" t="str">
        <f t="shared" si="31"/>
        <v/>
      </c>
      <c r="X147" s="265" t="str">
        <f t="shared" si="10"/>
        <v/>
      </c>
      <c r="Y147" s="16">
        <f t="shared" si="32"/>
        <v>0</v>
      </c>
    </row>
    <row r="148" spans="1:25" ht="12.75" hidden="1" customHeight="1">
      <c r="A148" s="128"/>
      <c r="B148" s="4"/>
      <c r="C148" s="98"/>
      <c r="D148" s="103"/>
      <c r="E148" s="129"/>
      <c r="F148" s="129"/>
      <c r="G148" s="130"/>
      <c r="H148" s="139"/>
      <c r="I148" s="261"/>
      <c r="J148" s="276" t="str">
        <f t="shared" si="28"/>
        <v/>
      </c>
      <c r="K148" s="132"/>
      <c r="L148" s="132"/>
      <c r="M148" s="133"/>
      <c r="N148" s="134" t="str">
        <f t="shared" si="30"/>
        <v/>
      </c>
      <c r="O148" s="140" t="str">
        <f t="shared" si="7"/>
        <v/>
      </c>
      <c r="P148" s="141" t="str">
        <f t="shared" si="22"/>
        <v/>
      </c>
      <c r="Q148" s="137" t="str">
        <f t="shared" si="27"/>
        <v/>
      </c>
      <c r="R148" s="134" t="str">
        <f t="shared" si="23"/>
        <v/>
      </c>
      <c r="S148" s="134" t="str">
        <f t="shared" si="24"/>
        <v/>
      </c>
      <c r="T148" s="134" t="str">
        <f t="shared" si="25"/>
        <v/>
      </c>
      <c r="U148" s="134" t="str">
        <f t="shared" si="26"/>
        <v/>
      </c>
      <c r="V148" s="134" t="str">
        <f t="shared" si="29"/>
        <v/>
      </c>
      <c r="W148" s="142" t="str">
        <f t="shared" si="31"/>
        <v/>
      </c>
      <c r="X148" s="265" t="str">
        <f t="shared" si="10"/>
        <v/>
      </c>
      <c r="Y148" s="16">
        <f t="shared" si="32"/>
        <v>0</v>
      </c>
    </row>
    <row r="149" spans="1:25" ht="12.75" hidden="1" customHeight="1">
      <c r="A149" s="128"/>
      <c r="B149" s="4"/>
      <c r="C149" s="98"/>
      <c r="D149" s="103"/>
      <c r="E149" s="129"/>
      <c r="F149" s="129"/>
      <c r="G149" s="130"/>
      <c r="H149" s="139"/>
      <c r="I149" s="261"/>
      <c r="J149" s="276" t="str">
        <f t="shared" si="28"/>
        <v/>
      </c>
      <c r="K149" s="132"/>
      <c r="L149" s="132"/>
      <c r="M149" s="133"/>
      <c r="N149" s="134" t="str">
        <f t="shared" si="30"/>
        <v/>
      </c>
      <c r="O149" s="140" t="str">
        <f t="shared" si="7"/>
        <v/>
      </c>
      <c r="P149" s="141" t="str">
        <f t="shared" si="22"/>
        <v/>
      </c>
      <c r="Q149" s="137" t="str">
        <f t="shared" si="27"/>
        <v/>
      </c>
      <c r="R149" s="134" t="str">
        <f t="shared" si="23"/>
        <v/>
      </c>
      <c r="S149" s="134" t="str">
        <f t="shared" si="24"/>
        <v/>
      </c>
      <c r="T149" s="134" t="str">
        <f t="shared" si="25"/>
        <v/>
      </c>
      <c r="U149" s="134" t="str">
        <f t="shared" si="26"/>
        <v/>
      </c>
      <c r="V149" s="134" t="str">
        <f t="shared" si="29"/>
        <v/>
      </c>
      <c r="W149" s="142" t="str">
        <f t="shared" si="31"/>
        <v/>
      </c>
      <c r="X149" s="265" t="str">
        <f t="shared" si="10"/>
        <v/>
      </c>
      <c r="Y149" s="16">
        <f t="shared" si="32"/>
        <v>0</v>
      </c>
    </row>
    <row r="150" spans="1:25" ht="12.75" hidden="1" customHeight="1">
      <c r="A150" s="128"/>
      <c r="B150" s="4"/>
      <c r="C150" s="98"/>
      <c r="D150" s="103"/>
      <c r="E150" s="129"/>
      <c r="F150" s="129"/>
      <c r="G150" s="130"/>
      <c r="H150" s="139"/>
      <c r="I150" s="261"/>
      <c r="J150" s="276" t="str">
        <f t="shared" si="28"/>
        <v/>
      </c>
      <c r="K150" s="132"/>
      <c r="L150" s="132"/>
      <c r="M150" s="133"/>
      <c r="N150" s="134" t="str">
        <f t="shared" si="30"/>
        <v/>
      </c>
      <c r="O150" s="140" t="str">
        <f t="shared" si="7"/>
        <v/>
      </c>
      <c r="P150" s="141" t="str">
        <f t="shared" si="22"/>
        <v/>
      </c>
      <c r="Q150" s="137" t="str">
        <f t="shared" si="27"/>
        <v/>
      </c>
      <c r="R150" s="134" t="str">
        <f t="shared" si="23"/>
        <v/>
      </c>
      <c r="S150" s="134" t="str">
        <f t="shared" si="24"/>
        <v/>
      </c>
      <c r="T150" s="134" t="str">
        <f t="shared" si="25"/>
        <v/>
      </c>
      <c r="U150" s="134" t="str">
        <f t="shared" si="26"/>
        <v/>
      </c>
      <c r="V150" s="134" t="str">
        <f t="shared" si="29"/>
        <v/>
      </c>
      <c r="W150" s="142" t="str">
        <f t="shared" si="31"/>
        <v/>
      </c>
      <c r="X150" s="265" t="str">
        <f t="shared" si="10"/>
        <v/>
      </c>
      <c r="Y150" s="16">
        <f t="shared" si="32"/>
        <v>0</v>
      </c>
    </row>
    <row r="151" spans="1:25" ht="12.75" hidden="1" customHeight="1">
      <c r="A151" s="128"/>
      <c r="B151" s="4"/>
      <c r="C151" s="98"/>
      <c r="D151" s="103"/>
      <c r="E151" s="129"/>
      <c r="F151" s="129"/>
      <c r="G151" s="130"/>
      <c r="H151" s="139"/>
      <c r="I151" s="261"/>
      <c r="J151" s="276" t="str">
        <f t="shared" si="28"/>
        <v/>
      </c>
      <c r="K151" s="132"/>
      <c r="L151" s="132"/>
      <c r="M151" s="133"/>
      <c r="N151" s="134" t="str">
        <f t="shared" si="30"/>
        <v/>
      </c>
      <c r="O151" s="140" t="str">
        <f t="shared" si="7"/>
        <v/>
      </c>
      <c r="P151" s="141" t="str">
        <f t="shared" si="22"/>
        <v/>
      </c>
      <c r="Q151" s="137" t="str">
        <f t="shared" si="27"/>
        <v/>
      </c>
      <c r="R151" s="134" t="str">
        <f t="shared" si="23"/>
        <v/>
      </c>
      <c r="S151" s="134" t="str">
        <f t="shared" si="24"/>
        <v/>
      </c>
      <c r="T151" s="134" t="str">
        <f t="shared" si="25"/>
        <v/>
      </c>
      <c r="U151" s="134" t="str">
        <f t="shared" si="26"/>
        <v/>
      </c>
      <c r="V151" s="134" t="str">
        <f t="shared" si="29"/>
        <v/>
      </c>
      <c r="W151" s="142" t="str">
        <f t="shared" si="31"/>
        <v/>
      </c>
      <c r="X151" s="265" t="str">
        <f t="shared" si="10"/>
        <v/>
      </c>
      <c r="Y151" s="16">
        <f t="shared" si="32"/>
        <v>0</v>
      </c>
    </row>
    <row r="152" spans="1:25" ht="12.75" hidden="1" customHeight="1">
      <c r="A152" s="128"/>
      <c r="B152" s="4"/>
      <c r="C152" s="98"/>
      <c r="D152" s="103"/>
      <c r="E152" s="129"/>
      <c r="F152" s="129"/>
      <c r="G152" s="130"/>
      <c r="H152" s="139"/>
      <c r="I152" s="261"/>
      <c r="J152" s="276" t="str">
        <f t="shared" si="28"/>
        <v/>
      </c>
      <c r="K152" s="132"/>
      <c r="L152" s="132"/>
      <c r="M152" s="133"/>
      <c r="N152" s="134" t="str">
        <f t="shared" si="30"/>
        <v/>
      </c>
      <c r="O152" s="140" t="str">
        <f t="shared" si="7"/>
        <v/>
      </c>
      <c r="P152" s="141" t="str">
        <f t="shared" si="22"/>
        <v/>
      </c>
      <c r="Q152" s="137" t="str">
        <f t="shared" si="27"/>
        <v/>
      </c>
      <c r="R152" s="134" t="str">
        <f t="shared" si="23"/>
        <v/>
      </c>
      <c r="S152" s="134" t="str">
        <f t="shared" si="24"/>
        <v/>
      </c>
      <c r="T152" s="134" t="str">
        <f t="shared" si="25"/>
        <v/>
      </c>
      <c r="U152" s="134" t="str">
        <f t="shared" si="26"/>
        <v/>
      </c>
      <c r="V152" s="134" t="str">
        <f t="shared" si="29"/>
        <v/>
      </c>
      <c r="W152" s="142" t="str">
        <f t="shared" si="31"/>
        <v/>
      </c>
      <c r="X152" s="265" t="str">
        <f t="shared" si="10"/>
        <v/>
      </c>
      <c r="Y152" s="16">
        <f t="shared" si="32"/>
        <v>0</v>
      </c>
    </row>
    <row r="153" spans="1:25" ht="12.75" hidden="1" customHeight="1">
      <c r="A153" s="128"/>
      <c r="B153" s="4"/>
      <c r="C153" s="98"/>
      <c r="D153" s="103"/>
      <c r="E153" s="129"/>
      <c r="F153" s="129"/>
      <c r="G153" s="130"/>
      <c r="H153" s="139"/>
      <c r="I153" s="261"/>
      <c r="J153" s="276" t="str">
        <f t="shared" si="28"/>
        <v/>
      </c>
      <c r="K153" s="132"/>
      <c r="L153" s="132"/>
      <c r="M153" s="133"/>
      <c r="N153" s="134" t="str">
        <f t="shared" si="30"/>
        <v/>
      </c>
      <c r="O153" s="140" t="str">
        <f t="shared" si="7"/>
        <v/>
      </c>
      <c r="P153" s="141" t="str">
        <f t="shared" si="22"/>
        <v/>
      </c>
      <c r="Q153" s="137" t="str">
        <f t="shared" si="27"/>
        <v/>
      </c>
      <c r="R153" s="134" t="str">
        <f t="shared" si="23"/>
        <v/>
      </c>
      <c r="S153" s="134" t="str">
        <f t="shared" si="24"/>
        <v/>
      </c>
      <c r="T153" s="134" t="str">
        <f t="shared" si="25"/>
        <v/>
      </c>
      <c r="U153" s="134" t="str">
        <f t="shared" si="26"/>
        <v/>
      </c>
      <c r="V153" s="134" t="str">
        <f t="shared" si="29"/>
        <v/>
      </c>
      <c r="W153" s="142" t="str">
        <f t="shared" si="31"/>
        <v/>
      </c>
      <c r="X153" s="265" t="str">
        <f t="shared" si="10"/>
        <v/>
      </c>
      <c r="Y153" s="16">
        <f t="shared" si="32"/>
        <v>0</v>
      </c>
    </row>
    <row r="154" spans="1:25" ht="12.75" hidden="1" customHeight="1">
      <c r="A154" s="128"/>
      <c r="B154" s="4"/>
      <c r="C154" s="98"/>
      <c r="D154" s="103"/>
      <c r="E154" s="129"/>
      <c r="F154" s="129"/>
      <c r="G154" s="130"/>
      <c r="H154" s="139"/>
      <c r="I154" s="261"/>
      <c r="J154" s="276" t="str">
        <f t="shared" si="28"/>
        <v/>
      </c>
      <c r="K154" s="132"/>
      <c r="L154" s="132"/>
      <c r="M154" s="133"/>
      <c r="N154" s="134" t="str">
        <f t="shared" si="30"/>
        <v/>
      </c>
      <c r="O154" s="140" t="str">
        <f t="shared" si="7"/>
        <v/>
      </c>
      <c r="P154" s="141" t="str">
        <f t="shared" si="22"/>
        <v/>
      </c>
      <c r="Q154" s="137" t="str">
        <f t="shared" si="27"/>
        <v/>
      </c>
      <c r="R154" s="134" t="str">
        <f t="shared" si="23"/>
        <v/>
      </c>
      <c r="S154" s="134" t="str">
        <f t="shared" si="24"/>
        <v/>
      </c>
      <c r="T154" s="134" t="str">
        <f t="shared" si="25"/>
        <v/>
      </c>
      <c r="U154" s="134" t="str">
        <f t="shared" si="26"/>
        <v/>
      </c>
      <c r="V154" s="134" t="str">
        <f t="shared" si="29"/>
        <v/>
      </c>
      <c r="W154" s="142" t="str">
        <f t="shared" si="31"/>
        <v/>
      </c>
      <c r="X154" s="265" t="str">
        <f t="shared" si="10"/>
        <v/>
      </c>
      <c r="Y154" s="16">
        <f t="shared" si="32"/>
        <v>0</v>
      </c>
    </row>
    <row r="155" spans="1:25" ht="12.75" hidden="1" customHeight="1">
      <c r="A155" s="128"/>
      <c r="B155" s="4"/>
      <c r="C155" s="98"/>
      <c r="D155" s="103"/>
      <c r="E155" s="129"/>
      <c r="F155" s="129"/>
      <c r="G155" s="130"/>
      <c r="H155" s="139"/>
      <c r="I155" s="261"/>
      <c r="J155" s="276" t="str">
        <f t="shared" si="28"/>
        <v/>
      </c>
      <c r="K155" s="132"/>
      <c r="L155" s="132"/>
      <c r="M155" s="133"/>
      <c r="N155" s="134" t="str">
        <f t="shared" si="30"/>
        <v/>
      </c>
      <c r="O155" s="140" t="str">
        <f t="shared" si="7"/>
        <v/>
      </c>
      <c r="P155" s="141" t="str">
        <f t="shared" si="22"/>
        <v/>
      </c>
      <c r="Q155" s="137" t="str">
        <f t="shared" si="27"/>
        <v/>
      </c>
      <c r="R155" s="134" t="str">
        <f t="shared" si="23"/>
        <v/>
      </c>
      <c r="S155" s="134" t="str">
        <f t="shared" si="24"/>
        <v/>
      </c>
      <c r="T155" s="134" t="str">
        <f t="shared" si="25"/>
        <v/>
      </c>
      <c r="U155" s="134" t="str">
        <f t="shared" si="26"/>
        <v/>
      </c>
      <c r="V155" s="134" t="str">
        <f t="shared" si="29"/>
        <v/>
      </c>
      <c r="W155" s="142" t="str">
        <f t="shared" si="31"/>
        <v/>
      </c>
      <c r="X155" s="265" t="str">
        <f t="shared" si="10"/>
        <v/>
      </c>
      <c r="Y155" s="16">
        <f t="shared" si="32"/>
        <v>0</v>
      </c>
    </row>
    <row r="156" spans="1:25" ht="12.75" hidden="1" customHeight="1">
      <c r="A156" s="128"/>
      <c r="B156" s="4"/>
      <c r="C156" s="98"/>
      <c r="D156" s="103"/>
      <c r="E156" s="129"/>
      <c r="F156" s="129"/>
      <c r="G156" s="130"/>
      <c r="H156" s="139"/>
      <c r="I156" s="261"/>
      <c r="J156" s="276" t="str">
        <f t="shared" si="28"/>
        <v/>
      </c>
      <c r="K156" s="132"/>
      <c r="L156" s="132"/>
      <c r="M156" s="133"/>
      <c r="N156" s="134" t="str">
        <f t="shared" si="30"/>
        <v/>
      </c>
      <c r="O156" s="140" t="str">
        <f t="shared" si="7"/>
        <v/>
      </c>
      <c r="P156" s="141" t="str">
        <f t="shared" si="22"/>
        <v/>
      </c>
      <c r="Q156" s="137" t="str">
        <f t="shared" si="27"/>
        <v/>
      </c>
      <c r="R156" s="134" t="str">
        <f t="shared" si="23"/>
        <v/>
      </c>
      <c r="S156" s="134" t="str">
        <f t="shared" si="24"/>
        <v/>
      </c>
      <c r="T156" s="134" t="str">
        <f t="shared" si="25"/>
        <v/>
      </c>
      <c r="U156" s="134" t="str">
        <f t="shared" si="26"/>
        <v/>
      </c>
      <c r="V156" s="134" t="str">
        <f t="shared" si="29"/>
        <v/>
      </c>
      <c r="W156" s="142" t="str">
        <f t="shared" si="31"/>
        <v/>
      </c>
      <c r="X156" s="265" t="str">
        <f t="shared" si="10"/>
        <v/>
      </c>
      <c r="Y156" s="16">
        <f t="shared" si="32"/>
        <v>0</v>
      </c>
    </row>
    <row r="157" spans="1:25" ht="12.75" hidden="1" customHeight="1">
      <c r="A157" s="128"/>
      <c r="B157" s="4"/>
      <c r="C157" s="98"/>
      <c r="D157" s="103"/>
      <c r="E157" s="129"/>
      <c r="F157" s="129"/>
      <c r="G157" s="130"/>
      <c r="H157" s="139"/>
      <c r="I157" s="261"/>
      <c r="J157" s="276" t="str">
        <f t="shared" si="28"/>
        <v/>
      </c>
      <c r="K157" s="132"/>
      <c r="L157" s="132"/>
      <c r="M157" s="133"/>
      <c r="N157" s="134" t="str">
        <f t="shared" si="30"/>
        <v/>
      </c>
      <c r="O157" s="140" t="str">
        <f t="shared" si="7"/>
        <v/>
      </c>
      <c r="P157" s="141" t="str">
        <f t="shared" si="22"/>
        <v/>
      </c>
      <c r="Q157" s="137" t="str">
        <f t="shared" si="27"/>
        <v/>
      </c>
      <c r="R157" s="134" t="str">
        <f t="shared" si="23"/>
        <v/>
      </c>
      <c r="S157" s="134" t="str">
        <f t="shared" si="24"/>
        <v/>
      </c>
      <c r="T157" s="134" t="str">
        <f t="shared" si="25"/>
        <v/>
      </c>
      <c r="U157" s="134" t="str">
        <f t="shared" si="26"/>
        <v/>
      </c>
      <c r="V157" s="134" t="str">
        <f t="shared" si="29"/>
        <v/>
      </c>
      <c r="W157" s="142" t="str">
        <f t="shared" si="31"/>
        <v/>
      </c>
      <c r="X157" s="265" t="str">
        <f t="shared" si="10"/>
        <v/>
      </c>
      <c r="Y157" s="16">
        <f t="shared" si="32"/>
        <v>0</v>
      </c>
    </row>
    <row r="158" spans="1:25" ht="12.75" hidden="1" customHeight="1">
      <c r="A158" s="128"/>
      <c r="B158" s="4"/>
      <c r="C158" s="98"/>
      <c r="D158" s="103"/>
      <c r="E158" s="129"/>
      <c r="F158" s="129"/>
      <c r="G158" s="130"/>
      <c r="H158" s="139"/>
      <c r="I158" s="261"/>
      <c r="J158" s="276" t="str">
        <f t="shared" si="28"/>
        <v/>
      </c>
      <c r="K158" s="132"/>
      <c r="L158" s="132"/>
      <c r="M158" s="133"/>
      <c r="N158" s="134" t="str">
        <f t="shared" si="30"/>
        <v/>
      </c>
      <c r="O158" s="140" t="str">
        <f t="shared" si="7"/>
        <v/>
      </c>
      <c r="P158" s="141" t="str">
        <f t="shared" si="22"/>
        <v/>
      </c>
      <c r="Q158" s="137" t="str">
        <f t="shared" si="27"/>
        <v/>
      </c>
      <c r="R158" s="134" t="str">
        <f t="shared" si="23"/>
        <v/>
      </c>
      <c r="S158" s="134" t="str">
        <f t="shared" si="24"/>
        <v/>
      </c>
      <c r="T158" s="134" t="str">
        <f t="shared" si="25"/>
        <v/>
      </c>
      <c r="U158" s="134" t="str">
        <f t="shared" si="26"/>
        <v/>
      </c>
      <c r="V158" s="134" t="str">
        <f t="shared" si="29"/>
        <v/>
      </c>
      <c r="W158" s="142" t="str">
        <f t="shared" si="31"/>
        <v/>
      </c>
      <c r="X158" s="265" t="str">
        <f t="shared" si="10"/>
        <v/>
      </c>
      <c r="Y158" s="16">
        <f t="shared" si="32"/>
        <v>0</v>
      </c>
    </row>
    <row r="159" spans="1:25" ht="12.75" hidden="1" customHeight="1">
      <c r="A159" s="128"/>
      <c r="B159" s="4"/>
      <c r="C159" s="98"/>
      <c r="D159" s="103"/>
      <c r="E159" s="129"/>
      <c r="F159" s="129"/>
      <c r="G159" s="130"/>
      <c r="H159" s="139"/>
      <c r="I159" s="261"/>
      <c r="J159" s="276" t="str">
        <f t="shared" si="28"/>
        <v/>
      </c>
      <c r="K159" s="132"/>
      <c r="L159" s="132"/>
      <c r="M159" s="133"/>
      <c r="N159" s="134" t="str">
        <f t="shared" si="30"/>
        <v/>
      </c>
      <c r="O159" s="140" t="str">
        <f t="shared" si="7"/>
        <v/>
      </c>
      <c r="P159" s="141" t="str">
        <f t="shared" si="22"/>
        <v/>
      </c>
      <c r="Q159" s="137" t="str">
        <f t="shared" si="27"/>
        <v/>
      </c>
      <c r="R159" s="134" t="str">
        <f t="shared" si="23"/>
        <v/>
      </c>
      <c r="S159" s="134" t="str">
        <f t="shared" si="24"/>
        <v/>
      </c>
      <c r="T159" s="134" t="str">
        <f t="shared" si="25"/>
        <v/>
      </c>
      <c r="U159" s="134" t="str">
        <f t="shared" si="26"/>
        <v/>
      </c>
      <c r="V159" s="134" t="str">
        <f t="shared" si="29"/>
        <v/>
      </c>
      <c r="W159" s="142" t="str">
        <f t="shared" si="31"/>
        <v/>
      </c>
      <c r="X159" s="265" t="str">
        <f t="shared" si="10"/>
        <v/>
      </c>
      <c r="Y159" s="16">
        <f t="shared" si="32"/>
        <v>0</v>
      </c>
    </row>
    <row r="160" spans="1:25" ht="12.75" hidden="1" customHeight="1">
      <c r="A160" s="128"/>
      <c r="B160" s="4"/>
      <c r="C160" s="98"/>
      <c r="D160" s="103"/>
      <c r="E160" s="129"/>
      <c r="F160" s="129"/>
      <c r="G160" s="130"/>
      <c r="H160" s="139"/>
      <c r="I160" s="261"/>
      <c r="J160" s="276" t="str">
        <f t="shared" si="28"/>
        <v/>
      </c>
      <c r="K160" s="132"/>
      <c r="L160" s="132"/>
      <c r="M160" s="133"/>
      <c r="N160" s="134" t="str">
        <f t="shared" si="30"/>
        <v/>
      </c>
      <c r="O160" s="140" t="str">
        <f t="shared" si="7"/>
        <v/>
      </c>
      <c r="P160" s="141" t="str">
        <f t="shared" si="22"/>
        <v/>
      </c>
      <c r="Q160" s="137" t="str">
        <f t="shared" si="27"/>
        <v/>
      </c>
      <c r="R160" s="134" t="str">
        <f t="shared" si="23"/>
        <v/>
      </c>
      <c r="S160" s="134" t="str">
        <f t="shared" si="24"/>
        <v/>
      </c>
      <c r="T160" s="134" t="str">
        <f t="shared" si="25"/>
        <v/>
      </c>
      <c r="U160" s="134" t="str">
        <f t="shared" si="26"/>
        <v/>
      </c>
      <c r="V160" s="134" t="str">
        <f t="shared" si="29"/>
        <v/>
      </c>
      <c r="W160" s="142" t="str">
        <f t="shared" si="31"/>
        <v/>
      </c>
      <c r="X160" s="265" t="str">
        <f t="shared" si="10"/>
        <v/>
      </c>
      <c r="Y160" s="16">
        <f t="shared" si="32"/>
        <v>0</v>
      </c>
    </row>
    <row r="161" spans="1:25" ht="12.75" hidden="1" customHeight="1">
      <c r="A161" s="128"/>
      <c r="B161" s="4"/>
      <c r="C161" s="98"/>
      <c r="D161" s="103"/>
      <c r="E161" s="129"/>
      <c r="F161" s="129"/>
      <c r="G161" s="130"/>
      <c r="H161" s="139"/>
      <c r="I161" s="261"/>
      <c r="J161" s="276" t="str">
        <f t="shared" si="28"/>
        <v/>
      </c>
      <c r="K161" s="132"/>
      <c r="L161" s="132"/>
      <c r="M161" s="133"/>
      <c r="N161" s="134" t="str">
        <f t="shared" si="30"/>
        <v/>
      </c>
      <c r="O161" s="140" t="str">
        <f t="shared" si="7"/>
        <v/>
      </c>
      <c r="P161" s="141" t="str">
        <f t="shared" si="22"/>
        <v/>
      </c>
      <c r="Q161" s="137" t="str">
        <f t="shared" si="27"/>
        <v/>
      </c>
      <c r="R161" s="134" t="str">
        <f t="shared" si="23"/>
        <v/>
      </c>
      <c r="S161" s="134" t="str">
        <f t="shared" si="24"/>
        <v/>
      </c>
      <c r="T161" s="134" t="str">
        <f t="shared" si="25"/>
        <v/>
      </c>
      <c r="U161" s="134" t="str">
        <f t="shared" si="26"/>
        <v/>
      </c>
      <c r="V161" s="134" t="str">
        <f t="shared" si="29"/>
        <v/>
      </c>
      <c r="W161" s="142" t="str">
        <f t="shared" si="31"/>
        <v/>
      </c>
      <c r="X161" s="265" t="str">
        <f t="shared" si="10"/>
        <v/>
      </c>
      <c r="Y161" s="16">
        <f t="shared" si="32"/>
        <v>0</v>
      </c>
    </row>
    <row r="162" spans="1:25" ht="12.75" hidden="1" customHeight="1">
      <c r="A162" s="128"/>
      <c r="B162" s="4"/>
      <c r="C162" s="98"/>
      <c r="D162" s="103"/>
      <c r="E162" s="129"/>
      <c r="F162" s="129"/>
      <c r="G162" s="130"/>
      <c r="H162" s="139"/>
      <c r="I162" s="261"/>
      <c r="J162" s="276" t="str">
        <f t="shared" si="28"/>
        <v/>
      </c>
      <c r="K162" s="132"/>
      <c r="L162" s="132"/>
      <c r="M162" s="133"/>
      <c r="N162" s="134" t="str">
        <f t="shared" si="30"/>
        <v/>
      </c>
      <c r="O162" s="140" t="str">
        <f t="shared" si="7"/>
        <v/>
      </c>
      <c r="P162" s="141" t="str">
        <f t="shared" si="22"/>
        <v/>
      </c>
      <c r="Q162" s="137" t="str">
        <f t="shared" si="27"/>
        <v/>
      </c>
      <c r="R162" s="134" t="str">
        <f t="shared" si="23"/>
        <v/>
      </c>
      <c r="S162" s="134" t="str">
        <f t="shared" si="24"/>
        <v/>
      </c>
      <c r="T162" s="134" t="str">
        <f t="shared" si="25"/>
        <v/>
      </c>
      <c r="U162" s="134" t="str">
        <f t="shared" si="26"/>
        <v/>
      </c>
      <c r="V162" s="134" t="str">
        <f t="shared" si="29"/>
        <v/>
      </c>
      <c r="W162" s="142" t="str">
        <f t="shared" si="31"/>
        <v/>
      </c>
      <c r="X162" s="265" t="str">
        <f t="shared" si="10"/>
        <v/>
      </c>
      <c r="Y162" s="16">
        <f t="shared" si="32"/>
        <v>0</v>
      </c>
    </row>
    <row r="163" spans="1:25" ht="12.75" hidden="1" customHeight="1">
      <c r="A163" s="128"/>
      <c r="B163" s="4"/>
      <c r="C163" s="98"/>
      <c r="D163" s="103"/>
      <c r="E163" s="129"/>
      <c r="F163" s="129"/>
      <c r="G163" s="130"/>
      <c r="H163" s="139"/>
      <c r="I163" s="261"/>
      <c r="J163" s="276" t="str">
        <f t="shared" si="28"/>
        <v/>
      </c>
      <c r="K163" s="132"/>
      <c r="L163" s="132"/>
      <c r="M163" s="133"/>
      <c r="N163" s="134" t="str">
        <f t="shared" si="30"/>
        <v/>
      </c>
      <c r="O163" s="140" t="str">
        <f t="shared" si="7"/>
        <v/>
      </c>
      <c r="P163" s="141" t="str">
        <f t="shared" si="22"/>
        <v/>
      </c>
      <c r="Q163" s="137" t="str">
        <f t="shared" si="27"/>
        <v/>
      </c>
      <c r="R163" s="134" t="str">
        <f t="shared" si="23"/>
        <v/>
      </c>
      <c r="S163" s="134" t="str">
        <f t="shared" si="24"/>
        <v/>
      </c>
      <c r="T163" s="134" t="str">
        <f t="shared" si="25"/>
        <v/>
      </c>
      <c r="U163" s="134" t="str">
        <f t="shared" si="26"/>
        <v/>
      </c>
      <c r="V163" s="134" t="str">
        <f t="shared" si="29"/>
        <v/>
      </c>
      <c r="W163" s="142" t="str">
        <f t="shared" si="31"/>
        <v/>
      </c>
      <c r="X163" s="265" t="str">
        <f t="shared" si="10"/>
        <v/>
      </c>
      <c r="Y163" s="16">
        <f t="shared" si="32"/>
        <v>0</v>
      </c>
    </row>
    <row r="164" spans="1:25" ht="12.75" hidden="1" customHeight="1">
      <c r="A164" s="128"/>
      <c r="B164" s="4"/>
      <c r="C164" s="98"/>
      <c r="D164" s="103"/>
      <c r="E164" s="129"/>
      <c r="F164" s="129"/>
      <c r="G164" s="130"/>
      <c r="H164" s="139"/>
      <c r="I164" s="261"/>
      <c r="J164" s="276" t="str">
        <f t="shared" si="28"/>
        <v/>
      </c>
      <c r="K164" s="132"/>
      <c r="L164" s="132"/>
      <c r="M164" s="133"/>
      <c r="N164" s="134" t="str">
        <f t="shared" si="30"/>
        <v/>
      </c>
      <c r="O164" s="140" t="str">
        <f t="shared" si="7"/>
        <v/>
      </c>
      <c r="P164" s="141" t="str">
        <f t="shared" si="22"/>
        <v/>
      </c>
      <c r="Q164" s="137" t="str">
        <f t="shared" si="27"/>
        <v/>
      </c>
      <c r="R164" s="134" t="str">
        <f t="shared" si="23"/>
        <v/>
      </c>
      <c r="S164" s="134" t="str">
        <f t="shared" si="24"/>
        <v/>
      </c>
      <c r="T164" s="134" t="str">
        <f t="shared" si="25"/>
        <v/>
      </c>
      <c r="U164" s="134" t="str">
        <f t="shared" si="26"/>
        <v/>
      </c>
      <c r="V164" s="134" t="str">
        <f t="shared" si="29"/>
        <v/>
      </c>
      <c r="W164" s="142" t="str">
        <f t="shared" si="31"/>
        <v/>
      </c>
      <c r="X164" s="265" t="str">
        <f t="shared" si="10"/>
        <v/>
      </c>
      <c r="Y164" s="16">
        <f t="shared" si="32"/>
        <v>0</v>
      </c>
    </row>
    <row r="165" spans="1:25" ht="12.75" hidden="1" customHeight="1">
      <c r="A165" s="128"/>
      <c r="B165" s="4"/>
      <c r="C165" s="98"/>
      <c r="D165" s="103"/>
      <c r="E165" s="129"/>
      <c r="F165" s="129"/>
      <c r="G165" s="130"/>
      <c r="H165" s="139"/>
      <c r="I165" s="261"/>
      <c r="J165" s="276" t="str">
        <f t="shared" si="28"/>
        <v/>
      </c>
      <c r="K165" s="132"/>
      <c r="L165" s="132"/>
      <c r="M165" s="133"/>
      <c r="N165" s="134" t="str">
        <f t="shared" si="30"/>
        <v/>
      </c>
      <c r="O165" s="140" t="str">
        <f t="shared" si="7"/>
        <v/>
      </c>
      <c r="P165" s="141" t="str">
        <f t="shared" si="22"/>
        <v/>
      </c>
      <c r="Q165" s="137" t="str">
        <f t="shared" si="27"/>
        <v/>
      </c>
      <c r="R165" s="134" t="str">
        <f t="shared" si="23"/>
        <v/>
      </c>
      <c r="S165" s="134" t="str">
        <f t="shared" si="24"/>
        <v/>
      </c>
      <c r="T165" s="134" t="str">
        <f t="shared" si="25"/>
        <v/>
      </c>
      <c r="U165" s="134" t="str">
        <f t="shared" si="26"/>
        <v/>
      </c>
      <c r="V165" s="134" t="str">
        <f t="shared" si="29"/>
        <v/>
      </c>
      <c r="W165" s="142" t="str">
        <f t="shared" si="31"/>
        <v/>
      </c>
      <c r="X165" s="265" t="str">
        <f t="shared" si="10"/>
        <v/>
      </c>
      <c r="Y165" s="16">
        <f t="shared" si="32"/>
        <v>0</v>
      </c>
    </row>
    <row r="166" spans="1:25" ht="12.75" hidden="1" customHeight="1">
      <c r="A166" s="128"/>
      <c r="B166" s="4"/>
      <c r="C166" s="98"/>
      <c r="D166" s="103"/>
      <c r="E166" s="129"/>
      <c r="F166" s="129"/>
      <c r="G166" s="130"/>
      <c r="H166" s="139"/>
      <c r="I166" s="261"/>
      <c r="J166" s="276" t="str">
        <f t="shared" si="28"/>
        <v/>
      </c>
      <c r="K166" s="132"/>
      <c r="L166" s="132"/>
      <c r="M166" s="133"/>
      <c r="N166" s="134" t="str">
        <f t="shared" si="30"/>
        <v/>
      </c>
      <c r="O166" s="140" t="str">
        <f t="shared" si="7"/>
        <v/>
      </c>
      <c r="P166" s="141" t="str">
        <f t="shared" si="22"/>
        <v/>
      </c>
      <c r="Q166" s="137" t="str">
        <f t="shared" si="27"/>
        <v/>
      </c>
      <c r="R166" s="134" t="str">
        <f t="shared" si="23"/>
        <v/>
      </c>
      <c r="S166" s="134" t="str">
        <f t="shared" si="24"/>
        <v/>
      </c>
      <c r="T166" s="134" t="str">
        <f t="shared" si="25"/>
        <v/>
      </c>
      <c r="U166" s="134" t="str">
        <f t="shared" si="26"/>
        <v/>
      </c>
      <c r="V166" s="134" t="str">
        <f t="shared" si="29"/>
        <v/>
      </c>
      <c r="W166" s="142" t="str">
        <f t="shared" si="31"/>
        <v/>
      </c>
      <c r="X166" s="265" t="str">
        <f t="shared" si="10"/>
        <v/>
      </c>
      <c r="Y166" s="16">
        <f t="shared" si="32"/>
        <v>0</v>
      </c>
    </row>
    <row r="167" spans="1:25" ht="12.75" hidden="1" customHeight="1">
      <c r="A167" s="128"/>
      <c r="B167" s="4"/>
      <c r="C167" s="98"/>
      <c r="D167" s="103"/>
      <c r="E167" s="129"/>
      <c r="F167" s="129"/>
      <c r="G167" s="130"/>
      <c r="H167" s="139"/>
      <c r="I167" s="261"/>
      <c r="J167" s="276" t="str">
        <f t="shared" si="28"/>
        <v/>
      </c>
      <c r="K167" s="132"/>
      <c r="L167" s="132"/>
      <c r="M167" s="133"/>
      <c r="N167" s="134" t="str">
        <f t="shared" si="30"/>
        <v/>
      </c>
      <c r="O167" s="140" t="str">
        <f t="shared" si="7"/>
        <v/>
      </c>
      <c r="P167" s="141" t="str">
        <f t="shared" ref="P167:P198" si="33">IF($Y167 = 1,IF($P$23="No",$P$24,0),"")</f>
        <v/>
      </c>
      <c r="Q167" s="137" t="str">
        <f t="shared" si="27"/>
        <v/>
      </c>
      <c r="R167" s="134" t="str">
        <f t="shared" ref="R167:R198" si="34">IF($Y167 = 1,IFERROR(IF($P$34="Per Bed",$Q$34,$Q$34 /F167),0) + IFERROR(IF($P$35="Per Bed",$Q$35,$Q$35/F167),0),"")</f>
        <v/>
      </c>
      <c r="S167" s="134" t="str">
        <f t="shared" ref="S167:S198" si="35">IF($Y167 = 1,IFERROR(IF($P$36="Per Bed",$Q$36,$Q$36/F167),0),"")</f>
        <v/>
      </c>
      <c r="T167" s="134" t="str">
        <f t="shared" ref="T167:T198" si="36">IF($Y167 = 1,IFERROR(IF($P$38="Per Bed",$Q$38,$Q$38 /F167),0) + IFERROR(IF($P$39="Per Bed",$Q$39,$Q$39/F167),0),"")</f>
        <v/>
      </c>
      <c r="U167" s="134" t="str">
        <f t="shared" ref="U167:U198" si="37">IF($Y167 = 1,IFERROR(IF($P$40="Per Bed",$Q$40,$Q$40/F167),0) + IFERROR(IF($P$41="Per Bed",$Q$41,$Q$41/F167),0) + IFERROR(IF($P$42="Per Bed",$Q$42,$Q$42/F167),0),"")</f>
        <v/>
      </c>
      <c r="V167" s="134" t="str">
        <f t="shared" si="29"/>
        <v/>
      </c>
      <c r="W167" s="142" t="str">
        <f t="shared" si="31"/>
        <v/>
      </c>
      <c r="X167" s="265" t="str">
        <f t="shared" si="10"/>
        <v/>
      </c>
      <c r="Y167" s="16">
        <f t="shared" si="32"/>
        <v>0</v>
      </c>
    </row>
    <row r="168" spans="1:25" ht="12.75" hidden="1" customHeight="1">
      <c r="A168" s="128"/>
      <c r="B168" s="4"/>
      <c r="C168" s="98"/>
      <c r="D168" s="103"/>
      <c r="E168" s="129"/>
      <c r="F168" s="129"/>
      <c r="G168" s="130"/>
      <c r="H168" s="139"/>
      <c r="I168" s="261"/>
      <c r="J168" s="276" t="str">
        <f t="shared" si="28"/>
        <v/>
      </c>
      <c r="K168" s="132"/>
      <c r="L168" s="132"/>
      <c r="M168" s="133"/>
      <c r="N168" s="134" t="str">
        <f t="shared" si="30"/>
        <v/>
      </c>
      <c r="O168" s="140" t="str">
        <f t="shared" si="7"/>
        <v/>
      </c>
      <c r="P168" s="141" t="str">
        <f t="shared" si="33"/>
        <v/>
      </c>
      <c r="Q168" s="137" t="str">
        <f t="shared" si="27"/>
        <v/>
      </c>
      <c r="R168" s="134" t="str">
        <f t="shared" si="34"/>
        <v/>
      </c>
      <c r="S168" s="134" t="str">
        <f t="shared" si="35"/>
        <v/>
      </c>
      <c r="T168" s="134" t="str">
        <f t="shared" si="36"/>
        <v/>
      </c>
      <c r="U168" s="134" t="str">
        <f t="shared" si="37"/>
        <v/>
      </c>
      <c r="V168" s="134" t="str">
        <f t="shared" si="29"/>
        <v/>
      </c>
      <c r="W168" s="142" t="str">
        <f t="shared" si="31"/>
        <v/>
      </c>
      <c r="X168" s="265" t="str">
        <f t="shared" si="10"/>
        <v/>
      </c>
      <c r="Y168" s="16">
        <f t="shared" si="32"/>
        <v>0</v>
      </c>
    </row>
    <row r="169" spans="1:25" ht="12.75" hidden="1" customHeight="1">
      <c r="A169" s="128"/>
      <c r="B169" s="4"/>
      <c r="C169" s="98"/>
      <c r="D169" s="103"/>
      <c r="E169" s="129"/>
      <c r="F169" s="129"/>
      <c r="G169" s="130"/>
      <c r="H169" s="139"/>
      <c r="I169" s="261"/>
      <c r="J169" s="276" t="str">
        <f t="shared" si="28"/>
        <v/>
      </c>
      <c r="K169" s="132"/>
      <c r="L169" s="132"/>
      <c r="M169" s="133"/>
      <c r="N169" s="134" t="str">
        <f t="shared" si="30"/>
        <v/>
      </c>
      <c r="O169" s="140" t="str">
        <f t="shared" si="7"/>
        <v/>
      </c>
      <c r="P169" s="141" t="str">
        <f t="shared" si="33"/>
        <v/>
      </c>
      <c r="Q169" s="137" t="str">
        <f t="shared" si="27"/>
        <v/>
      </c>
      <c r="R169" s="134" t="str">
        <f t="shared" si="34"/>
        <v/>
      </c>
      <c r="S169" s="134" t="str">
        <f t="shared" si="35"/>
        <v/>
      </c>
      <c r="T169" s="134" t="str">
        <f t="shared" si="36"/>
        <v/>
      </c>
      <c r="U169" s="134" t="str">
        <f t="shared" si="37"/>
        <v/>
      </c>
      <c r="V169" s="134" t="str">
        <f t="shared" si="29"/>
        <v/>
      </c>
      <c r="W169" s="142" t="str">
        <f t="shared" si="31"/>
        <v/>
      </c>
      <c r="X169" s="265" t="str">
        <f t="shared" si="10"/>
        <v/>
      </c>
      <c r="Y169" s="16">
        <f t="shared" si="32"/>
        <v>0</v>
      </c>
    </row>
    <row r="170" spans="1:25" ht="12.75" hidden="1" customHeight="1">
      <c r="A170" s="128"/>
      <c r="B170" s="4"/>
      <c r="C170" s="98"/>
      <c r="D170" s="103"/>
      <c r="E170" s="129"/>
      <c r="F170" s="129"/>
      <c r="G170" s="130"/>
      <c r="H170" s="139"/>
      <c r="I170" s="261"/>
      <c r="J170" s="276" t="str">
        <f t="shared" si="28"/>
        <v/>
      </c>
      <c r="K170" s="132"/>
      <c r="L170" s="132"/>
      <c r="M170" s="133"/>
      <c r="N170" s="134" t="str">
        <f t="shared" si="30"/>
        <v/>
      </c>
      <c r="O170" s="140" t="str">
        <f t="shared" si="7"/>
        <v/>
      </c>
      <c r="P170" s="141" t="str">
        <f t="shared" si="33"/>
        <v/>
      </c>
      <c r="Q170" s="137" t="str">
        <f t="shared" si="27"/>
        <v/>
      </c>
      <c r="R170" s="134" t="str">
        <f t="shared" si="34"/>
        <v/>
      </c>
      <c r="S170" s="134" t="str">
        <f t="shared" si="35"/>
        <v/>
      </c>
      <c r="T170" s="134" t="str">
        <f t="shared" si="36"/>
        <v/>
      </c>
      <c r="U170" s="134" t="str">
        <f t="shared" si="37"/>
        <v/>
      </c>
      <c r="V170" s="134" t="str">
        <f t="shared" si="29"/>
        <v/>
      </c>
      <c r="W170" s="142" t="str">
        <f t="shared" si="31"/>
        <v/>
      </c>
      <c r="X170" s="265" t="str">
        <f t="shared" si="10"/>
        <v/>
      </c>
      <c r="Y170" s="16">
        <f t="shared" si="32"/>
        <v>0</v>
      </c>
    </row>
    <row r="171" spans="1:25" ht="12.75" hidden="1" customHeight="1">
      <c r="A171" s="128"/>
      <c r="B171" s="4"/>
      <c r="C171" s="98"/>
      <c r="D171" s="103"/>
      <c r="E171" s="129"/>
      <c r="F171" s="129"/>
      <c r="G171" s="130"/>
      <c r="H171" s="139"/>
      <c r="I171" s="261"/>
      <c r="J171" s="276" t="str">
        <f t="shared" si="28"/>
        <v/>
      </c>
      <c r="K171" s="132"/>
      <c r="L171" s="132"/>
      <c r="M171" s="133"/>
      <c r="N171" s="134" t="str">
        <f t="shared" si="30"/>
        <v/>
      </c>
      <c r="O171" s="140" t="str">
        <f t="shared" si="7"/>
        <v/>
      </c>
      <c r="P171" s="141" t="str">
        <f t="shared" si="33"/>
        <v/>
      </c>
      <c r="Q171" s="137" t="str">
        <f t="shared" si="27"/>
        <v/>
      </c>
      <c r="R171" s="134" t="str">
        <f t="shared" si="34"/>
        <v/>
      </c>
      <c r="S171" s="134" t="str">
        <f t="shared" si="35"/>
        <v/>
      </c>
      <c r="T171" s="134" t="str">
        <f t="shared" si="36"/>
        <v/>
      </c>
      <c r="U171" s="134" t="str">
        <f t="shared" si="37"/>
        <v/>
      </c>
      <c r="V171" s="134" t="str">
        <f t="shared" si="29"/>
        <v/>
      </c>
      <c r="W171" s="142" t="str">
        <f t="shared" si="31"/>
        <v/>
      </c>
      <c r="X171" s="265" t="str">
        <f t="shared" si="10"/>
        <v/>
      </c>
      <c r="Y171" s="16">
        <f t="shared" si="32"/>
        <v>0</v>
      </c>
    </row>
    <row r="172" spans="1:25" ht="12.75" hidden="1" customHeight="1">
      <c r="A172" s="128"/>
      <c r="B172" s="4"/>
      <c r="C172" s="98"/>
      <c r="D172" s="103"/>
      <c r="E172" s="129"/>
      <c r="F172" s="129"/>
      <c r="G172" s="130"/>
      <c r="H172" s="139"/>
      <c r="I172" s="261"/>
      <c r="J172" s="276" t="str">
        <f t="shared" si="28"/>
        <v/>
      </c>
      <c r="K172" s="132"/>
      <c r="L172" s="132"/>
      <c r="M172" s="133"/>
      <c r="N172" s="134" t="str">
        <f t="shared" si="30"/>
        <v/>
      </c>
      <c r="O172" s="140" t="str">
        <f t="shared" si="7"/>
        <v/>
      </c>
      <c r="P172" s="141" t="str">
        <f t="shared" si="33"/>
        <v/>
      </c>
      <c r="Q172" s="137" t="str">
        <f t="shared" si="27"/>
        <v/>
      </c>
      <c r="R172" s="134" t="str">
        <f t="shared" si="34"/>
        <v/>
      </c>
      <c r="S172" s="134" t="str">
        <f t="shared" si="35"/>
        <v/>
      </c>
      <c r="T172" s="134" t="str">
        <f t="shared" si="36"/>
        <v/>
      </c>
      <c r="U172" s="134" t="str">
        <f t="shared" si="37"/>
        <v/>
      </c>
      <c r="V172" s="134" t="str">
        <f t="shared" si="29"/>
        <v/>
      </c>
      <c r="W172" s="142" t="str">
        <f t="shared" si="31"/>
        <v/>
      </c>
      <c r="X172" s="265" t="str">
        <f t="shared" si="10"/>
        <v/>
      </c>
      <c r="Y172" s="16">
        <f t="shared" si="32"/>
        <v>0</v>
      </c>
    </row>
    <row r="173" spans="1:25" ht="12.75" hidden="1" customHeight="1">
      <c r="A173" s="128"/>
      <c r="B173" s="4"/>
      <c r="C173" s="98"/>
      <c r="D173" s="103"/>
      <c r="E173" s="129"/>
      <c r="F173" s="129"/>
      <c r="G173" s="130"/>
      <c r="H173" s="139"/>
      <c r="I173" s="261"/>
      <c r="J173" s="276" t="str">
        <f t="shared" si="28"/>
        <v/>
      </c>
      <c r="K173" s="132"/>
      <c r="L173" s="132"/>
      <c r="M173" s="133"/>
      <c r="N173" s="134" t="str">
        <f t="shared" si="30"/>
        <v/>
      </c>
      <c r="O173" s="140" t="str">
        <f t="shared" si="7"/>
        <v/>
      </c>
      <c r="P173" s="141" t="str">
        <f t="shared" si="33"/>
        <v/>
      </c>
      <c r="Q173" s="137" t="str">
        <f t="shared" si="27"/>
        <v/>
      </c>
      <c r="R173" s="134" t="str">
        <f t="shared" si="34"/>
        <v/>
      </c>
      <c r="S173" s="134" t="str">
        <f t="shared" si="35"/>
        <v/>
      </c>
      <c r="T173" s="134" t="str">
        <f t="shared" si="36"/>
        <v/>
      </c>
      <c r="U173" s="134" t="str">
        <f t="shared" si="37"/>
        <v/>
      </c>
      <c r="V173" s="134" t="str">
        <f t="shared" si="29"/>
        <v/>
      </c>
      <c r="W173" s="142" t="str">
        <f t="shared" si="31"/>
        <v/>
      </c>
      <c r="X173" s="265" t="str">
        <f t="shared" si="10"/>
        <v/>
      </c>
      <c r="Y173" s="16">
        <f t="shared" si="32"/>
        <v>0</v>
      </c>
    </row>
    <row r="174" spans="1:25" ht="12.75" hidden="1" customHeight="1">
      <c r="A174" s="128"/>
      <c r="B174" s="4"/>
      <c r="C174" s="98"/>
      <c r="D174" s="103"/>
      <c r="E174" s="129"/>
      <c r="F174" s="129"/>
      <c r="G174" s="130"/>
      <c r="H174" s="139"/>
      <c r="I174" s="261"/>
      <c r="J174" s="276" t="str">
        <f t="shared" si="28"/>
        <v/>
      </c>
      <c r="K174" s="132"/>
      <c r="L174" s="132"/>
      <c r="M174" s="133"/>
      <c r="N174" s="134" t="str">
        <f t="shared" si="30"/>
        <v/>
      </c>
      <c r="O174" s="140" t="str">
        <f t="shared" si="7"/>
        <v/>
      </c>
      <c r="P174" s="141" t="str">
        <f t="shared" si="33"/>
        <v/>
      </c>
      <c r="Q174" s="137" t="str">
        <f t="shared" si="27"/>
        <v/>
      </c>
      <c r="R174" s="134" t="str">
        <f t="shared" si="34"/>
        <v/>
      </c>
      <c r="S174" s="134" t="str">
        <f t="shared" si="35"/>
        <v/>
      </c>
      <c r="T174" s="134" t="str">
        <f t="shared" si="36"/>
        <v/>
      </c>
      <c r="U174" s="134" t="str">
        <f t="shared" si="37"/>
        <v/>
      </c>
      <c r="V174" s="134" t="str">
        <f t="shared" si="29"/>
        <v/>
      </c>
      <c r="W174" s="142" t="str">
        <f t="shared" si="31"/>
        <v/>
      </c>
      <c r="X174" s="265" t="str">
        <f t="shared" si="10"/>
        <v/>
      </c>
      <c r="Y174" s="16">
        <f t="shared" si="32"/>
        <v>0</v>
      </c>
    </row>
    <row r="175" spans="1:25" ht="12.75" hidden="1" customHeight="1">
      <c r="A175" s="128"/>
      <c r="B175" s="4"/>
      <c r="C175" s="98"/>
      <c r="D175" s="103"/>
      <c r="E175" s="129"/>
      <c r="F175" s="129"/>
      <c r="G175" s="130"/>
      <c r="H175" s="139"/>
      <c r="I175" s="261"/>
      <c r="J175" s="276" t="str">
        <f t="shared" si="28"/>
        <v/>
      </c>
      <c r="K175" s="132"/>
      <c r="L175" s="132"/>
      <c r="M175" s="133"/>
      <c r="N175" s="134" t="str">
        <f t="shared" si="30"/>
        <v/>
      </c>
      <c r="O175" s="140" t="str">
        <f t="shared" si="7"/>
        <v/>
      </c>
      <c r="P175" s="141" t="str">
        <f t="shared" si="33"/>
        <v/>
      </c>
      <c r="Q175" s="137" t="str">
        <f t="shared" si="27"/>
        <v/>
      </c>
      <c r="R175" s="134" t="str">
        <f t="shared" si="34"/>
        <v/>
      </c>
      <c r="S175" s="134" t="str">
        <f t="shared" si="35"/>
        <v/>
      </c>
      <c r="T175" s="134" t="str">
        <f t="shared" si="36"/>
        <v/>
      </c>
      <c r="U175" s="134" t="str">
        <f t="shared" si="37"/>
        <v/>
      </c>
      <c r="V175" s="134" t="str">
        <f t="shared" si="29"/>
        <v/>
      </c>
      <c r="W175" s="142" t="str">
        <f t="shared" si="31"/>
        <v/>
      </c>
      <c r="X175" s="265" t="str">
        <f t="shared" si="10"/>
        <v/>
      </c>
      <c r="Y175" s="16">
        <f t="shared" si="32"/>
        <v>0</v>
      </c>
    </row>
    <row r="176" spans="1:25" ht="12.75" hidden="1" customHeight="1">
      <c r="A176" s="128"/>
      <c r="B176" s="4"/>
      <c r="C176" s="98"/>
      <c r="D176" s="103"/>
      <c r="E176" s="129"/>
      <c r="F176" s="129"/>
      <c r="G176" s="130"/>
      <c r="H176" s="139"/>
      <c r="I176" s="261"/>
      <c r="J176" s="276" t="str">
        <f t="shared" si="28"/>
        <v/>
      </c>
      <c r="K176" s="132"/>
      <c r="L176" s="132"/>
      <c r="M176" s="133"/>
      <c r="N176" s="134" t="str">
        <f t="shared" si="30"/>
        <v/>
      </c>
      <c r="O176" s="140" t="str">
        <f t="shared" si="7"/>
        <v/>
      </c>
      <c r="P176" s="141" t="str">
        <f t="shared" si="33"/>
        <v/>
      </c>
      <c r="Q176" s="137" t="str">
        <f t="shared" si="27"/>
        <v/>
      </c>
      <c r="R176" s="134" t="str">
        <f t="shared" si="34"/>
        <v/>
      </c>
      <c r="S176" s="134" t="str">
        <f t="shared" si="35"/>
        <v/>
      </c>
      <c r="T176" s="134" t="str">
        <f t="shared" si="36"/>
        <v/>
      </c>
      <c r="U176" s="134" t="str">
        <f t="shared" si="37"/>
        <v/>
      </c>
      <c r="V176" s="134" t="str">
        <f t="shared" si="29"/>
        <v/>
      </c>
      <c r="W176" s="142" t="str">
        <f t="shared" si="31"/>
        <v/>
      </c>
      <c r="X176" s="265" t="str">
        <f t="shared" si="10"/>
        <v/>
      </c>
      <c r="Y176" s="16">
        <f t="shared" si="32"/>
        <v>0</v>
      </c>
    </row>
    <row r="177" spans="1:25" ht="12.75" hidden="1" customHeight="1">
      <c r="A177" s="128"/>
      <c r="B177" s="4"/>
      <c r="C177" s="98"/>
      <c r="D177" s="103"/>
      <c r="E177" s="129"/>
      <c r="F177" s="129"/>
      <c r="G177" s="130"/>
      <c r="H177" s="139"/>
      <c r="I177" s="261"/>
      <c r="J177" s="276" t="str">
        <f t="shared" si="28"/>
        <v/>
      </c>
      <c r="K177" s="132"/>
      <c r="L177" s="132"/>
      <c r="M177" s="133"/>
      <c r="N177" s="134" t="str">
        <f t="shared" si="30"/>
        <v/>
      </c>
      <c r="O177" s="140" t="str">
        <f t="shared" si="7"/>
        <v/>
      </c>
      <c r="P177" s="141" t="str">
        <f t="shared" si="33"/>
        <v/>
      </c>
      <c r="Q177" s="137" t="str">
        <f t="shared" si="27"/>
        <v/>
      </c>
      <c r="R177" s="134" t="str">
        <f t="shared" si="34"/>
        <v/>
      </c>
      <c r="S177" s="134" t="str">
        <f t="shared" si="35"/>
        <v/>
      </c>
      <c r="T177" s="134" t="str">
        <f t="shared" si="36"/>
        <v/>
      </c>
      <c r="U177" s="134" t="str">
        <f t="shared" si="37"/>
        <v/>
      </c>
      <c r="V177" s="134" t="str">
        <f t="shared" si="29"/>
        <v/>
      </c>
      <c r="W177" s="142" t="str">
        <f t="shared" si="31"/>
        <v/>
      </c>
      <c r="X177" s="265" t="str">
        <f t="shared" si="10"/>
        <v/>
      </c>
      <c r="Y177" s="16">
        <f t="shared" si="32"/>
        <v>0</v>
      </c>
    </row>
    <row r="178" spans="1:25" ht="12.75" hidden="1" customHeight="1">
      <c r="A178" s="128"/>
      <c r="B178" s="4"/>
      <c r="C178" s="98"/>
      <c r="D178" s="103"/>
      <c r="E178" s="129"/>
      <c r="F178" s="129"/>
      <c r="G178" s="130"/>
      <c r="H178" s="139"/>
      <c r="I178" s="261"/>
      <c r="J178" s="276" t="str">
        <f t="shared" si="28"/>
        <v/>
      </c>
      <c r="K178" s="132"/>
      <c r="L178" s="132"/>
      <c r="M178" s="133"/>
      <c r="N178" s="134" t="str">
        <f t="shared" si="30"/>
        <v/>
      </c>
      <c r="O178" s="140" t="str">
        <f t="shared" si="7"/>
        <v/>
      </c>
      <c r="P178" s="141" t="str">
        <f t="shared" si="33"/>
        <v/>
      </c>
      <c r="Q178" s="137" t="str">
        <f t="shared" si="27"/>
        <v/>
      </c>
      <c r="R178" s="134" t="str">
        <f t="shared" si="34"/>
        <v/>
      </c>
      <c r="S178" s="134" t="str">
        <f t="shared" si="35"/>
        <v/>
      </c>
      <c r="T178" s="134" t="str">
        <f t="shared" si="36"/>
        <v/>
      </c>
      <c r="U178" s="134" t="str">
        <f t="shared" si="37"/>
        <v/>
      </c>
      <c r="V178" s="134" t="str">
        <f t="shared" si="29"/>
        <v/>
      </c>
      <c r="W178" s="142" t="str">
        <f t="shared" si="31"/>
        <v/>
      </c>
      <c r="X178" s="265" t="str">
        <f t="shared" si="10"/>
        <v/>
      </c>
      <c r="Y178" s="16">
        <f t="shared" si="32"/>
        <v>0</v>
      </c>
    </row>
    <row r="179" spans="1:25" ht="12.75" hidden="1" customHeight="1">
      <c r="A179" s="128"/>
      <c r="B179" s="4"/>
      <c r="C179" s="98"/>
      <c r="D179" s="103"/>
      <c r="E179" s="129"/>
      <c r="F179" s="129"/>
      <c r="G179" s="130"/>
      <c r="H179" s="139"/>
      <c r="I179" s="261"/>
      <c r="J179" s="276" t="str">
        <f t="shared" si="28"/>
        <v/>
      </c>
      <c r="K179" s="132"/>
      <c r="L179" s="132"/>
      <c r="M179" s="133"/>
      <c r="N179" s="134" t="str">
        <f t="shared" si="30"/>
        <v/>
      </c>
      <c r="O179" s="140" t="str">
        <f t="shared" si="7"/>
        <v/>
      </c>
      <c r="P179" s="141" t="str">
        <f t="shared" si="33"/>
        <v/>
      </c>
      <c r="Q179" s="137" t="str">
        <f t="shared" si="27"/>
        <v/>
      </c>
      <c r="R179" s="134" t="str">
        <f t="shared" si="34"/>
        <v/>
      </c>
      <c r="S179" s="134" t="str">
        <f t="shared" si="35"/>
        <v/>
      </c>
      <c r="T179" s="134" t="str">
        <f t="shared" si="36"/>
        <v/>
      </c>
      <c r="U179" s="134" t="str">
        <f t="shared" si="37"/>
        <v/>
      </c>
      <c r="V179" s="134" t="str">
        <f t="shared" si="29"/>
        <v/>
      </c>
      <c r="W179" s="142" t="str">
        <f t="shared" si="31"/>
        <v/>
      </c>
      <c r="X179" s="265" t="str">
        <f t="shared" si="10"/>
        <v/>
      </c>
      <c r="Y179" s="16">
        <f t="shared" si="32"/>
        <v>0</v>
      </c>
    </row>
    <row r="180" spans="1:25" ht="12.75" hidden="1" customHeight="1">
      <c r="A180" s="128"/>
      <c r="B180" s="4"/>
      <c r="C180" s="98"/>
      <c r="D180" s="103"/>
      <c r="E180" s="129"/>
      <c r="F180" s="129"/>
      <c r="G180" s="130"/>
      <c r="H180" s="139"/>
      <c r="I180" s="261"/>
      <c r="J180" s="276" t="str">
        <f t="shared" si="28"/>
        <v/>
      </c>
      <c r="K180" s="132"/>
      <c r="L180" s="132"/>
      <c r="M180" s="133"/>
      <c r="N180" s="134" t="str">
        <f t="shared" si="30"/>
        <v/>
      </c>
      <c r="O180" s="140" t="str">
        <f t="shared" si="7"/>
        <v/>
      </c>
      <c r="P180" s="141" t="str">
        <f t="shared" si="33"/>
        <v/>
      </c>
      <c r="Q180" s="137" t="str">
        <f t="shared" si="27"/>
        <v/>
      </c>
      <c r="R180" s="134" t="str">
        <f t="shared" si="34"/>
        <v/>
      </c>
      <c r="S180" s="134" t="str">
        <f t="shared" si="35"/>
        <v/>
      </c>
      <c r="T180" s="134" t="str">
        <f t="shared" si="36"/>
        <v/>
      </c>
      <c r="U180" s="134" t="str">
        <f t="shared" si="37"/>
        <v/>
      </c>
      <c r="V180" s="134" t="str">
        <f t="shared" si="29"/>
        <v/>
      </c>
      <c r="W180" s="142" t="str">
        <f t="shared" si="31"/>
        <v/>
      </c>
      <c r="X180" s="265" t="str">
        <f t="shared" si="10"/>
        <v/>
      </c>
      <c r="Y180" s="16">
        <f t="shared" si="32"/>
        <v>0</v>
      </c>
    </row>
    <row r="181" spans="1:25" ht="12.75" hidden="1" customHeight="1">
      <c r="A181" s="128"/>
      <c r="B181" s="4"/>
      <c r="C181" s="98"/>
      <c r="D181" s="103"/>
      <c r="E181" s="129"/>
      <c r="F181" s="129"/>
      <c r="G181" s="130"/>
      <c r="H181" s="139"/>
      <c r="I181" s="261"/>
      <c r="J181" s="276" t="str">
        <f t="shared" si="28"/>
        <v/>
      </c>
      <c r="K181" s="132"/>
      <c r="L181" s="132"/>
      <c r="M181" s="133"/>
      <c r="N181" s="134" t="str">
        <f t="shared" si="30"/>
        <v/>
      </c>
      <c r="O181" s="140" t="str">
        <f t="shared" si="7"/>
        <v/>
      </c>
      <c r="P181" s="141" t="str">
        <f t="shared" si="33"/>
        <v/>
      </c>
      <c r="Q181" s="137" t="str">
        <f t="shared" si="27"/>
        <v/>
      </c>
      <c r="R181" s="134" t="str">
        <f t="shared" si="34"/>
        <v/>
      </c>
      <c r="S181" s="134" t="str">
        <f t="shared" si="35"/>
        <v/>
      </c>
      <c r="T181" s="134" t="str">
        <f t="shared" si="36"/>
        <v/>
      </c>
      <c r="U181" s="134" t="str">
        <f t="shared" si="37"/>
        <v/>
      </c>
      <c r="V181" s="134" t="str">
        <f t="shared" si="29"/>
        <v/>
      </c>
      <c r="W181" s="142" t="str">
        <f t="shared" si="31"/>
        <v/>
      </c>
      <c r="X181" s="265" t="str">
        <f t="shared" si="10"/>
        <v/>
      </c>
      <c r="Y181" s="16">
        <f t="shared" si="32"/>
        <v>0</v>
      </c>
    </row>
    <row r="182" spans="1:25" ht="12.75" hidden="1" customHeight="1">
      <c r="A182" s="128"/>
      <c r="B182" s="4"/>
      <c r="C182" s="98"/>
      <c r="D182" s="103"/>
      <c r="E182" s="129"/>
      <c r="F182" s="129"/>
      <c r="G182" s="130"/>
      <c r="H182" s="139"/>
      <c r="I182" s="261"/>
      <c r="J182" s="276" t="str">
        <f t="shared" si="28"/>
        <v/>
      </c>
      <c r="K182" s="132"/>
      <c r="L182" s="132"/>
      <c r="M182" s="133"/>
      <c r="N182" s="134" t="str">
        <f t="shared" si="30"/>
        <v/>
      </c>
      <c r="O182" s="140" t="str">
        <f t="shared" si="7"/>
        <v/>
      </c>
      <c r="P182" s="141" t="str">
        <f t="shared" si="33"/>
        <v/>
      </c>
      <c r="Q182" s="137" t="str">
        <f t="shared" si="27"/>
        <v/>
      </c>
      <c r="R182" s="134" t="str">
        <f t="shared" si="34"/>
        <v/>
      </c>
      <c r="S182" s="134" t="str">
        <f t="shared" si="35"/>
        <v/>
      </c>
      <c r="T182" s="134" t="str">
        <f t="shared" si="36"/>
        <v/>
      </c>
      <c r="U182" s="134" t="str">
        <f t="shared" si="37"/>
        <v/>
      </c>
      <c r="V182" s="134" t="str">
        <f t="shared" si="29"/>
        <v/>
      </c>
      <c r="W182" s="142" t="str">
        <f t="shared" si="31"/>
        <v/>
      </c>
      <c r="X182" s="265" t="str">
        <f t="shared" si="10"/>
        <v/>
      </c>
      <c r="Y182" s="16">
        <f t="shared" si="32"/>
        <v>0</v>
      </c>
    </row>
    <row r="183" spans="1:25" ht="12.75" hidden="1" customHeight="1">
      <c r="A183" s="128"/>
      <c r="B183" s="4"/>
      <c r="C183" s="98"/>
      <c r="D183" s="103"/>
      <c r="E183" s="129"/>
      <c r="F183" s="129"/>
      <c r="G183" s="130"/>
      <c r="H183" s="139"/>
      <c r="I183" s="261"/>
      <c r="J183" s="276" t="str">
        <f t="shared" si="28"/>
        <v/>
      </c>
      <c r="K183" s="132"/>
      <c r="L183" s="132"/>
      <c r="M183" s="133"/>
      <c r="N183" s="134" t="str">
        <f t="shared" si="30"/>
        <v/>
      </c>
      <c r="O183" s="140" t="str">
        <f t="shared" si="7"/>
        <v/>
      </c>
      <c r="P183" s="141" t="str">
        <f t="shared" si="33"/>
        <v/>
      </c>
      <c r="Q183" s="137" t="str">
        <f t="shared" si="27"/>
        <v/>
      </c>
      <c r="R183" s="134" t="str">
        <f t="shared" si="34"/>
        <v/>
      </c>
      <c r="S183" s="134" t="str">
        <f t="shared" si="35"/>
        <v/>
      </c>
      <c r="T183" s="134" t="str">
        <f t="shared" si="36"/>
        <v/>
      </c>
      <c r="U183" s="134" t="str">
        <f t="shared" si="37"/>
        <v/>
      </c>
      <c r="V183" s="134" t="str">
        <f t="shared" si="29"/>
        <v/>
      </c>
      <c r="W183" s="142" t="str">
        <f t="shared" si="31"/>
        <v/>
      </c>
      <c r="X183" s="265" t="str">
        <f t="shared" si="10"/>
        <v/>
      </c>
      <c r="Y183" s="16">
        <f t="shared" si="32"/>
        <v>0</v>
      </c>
    </row>
    <row r="184" spans="1:25" ht="12.75" hidden="1" customHeight="1">
      <c r="A184" s="128"/>
      <c r="B184" s="4"/>
      <c r="C184" s="98"/>
      <c r="D184" s="103"/>
      <c r="E184" s="129"/>
      <c r="F184" s="129"/>
      <c r="G184" s="130"/>
      <c r="H184" s="139"/>
      <c r="I184" s="261"/>
      <c r="J184" s="276" t="str">
        <f t="shared" si="28"/>
        <v/>
      </c>
      <c r="K184" s="132"/>
      <c r="L184" s="132"/>
      <c r="M184" s="133"/>
      <c r="N184" s="134" t="str">
        <f t="shared" si="30"/>
        <v/>
      </c>
      <c r="O184" s="140" t="str">
        <f t="shared" si="7"/>
        <v/>
      </c>
      <c r="P184" s="141" t="str">
        <f t="shared" si="33"/>
        <v/>
      </c>
      <c r="Q184" s="137" t="str">
        <f t="shared" si="27"/>
        <v/>
      </c>
      <c r="R184" s="134" t="str">
        <f t="shared" si="34"/>
        <v/>
      </c>
      <c r="S184" s="134" t="str">
        <f t="shared" si="35"/>
        <v/>
      </c>
      <c r="T184" s="134" t="str">
        <f t="shared" si="36"/>
        <v/>
      </c>
      <c r="U184" s="134" t="str">
        <f t="shared" si="37"/>
        <v/>
      </c>
      <c r="V184" s="134" t="str">
        <f t="shared" si="29"/>
        <v/>
      </c>
      <c r="W184" s="142" t="str">
        <f t="shared" si="31"/>
        <v/>
      </c>
      <c r="X184" s="265" t="str">
        <f t="shared" si="10"/>
        <v/>
      </c>
      <c r="Y184" s="16">
        <f t="shared" si="32"/>
        <v>0</v>
      </c>
    </row>
    <row r="185" spans="1:25" ht="12.75" hidden="1" customHeight="1">
      <c r="A185" s="128"/>
      <c r="B185" s="4"/>
      <c r="C185" s="98"/>
      <c r="D185" s="103"/>
      <c r="E185" s="129"/>
      <c r="F185" s="129"/>
      <c r="G185" s="130"/>
      <c r="H185" s="139"/>
      <c r="I185" s="261"/>
      <c r="J185" s="276" t="str">
        <f t="shared" si="28"/>
        <v/>
      </c>
      <c r="K185" s="132"/>
      <c r="L185" s="132"/>
      <c r="M185" s="133"/>
      <c r="N185" s="134" t="str">
        <f t="shared" si="30"/>
        <v/>
      </c>
      <c r="O185" s="140" t="str">
        <f t="shared" si="7"/>
        <v/>
      </c>
      <c r="P185" s="141" t="str">
        <f t="shared" si="33"/>
        <v/>
      </c>
      <c r="Q185" s="137" t="str">
        <f t="shared" si="27"/>
        <v/>
      </c>
      <c r="R185" s="134" t="str">
        <f t="shared" si="34"/>
        <v/>
      </c>
      <c r="S185" s="134" t="str">
        <f t="shared" si="35"/>
        <v/>
      </c>
      <c r="T185" s="134" t="str">
        <f t="shared" si="36"/>
        <v/>
      </c>
      <c r="U185" s="134" t="str">
        <f t="shared" si="37"/>
        <v/>
      </c>
      <c r="V185" s="134" t="str">
        <f t="shared" si="29"/>
        <v/>
      </c>
      <c r="W185" s="142" t="str">
        <f t="shared" si="31"/>
        <v/>
      </c>
      <c r="X185" s="265" t="str">
        <f t="shared" si="10"/>
        <v/>
      </c>
      <c r="Y185" s="16">
        <f t="shared" si="32"/>
        <v>0</v>
      </c>
    </row>
    <row r="186" spans="1:25" ht="12.75" hidden="1" customHeight="1">
      <c r="A186" s="128"/>
      <c r="B186" s="4"/>
      <c r="C186" s="98"/>
      <c r="D186" s="103"/>
      <c r="E186" s="129"/>
      <c r="F186" s="129"/>
      <c r="G186" s="130"/>
      <c r="H186" s="139"/>
      <c r="I186" s="261"/>
      <c r="J186" s="276" t="str">
        <f t="shared" si="28"/>
        <v/>
      </c>
      <c r="K186" s="132"/>
      <c r="L186" s="132"/>
      <c r="M186" s="133"/>
      <c r="N186" s="134" t="str">
        <f t="shared" si="30"/>
        <v/>
      </c>
      <c r="O186" s="140" t="str">
        <f t="shared" si="7"/>
        <v/>
      </c>
      <c r="P186" s="141" t="str">
        <f t="shared" si="33"/>
        <v/>
      </c>
      <c r="Q186" s="137" t="str">
        <f t="shared" si="27"/>
        <v/>
      </c>
      <c r="R186" s="134" t="str">
        <f t="shared" si="34"/>
        <v/>
      </c>
      <c r="S186" s="134" t="str">
        <f t="shared" si="35"/>
        <v/>
      </c>
      <c r="T186" s="134" t="str">
        <f t="shared" si="36"/>
        <v/>
      </c>
      <c r="U186" s="134" t="str">
        <f t="shared" si="37"/>
        <v/>
      </c>
      <c r="V186" s="134" t="str">
        <f t="shared" si="29"/>
        <v/>
      </c>
      <c r="W186" s="142" t="str">
        <f t="shared" si="31"/>
        <v/>
      </c>
      <c r="X186" s="265" t="str">
        <f t="shared" si="10"/>
        <v/>
      </c>
      <c r="Y186" s="16">
        <f t="shared" si="32"/>
        <v>0</v>
      </c>
    </row>
    <row r="187" spans="1:25" ht="12.75" hidden="1" customHeight="1">
      <c r="A187" s="128"/>
      <c r="B187" s="4"/>
      <c r="C187" s="98"/>
      <c r="D187" s="103"/>
      <c r="E187" s="129"/>
      <c r="F187" s="129"/>
      <c r="G187" s="130"/>
      <c r="H187" s="139"/>
      <c r="I187" s="261"/>
      <c r="J187" s="276" t="str">
        <f t="shared" si="28"/>
        <v/>
      </c>
      <c r="K187" s="132"/>
      <c r="L187" s="132"/>
      <c r="M187" s="133"/>
      <c r="N187" s="134" t="str">
        <f t="shared" si="30"/>
        <v/>
      </c>
      <c r="O187" s="140" t="str">
        <f t="shared" si="7"/>
        <v/>
      </c>
      <c r="P187" s="141" t="str">
        <f t="shared" si="33"/>
        <v/>
      </c>
      <c r="Q187" s="137" t="str">
        <f t="shared" si="27"/>
        <v/>
      </c>
      <c r="R187" s="134" t="str">
        <f t="shared" si="34"/>
        <v/>
      </c>
      <c r="S187" s="134" t="str">
        <f t="shared" si="35"/>
        <v/>
      </c>
      <c r="T187" s="134" t="str">
        <f t="shared" si="36"/>
        <v/>
      </c>
      <c r="U187" s="134" t="str">
        <f t="shared" si="37"/>
        <v/>
      </c>
      <c r="V187" s="134" t="str">
        <f t="shared" si="29"/>
        <v/>
      </c>
      <c r="W187" s="142" t="str">
        <f t="shared" si="31"/>
        <v/>
      </c>
      <c r="X187" s="265" t="str">
        <f t="shared" si="10"/>
        <v/>
      </c>
      <c r="Y187" s="16">
        <f t="shared" si="32"/>
        <v>0</v>
      </c>
    </row>
    <row r="188" spans="1:25" ht="12.75" hidden="1" customHeight="1">
      <c r="A188" s="128"/>
      <c r="B188" s="4"/>
      <c r="C188" s="98"/>
      <c r="D188" s="103"/>
      <c r="E188" s="129"/>
      <c r="F188" s="129"/>
      <c r="G188" s="130"/>
      <c r="H188" s="139"/>
      <c r="I188" s="261"/>
      <c r="J188" s="276" t="str">
        <f t="shared" si="28"/>
        <v/>
      </c>
      <c r="K188" s="132"/>
      <c r="L188" s="132"/>
      <c r="M188" s="133"/>
      <c r="N188" s="134" t="str">
        <f t="shared" si="30"/>
        <v/>
      </c>
      <c r="O188" s="140" t="str">
        <f t="shared" si="7"/>
        <v/>
      </c>
      <c r="P188" s="141" t="str">
        <f t="shared" si="33"/>
        <v/>
      </c>
      <c r="Q188" s="137" t="str">
        <f t="shared" si="27"/>
        <v/>
      </c>
      <c r="R188" s="134" t="str">
        <f t="shared" si="34"/>
        <v/>
      </c>
      <c r="S188" s="134" t="str">
        <f t="shared" si="35"/>
        <v/>
      </c>
      <c r="T188" s="134" t="str">
        <f t="shared" si="36"/>
        <v/>
      </c>
      <c r="U188" s="134" t="str">
        <f t="shared" si="37"/>
        <v/>
      </c>
      <c r="V188" s="134" t="str">
        <f t="shared" si="29"/>
        <v/>
      </c>
      <c r="W188" s="142" t="str">
        <f t="shared" si="31"/>
        <v/>
      </c>
      <c r="X188" s="265" t="str">
        <f t="shared" si="10"/>
        <v/>
      </c>
      <c r="Y188" s="16">
        <f t="shared" si="32"/>
        <v>0</v>
      </c>
    </row>
    <row r="189" spans="1:25" ht="12.75" hidden="1" customHeight="1">
      <c r="A189" s="128"/>
      <c r="B189" s="4"/>
      <c r="C189" s="98"/>
      <c r="D189" s="103"/>
      <c r="E189" s="129"/>
      <c r="F189" s="129"/>
      <c r="G189" s="130"/>
      <c r="H189" s="139"/>
      <c r="I189" s="261"/>
      <c r="J189" s="276" t="str">
        <f t="shared" si="28"/>
        <v/>
      </c>
      <c r="K189" s="132"/>
      <c r="L189" s="132"/>
      <c r="M189" s="133"/>
      <c r="N189" s="134" t="str">
        <f t="shared" si="30"/>
        <v/>
      </c>
      <c r="O189" s="140" t="str">
        <f t="shared" si="7"/>
        <v/>
      </c>
      <c r="P189" s="141" t="str">
        <f t="shared" si="33"/>
        <v/>
      </c>
      <c r="Q189" s="137" t="str">
        <f t="shared" si="27"/>
        <v/>
      </c>
      <c r="R189" s="134" t="str">
        <f t="shared" si="34"/>
        <v/>
      </c>
      <c r="S189" s="134" t="str">
        <f t="shared" si="35"/>
        <v/>
      </c>
      <c r="T189" s="134" t="str">
        <f t="shared" si="36"/>
        <v/>
      </c>
      <c r="U189" s="134" t="str">
        <f t="shared" si="37"/>
        <v/>
      </c>
      <c r="V189" s="134" t="str">
        <f t="shared" si="29"/>
        <v/>
      </c>
      <c r="W189" s="142" t="str">
        <f t="shared" si="31"/>
        <v/>
      </c>
      <c r="X189" s="265" t="str">
        <f t="shared" si="10"/>
        <v/>
      </c>
      <c r="Y189" s="16">
        <f t="shared" si="32"/>
        <v>0</v>
      </c>
    </row>
    <row r="190" spans="1:25" ht="12.75" hidden="1" customHeight="1">
      <c r="A190" s="128"/>
      <c r="B190" s="4"/>
      <c r="C190" s="98"/>
      <c r="D190" s="103"/>
      <c r="E190" s="129"/>
      <c r="F190" s="129"/>
      <c r="G190" s="130"/>
      <c r="H190" s="139"/>
      <c r="I190" s="261"/>
      <c r="J190" s="276" t="str">
        <f t="shared" si="28"/>
        <v/>
      </c>
      <c r="K190" s="132"/>
      <c r="L190" s="132"/>
      <c r="M190" s="133"/>
      <c r="N190" s="134" t="str">
        <f t="shared" si="30"/>
        <v/>
      </c>
      <c r="O190" s="140" t="str">
        <f t="shared" si="7"/>
        <v/>
      </c>
      <c r="P190" s="141" t="str">
        <f t="shared" si="33"/>
        <v/>
      </c>
      <c r="Q190" s="137" t="str">
        <f t="shared" si="27"/>
        <v/>
      </c>
      <c r="R190" s="134" t="str">
        <f t="shared" si="34"/>
        <v/>
      </c>
      <c r="S190" s="134" t="str">
        <f t="shared" si="35"/>
        <v/>
      </c>
      <c r="T190" s="134" t="str">
        <f t="shared" si="36"/>
        <v/>
      </c>
      <c r="U190" s="134" t="str">
        <f t="shared" si="37"/>
        <v/>
      </c>
      <c r="V190" s="134" t="str">
        <f t="shared" si="29"/>
        <v/>
      </c>
      <c r="W190" s="142" t="str">
        <f t="shared" si="31"/>
        <v/>
      </c>
      <c r="X190" s="265" t="str">
        <f t="shared" si="10"/>
        <v/>
      </c>
      <c r="Y190" s="16">
        <f t="shared" si="32"/>
        <v>0</v>
      </c>
    </row>
    <row r="191" spans="1:25" ht="12.75" hidden="1" customHeight="1">
      <c r="A191" s="128"/>
      <c r="B191" s="4"/>
      <c r="C191" s="98"/>
      <c r="D191" s="103"/>
      <c r="E191" s="129"/>
      <c r="F191" s="129"/>
      <c r="G191" s="130"/>
      <c r="H191" s="139"/>
      <c r="I191" s="261"/>
      <c r="J191" s="276" t="str">
        <f t="shared" si="28"/>
        <v/>
      </c>
      <c r="K191" s="132"/>
      <c r="L191" s="132"/>
      <c r="M191" s="133"/>
      <c r="N191" s="134" t="str">
        <f t="shared" si="30"/>
        <v/>
      </c>
      <c r="O191" s="140" t="str">
        <f t="shared" si="7"/>
        <v/>
      </c>
      <c r="P191" s="141" t="str">
        <f t="shared" si="33"/>
        <v/>
      </c>
      <c r="Q191" s="137" t="str">
        <f t="shared" si="27"/>
        <v/>
      </c>
      <c r="R191" s="134" t="str">
        <f t="shared" si="34"/>
        <v/>
      </c>
      <c r="S191" s="134" t="str">
        <f t="shared" si="35"/>
        <v/>
      </c>
      <c r="T191" s="134" t="str">
        <f t="shared" si="36"/>
        <v/>
      </c>
      <c r="U191" s="134" t="str">
        <f t="shared" si="37"/>
        <v/>
      </c>
      <c r="V191" s="134" t="str">
        <f t="shared" si="29"/>
        <v/>
      </c>
      <c r="W191" s="142" t="str">
        <f t="shared" si="31"/>
        <v/>
      </c>
      <c r="X191" s="265" t="str">
        <f t="shared" si="10"/>
        <v/>
      </c>
      <c r="Y191" s="16">
        <f t="shared" si="32"/>
        <v>0</v>
      </c>
    </row>
    <row r="192" spans="1:25" ht="12.75" hidden="1" customHeight="1">
      <c r="A192" s="128"/>
      <c r="B192" s="4"/>
      <c r="C192" s="98"/>
      <c r="D192" s="103"/>
      <c r="E192" s="129"/>
      <c r="F192" s="129"/>
      <c r="G192" s="130"/>
      <c r="H192" s="139"/>
      <c r="I192" s="261"/>
      <c r="J192" s="276" t="str">
        <f t="shared" si="28"/>
        <v/>
      </c>
      <c r="K192" s="132"/>
      <c r="L192" s="132"/>
      <c r="M192" s="133"/>
      <c r="N192" s="134" t="str">
        <f t="shared" si="30"/>
        <v/>
      </c>
      <c r="O192" s="140" t="str">
        <f t="shared" si="7"/>
        <v/>
      </c>
      <c r="P192" s="141" t="str">
        <f t="shared" si="33"/>
        <v/>
      </c>
      <c r="Q192" s="137" t="str">
        <f t="shared" si="27"/>
        <v/>
      </c>
      <c r="R192" s="134" t="str">
        <f t="shared" si="34"/>
        <v/>
      </c>
      <c r="S192" s="134" t="str">
        <f t="shared" si="35"/>
        <v/>
      </c>
      <c r="T192" s="134" t="str">
        <f t="shared" si="36"/>
        <v/>
      </c>
      <c r="U192" s="134" t="str">
        <f t="shared" si="37"/>
        <v/>
      </c>
      <c r="V192" s="134" t="str">
        <f t="shared" si="29"/>
        <v/>
      </c>
      <c r="W192" s="142" t="str">
        <f t="shared" si="31"/>
        <v/>
      </c>
      <c r="X192" s="265" t="str">
        <f t="shared" si="10"/>
        <v/>
      </c>
      <c r="Y192" s="16">
        <f t="shared" si="32"/>
        <v>0</v>
      </c>
    </row>
    <row r="193" spans="1:25" ht="12.75" hidden="1" customHeight="1">
      <c r="A193" s="128"/>
      <c r="B193" s="4"/>
      <c r="C193" s="98"/>
      <c r="D193" s="103"/>
      <c r="E193" s="129"/>
      <c r="F193" s="129"/>
      <c r="G193" s="130"/>
      <c r="H193" s="139"/>
      <c r="I193" s="261"/>
      <c r="J193" s="276" t="str">
        <f t="shared" si="28"/>
        <v/>
      </c>
      <c r="K193" s="132"/>
      <c r="L193" s="132"/>
      <c r="M193" s="133"/>
      <c r="N193" s="134" t="str">
        <f t="shared" si="30"/>
        <v/>
      </c>
      <c r="O193" s="140" t="str">
        <f t="shared" si="7"/>
        <v/>
      </c>
      <c r="P193" s="141" t="str">
        <f t="shared" si="33"/>
        <v/>
      </c>
      <c r="Q193" s="137" t="str">
        <f t="shared" si="27"/>
        <v/>
      </c>
      <c r="R193" s="134" t="str">
        <f t="shared" si="34"/>
        <v/>
      </c>
      <c r="S193" s="134" t="str">
        <f t="shared" si="35"/>
        <v/>
      </c>
      <c r="T193" s="134" t="str">
        <f t="shared" si="36"/>
        <v/>
      </c>
      <c r="U193" s="134" t="str">
        <f t="shared" si="37"/>
        <v/>
      </c>
      <c r="V193" s="134" t="str">
        <f t="shared" si="29"/>
        <v/>
      </c>
      <c r="W193" s="142" t="str">
        <f t="shared" si="31"/>
        <v/>
      </c>
      <c r="X193" s="265" t="str">
        <f t="shared" si="10"/>
        <v/>
      </c>
      <c r="Y193" s="16">
        <f t="shared" si="32"/>
        <v>0</v>
      </c>
    </row>
    <row r="194" spans="1:25" ht="12.75" hidden="1" customHeight="1">
      <c r="A194" s="128"/>
      <c r="B194" s="4"/>
      <c r="C194" s="98"/>
      <c r="D194" s="103"/>
      <c r="E194" s="129"/>
      <c r="F194" s="129"/>
      <c r="G194" s="130"/>
      <c r="H194" s="139"/>
      <c r="I194" s="261"/>
      <c r="J194" s="276" t="str">
        <f t="shared" si="28"/>
        <v/>
      </c>
      <c r="K194" s="132"/>
      <c r="L194" s="132"/>
      <c r="M194" s="133"/>
      <c r="N194" s="134" t="str">
        <f t="shared" si="30"/>
        <v/>
      </c>
      <c r="O194" s="140" t="str">
        <f t="shared" si="7"/>
        <v/>
      </c>
      <c r="P194" s="141" t="str">
        <f t="shared" si="33"/>
        <v/>
      </c>
      <c r="Q194" s="137" t="str">
        <f t="shared" si="27"/>
        <v/>
      </c>
      <c r="R194" s="134" t="str">
        <f t="shared" si="34"/>
        <v/>
      </c>
      <c r="S194" s="134" t="str">
        <f t="shared" si="35"/>
        <v/>
      </c>
      <c r="T194" s="134" t="str">
        <f t="shared" si="36"/>
        <v/>
      </c>
      <c r="U194" s="134" t="str">
        <f t="shared" si="37"/>
        <v/>
      </c>
      <c r="V194" s="134" t="str">
        <f t="shared" si="29"/>
        <v/>
      </c>
      <c r="W194" s="142" t="str">
        <f t="shared" si="31"/>
        <v/>
      </c>
      <c r="X194" s="265" t="str">
        <f t="shared" si="10"/>
        <v/>
      </c>
      <c r="Y194" s="16">
        <f t="shared" si="32"/>
        <v>0</v>
      </c>
    </row>
    <row r="195" spans="1:25" ht="12.75" hidden="1" customHeight="1">
      <c r="A195" s="128"/>
      <c r="B195" s="4"/>
      <c r="C195" s="98"/>
      <c r="D195" s="103"/>
      <c r="E195" s="129"/>
      <c r="F195" s="129"/>
      <c r="G195" s="130"/>
      <c r="H195" s="139"/>
      <c r="I195" s="261"/>
      <c r="J195" s="276" t="str">
        <f t="shared" si="28"/>
        <v/>
      </c>
      <c r="K195" s="132"/>
      <c r="L195" s="132"/>
      <c r="M195" s="133"/>
      <c r="N195" s="134" t="str">
        <f t="shared" si="30"/>
        <v/>
      </c>
      <c r="O195" s="140" t="str">
        <f t="shared" si="7"/>
        <v/>
      </c>
      <c r="P195" s="141" t="str">
        <f t="shared" si="33"/>
        <v/>
      </c>
      <c r="Q195" s="137" t="str">
        <f t="shared" si="27"/>
        <v/>
      </c>
      <c r="R195" s="134" t="str">
        <f t="shared" si="34"/>
        <v/>
      </c>
      <c r="S195" s="134" t="str">
        <f t="shared" si="35"/>
        <v/>
      </c>
      <c r="T195" s="134" t="str">
        <f t="shared" si="36"/>
        <v/>
      </c>
      <c r="U195" s="134" t="str">
        <f t="shared" si="37"/>
        <v/>
      </c>
      <c r="V195" s="134" t="str">
        <f t="shared" si="29"/>
        <v/>
      </c>
      <c r="W195" s="142" t="str">
        <f t="shared" si="31"/>
        <v/>
      </c>
      <c r="X195" s="265" t="str">
        <f t="shared" si="10"/>
        <v/>
      </c>
      <c r="Y195" s="16">
        <f t="shared" si="32"/>
        <v>0</v>
      </c>
    </row>
    <row r="196" spans="1:25" ht="12.75" hidden="1" customHeight="1">
      <c r="A196" s="128"/>
      <c r="B196" s="4"/>
      <c r="C196" s="98"/>
      <c r="D196" s="103"/>
      <c r="E196" s="129"/>
      <c r="F196" s="129"/>
      <c r="G196" s="130"/>
      <c r="H196" s="143"/>
      <c r="I196" s="262"/>
      <c r="J196" s="276" t="str">
        <f t="shared" si="28"/>
        <v/>
      </c>
      <c r="K196" s="112"/>
      <c r="L196" s="112"/>
      <c r="M196" s="144"/>
      <c r="N196" s="134" t="str">
        <f t="shared" si="30"/>
        <v/>
      </c>
      <c r="O196" s="140" t="str">
        <f t="shared" si="7"/>
        <v/>
      </c>
      <c r="P196" s="141" t="str">
        <f t="shared" si="33"/>
        <v/>
      </c>
      <c r="Q196" s="137" t="str">
        <f t="shared" si="27"/>
        <v/>
      </c>
      <c r="R196" s="134" t="str">
        <f t="shared" si="34"/>
        <v/>
      </c>
      <c r="S196" s="134" t="str">
        <f t="shared" si="35"/>
        <v/>
      </c>
      <c r="T196" s="134" t="str">
        <f t="shared" si="36"/>
        <v/>
      </c>
      <c r="U196" s="134" t="str">
        <f t="shared" si="37"/>
        <v/>
      </c>
      <c r="V196" s="134" t="str">
        <f t="shared" si="29"/>
        <v/>
      </c>
      <c r="W196" s="142" t="str">
        <f t="shared" si="31"/>
        <v/>
      </c>
      <c r="X196" s="265" t="str">
        <f t="shared" si="10"/>
        <v/>
      </c>
      <c r="Y196" s="16">
        <f t="shared" si="32"/>
        <v>0</v>
      </c>
    </row>
    <row r="197" spans="1:25" ht="12.75" hidden="1" customHeight="1">
      <c r="A197" s="128"/>
      <c r="B197" s="4"/>
      <c r="C197" s="98"/>
      <c r="D197" s="103"/>
      <c r="E197" s="129"/>
      <c r="F197" s="129"/>
      <c r="G197" s="130"/>
      <c r="H197" s="143"/>
      <c r="I197" s="262"/>
      <c r="J197" s="276" t="str">
        <f t="shared" si="28"/>
        <v/>
      </c>
      <c r="K197" s="112"/>
      <c r="L197" s="112"/>
      <c r="M197" s="144"/>
      <c r="N197" s="134" t="str">
        <f t="shared" si="30"/>
        <v/>
      </c>
      <c r="O197" s="140" t="str">
        <f t="shared" si="7"/>
        <v/>
      </c>
      <c r="P197" s="141" t="str">
        <f t="shared" si="33"/>
        <v/>
      </c>
      <c r="Q197" s="137" t="str">
        <f t="shared" si="27"/>
        <v/>
      </c>
      <c r="R197" s="134" t="str">
        <f t="shared" si="34"/>
        <v/>
      </c>
      <c r="S197" s="134" t="str">
        <f t="shared" si="35"/>
        <v/>
      </c>
      <c r="T197" s="134" t="str">
        <f t="shared" si="36"/>
        <v/>
      </c>
      <c r="U197" s="134" t="str">
        <f t="shared" si="37"/>
        <v/>
      </c>
      <c r="V197" s="134" t="str">
        <f t="shared" si="29"/>
        <v/>
      </c>
      <c r="W197" s="142" t="str">
        <f t="shared" si="31"/>
        <v/>
      </c>
      <c r="X197" s="265" t="str">
        <f t="shared" si="10"/>
        <v/>
      </c>
      <c r="Y197" s="16">
        <f t="shared" si="32"/>
        <v>0</v>
      </c>
    </row>
    <row r="198" spans="1:25" ht="12.75" hidden="1" customHeight="1">
      <c r="A198" s="128"/>
      <c r="B198" s="4"/>
      <c r="C198" s="98"/>
      <c r="D198" s="103"/>
      <c r="E198" s="129"/>
      <c r="F198" s="129"/>
      <c r="G198" s="130"/>
      <c r="H198" s="143"/>
      <c r="I198" s="262"/>
      <c r="J198" s="276" t="str">
        <f t="shared" si="28"/>
        <v/>
      </c>
      <c r="K198" s="112"/>
      <c r="L198" s="112"/>
      <c r="M198" s="144"/>
      <c r="N198" s="134" t="str">
        <f t="shared" si="30"/>
        <v/>
      </c>
      <c r="O198" s="140" t="str">
        <f t="shared" si="7"/>
        <v/>
      </c>
      <c r="P198" s="141" t="str">
        <f t="shared" si="33"/>
        <v/>
      </c>
      <c r="Q198" s="137" t="str">
        <f t="shared" si="27"/>
        <v/>
      </c>
      <c r="R198" s="134" t="str">
        <f t="shared" si="34"/>
        <v/>
      </c>
      <c r="S198" s="134" t="str">
        <f t="shared" si="35"/>
        <v/>
      </c>
      <c r="T198" s="134" t="str">
        <f t="shared" si="36"/>
        <v/>
      </c>
      <c r="U198" s="134" t="str">
        <f t="shared" si="37"/>
        <v/>
      </c>
      <c r="V198" s="134" t="str">
        <f t="shared" si="29"/>
        <v/>
      </c>
      <c r="W198" s="142" t="str">
        <f t="shared" si="31"/>
        <v/>
      </c>
      <c r="X198" s="265" t="str">
        <f t="shared" si="10"/>
        <v/>
      </c>
      <c r="Y198" s="16">
        <f t="shared" si="32"/>
        <v>0</v>
      </c>
    </row>
    <row r="199" spans="1:25" ht="12.75" hidden="1" customHeight="1">
      <c r="A199" s="128"/>
      <c r="B199" s="4"/>
      <c r="C199" s="98"/>
      <c r="D199" s="103"/>
      <c r="E199" s="129"/>
      <c r="F199" s="129"/>
      <c r="G199" s="130"/>
      <c r="H199" s="143"/>
      <c r="I199" s="262"/>
      <c r="J199" s="276" t="str">
        <f t="shared" si="28"/>
        <v/>
      </c>
      <c r="K199" s="112"/>
      <c r="L199" s="112"/>
      <c r="M199" s="144"/>
      <c r="N199" s="134" t="str">
        <f t="shared" si="30"/>
        <v/>
      </c>
      <c r="O199" s="140" t="str">
        <f t="shared" si="7"/>
        <v/>
      </c>
      <c r="P199" s="141" t="str">
        <f t="shared" ref="P199:P229" si="38">IF($Y199 = 1,IF($P$23="No",$P$24,0),"")</f>
        <v/>
      </c>
      <c r="Q199" s="137" t="str">
        <f t="shared" si="27"/>
        <v/>
      </c>
      <c r="R199" s="134" t="str">
        <f t="shared" ref="R199:R229" si="39">IF($Y199 = 1,IFERROR(IF($P$34="Per Bed",$Q$34,$Q$34 /F199),0) + IFERROR(IF($P$35="Per Bed",$Q$35,$Q$35/F199),0),"")</f>
        <v/>
      </c>
      <c r="S199" s="134" t="str">
        <f t="shared" ref="S199:S229" si="40">IF($Y199 = 1,IFERROR(IF($P$36="Per Bed",$Q$36,$Q$36/F199),0),"")</f>
        <v/>
      </c>
      <c r="T199" s="134" t="str">
        <f t="shared" ref="T199:T229" si="41">IF($Y199 = 1,IFERROR(IF($P$38="Per Bed",$Q$38,$Q$38 /F199),0) + IFERROR(IF($P$39="Per Bed",$Q$39,$Q$39/F199),0),"")</f>
        <v/>
      </c>
      <c r="U199" s="134" t="str">
        <f t="shared" ref="U199:U229" si="42">IF($Y199 = 1,IFERROR(IF($P$40="Per Bed",$Q$40,$Q$40/F199),0) + IFERROR(IF($P$41="Per Bed",$Q$41,$Q$41/F199),0) + IFERROR(IF($P$42="Per Bed",$Q$42,$Q$42/F199),0),"")</f>
        <v/>
      </c>
      <c r="V199" s="134" t="str">
        <f t="shared" si="29"/>
        <v/>
      </c>
      <c r="W199" s="142" t="str">
        <f t="shared" si="31"/>
        <v/>
      </c>
      <c r="X199" s="265" t="str">
        <f t="shared" si="10"/>
        <v/>
      </c>
      <c r="Y199" s="16">
        <f t="shared" si="32"/>
        <v>0</v>
      </c>
    </row>
    <row r="200" spans="1:25" ht="12.75" hidden="1" customHeight="1">
      <c r="A200" s="128"/>
      <c r="B200" s="4"/>
      <c r="C200" s="98"/>
      <c r="D200" s="103"/>
      <c r="E200" s="129"/>
      <c r="F200" s="129"/>
      <c r="G200" s="130"/>
      <c r="H200" s="143"/>
      <c r="I200" s="262"/>
      <c r="J200" s="276" t="str">
        <f t="shared" si="28"/>
        <v/>
      </c>
      <c r="K200" s="112"/>
      <c r="L200" s="112"/>
      <c r="M200" s="144"/>
      <c r="N200" s="134" t="str">
        <f t="shared" si="30"/>
        <v/>
      </c>
      <c r="O200" s="140" t="str">
        <f t="shared" si="7"/>
        <v/>
      </c>
      <c r="P200" s="141" t="str">
        <f t="shared" si="38"/>
        <v/>
      </c>
      <c r="Q200" s="137" t="str">
        <f t="shared" ref="Q200:Q229" si="43">IF($Y200 = 1,$Q$19,"")</f>
        <v/>
      </c>
      <c r="R200" s="134" t="str">
        <f t="shared" si="39"/>
        <v/>
      </c>
      <c r="S200" s="134" t="str">
        <f t="shared" si="40"/>
        <v/>
      </c>
      <c r="T200" s="134" t="str">
        <f t="shared" si="41"/>
        <v/>
      </c>
      <c r="U200" s="134" t="str">
        <f t="shared" si="42"/>
        <v/>
      </c>
      <c r="V200" s="134" t="str">
        <f t="shared" si="29"/>
        <v/>
      </c>
      <c r="W200" s="142" t="str">
        <f t="shared" si="31"/>
        <v/>
      </c>
      <c r="X200" s="265" t="str">
        <f t="shared" si="10"/>
        <v/>
      </c>
      <c r="Y200" s="16">
        <f t="shared" si="32"/>
        <v>0</v>
      </c>
    </row>
    <row r="201" spans="1:25" ht="12.75" hidden="1" customHeight="1">
      <c r="A201" s="128"/>
      <c r="B201" s="4"/>
      <c r="C201" s="98"/>
      <c r="D201" s="103"/>
      <c r="E201" s="129"/>
      <c r="F201" s="129"/>
      <c r="G201" s="130"/>
      <c r="H201" s="143"/>
      <c r="I201" s="262"/>
      <c r="J201" s="276" t="str">
        <f t="shared" ref="J201:J229" si="44">IF($Y201 = 1,$I201/$E201,"")</f>
        <v/>
      </c>
      <c r="K201" s="112"/>
      <c r="L201" s="112"/>
      <c r="M201" s="144"/>
      <c r="N201" s="134" t="str">
        <f t="shared" si="30"/>
        <v/>
      </c>
      <c r="O201" s="140" t="str">
        <f t="shared" si="7"/>
        <v/>
      </c>
      <c r="P201" s="141" t="str">
        <f t="shared" si="38"/>
        <v/>
      </c>
      <c r="Q201" s="137" t="str">
        <f t="shared" si="43"/>
        <v/>
      </c>
      <c r="R201" s="134" t="str">
        <f t="shared" si="39"/>
        <v/>
      </c>
      <c r="S201" s="134" t="str">
        <f t="shared" si="40"/>
        <v/>
      </c>
      <c r="T201" s="134" t="str">
        <f t="shared" si="41"/>
        <v/>
      </c>
      <c r="U201" s="134" t="str">
        <f t="shared" si="42"/>
        <v/>
      </c>
      <c r="V201" s="134" t="str">
        <f t="shared" ref="V201:V229" si="45">IF($Y201 = 1,$I$44,"")</f>
        <v/>
      </c>
      <c r="W201" s="142" t="str">
        <f t="shared" si="31"/>
        <v/>
      </c>
      <c r="X201" s="265" t="str">
        <f t="shared" si="10"/>
        <v/>
      </c>
      <c r="Y201" s="16">
        <f t="shared" si="32"/>
        <v>0</v>
      </c>
    </row>
    <row r="202" spans="1:25" ht="12.75" hidden="1" customHeight="1">
      <c r="A202" s="128"/>
      <c r="B202" s="4"/>
      <c r="C202" s="98"/>
      <c r="D202" s="103"/>
      <c r="E202" s="129"/>
      <c r="F202" s="129"/>
      <c r="G202" s="130"/>
      <c r="H202" s="143"/>
      <c r="I202" s="262"/>
      <c r="J202" s="276" t="str">
        <f t="shared" si="44"/>
        <v/>
      </c>
      <c r="K202" s="112"/>
      <c r="L202" s="112"/>
      <c r="M202" s="144"/>
      <c r="N202" s="134" t="str">
        <f t="shared" si="30"/>
        <v/>
      </c>
      <c r="O202" s="140" t="str">
        <f t="shared" si="7"/>
        <v/>
      </c>
      <c r="P202" s="141" t="str">
        <f t="shared" si="38"/>
        <v/>
      </c>
      <c r="Q202" s="137" t="str">
        <f t="shared" si="43"/>
        <v/>
      </c>
      <c r="R202" s="134" t="str">
        <f t="shared" si="39"/>
        <v/>
      </c>
      <c r="S202" s="134" t="str">
        <f t="shared" si="40"/>
        <v/>
      </c>
      <c r="T202" s="134" t="str">
        <f t="shared" si="41"/>
        <v/>
      </c>
      <c r="U202" s="134" t="str">
        <f t="shared" si="42"/>
        <v/>
      </c>
      <c r="V202" s="134" t="str">
        <f t="shared" si="45"/>
        <v/>
      </c>
      <c r="W202" s="142" t="str">
        <f t="shared" si="31"/>
        <v/>
      </c>
      <c r="X202" s="265" t="str">
        <f t="shared" si="10"/>
        <v/>
      </c>
      <c r="Y202" s="16">
        <f t="shared" si="32"/>
        <v>0</v>
      </c>
    </row>
    <row r="203" spans="1:25" ht="12.75" hidden="1" customHeight="1">
      <c r="A203" s="128"/>
      <c r="B203" s="4"/>
      <c r="C203" s="98"/>
      <c r="D203" s="103"/>
      <c r="E203" s="129"/>
      <c r="F203" s="129"/>
      <c r="G203" s="130"/>
      <c r="H203" s="143"/>
      <c r="I203" s="262"/>
      <c r="J203" s="276" t="str">
        <f t="shared" si="44"/>
        <v/>
      </c>
      <c r="K203" s="112"/>
      <c r="L203" s="112"/>
      <c r="M203" s="144"/>
      <c r="N203" s="134" t="str">
        <f t="shared" si="30"/>
        <v/>
      </c>
      <c r="O203" s="140" t="str">
        <f t="shared" si="7"/>
        <v/>
      </c>
      <c r="P203" s="141" t="str">
        <f t="shared" si="38"/>
        <v/>
      </c>
      <c r="Q203" s="137" t="str">
        <f t="shared" si="43"/>
        <v/>
      </c>
      <c r="R203" s="134" t="str">
        <f t="shared" si="39"/>
        <v/>
      </c>
      <c r="S203" s="134" t="str">
        <f t="shared" si="40"/>
        <v/>
      </c>
      <c r="T203" s="134" t="str">
        <f t="shared" si="41"/>
        <v/>
      </c>
      <c r="U203" s="134" t="str">
        <f t="shared" si="42"/>
        <v/>
      </c>
      <c r="V203" s="134" t="str">
        <f t="shared" si="45"/>
        <v/>
      </c>
      <c r="W203" s="142" t="str">
        <f t="shared" si="31"/>
        <v/>
      </c>
      <c r="X203" s="265" t="str">
        <f t="shared" si="10"/>
        <v/>
      </c>
      <c r="Y203" s="16">
        <f t="shared" si="32"/>
        <v>0</v>
      </c>
    </row>
    <row r="204" spans="1:25" ht="12.75" hidden="1" customHeight="1">
      <c r="A204" s="128"/>
      <c r="B204" s="4"/>
      <c r="C204" s="98"/>
      <c r="D204" s="103"/>
      <c r="E204" s="129"/>
      <c r="F204" s="129"/>
      <c r="G204" s="130"/>
      <c r="H204" s="143"/>
      <c r="I204" s="262"/>
      <c r="J204" s="276" t="str">
        <f t="shared" si="44"/>
        <v/>
      </c>
      <c r="K204" s="112"/>
      <c r="L204" s="112"/>
      <c r="M204" s="144"/>
      <c r="N204" s="134" t="str">
        <f t="shared" ref="N204:N229" si="46">IF($Y204 = 1, $I204-K204/12-L204/12-M204,"")</f>
        <v/>
      </c>
      <c r="O204" s="140" t="str">
        <f t="shared" si="7"/>
        <v/>
      </c>
      <c r="P204" s="141" t="str">
        <f t="shared" si="38"/>
        <v/>
      </c>
      <c r="Q204" s="137" t="str">
        <f t="shared" si="43"/>
        <v/>
      </c>
      <c r="R204" s="134" t="str">
        <f t="shared" si="39"/>
        <v/>
      </c>
      <c r="S204" s="134" t="str">
        <f t="shared" si="40"/>
        <v/>
      </c>
      <c r="T204" s="134" t="str">
        <f t="shared" si="41"/>
        <v/>
      </c>
      <c r="U204" s="134" t="str">
        <f t="shared" si="42"/>
        <v/>
      </c>
      <c r="V204" s="134" t="str">
        <f t="shared" si="45"/>
        <v/>
      </c>
      <c r="W204" s="142" t="str">
        <f t="shared" ref="W204:W229" si="47">IF($Y204 = 1,N204+SUM(P204:V204),"")</f>
        <v/>
      </c>
      <c r="X204" s="265" t="str">
        <f t="shared" si="10"/>
        <v/>
      </c>
      <c r="Y204" s="16">
        <f t="shared" ref="Y204:Y229" si="48">IF(AND(A204&lt;&gt;"", E204 &gt; 0, F204 &lt;&gt; ""),  1, 0 )</f>
        <v>0</v>
      </c>
    </row>
    <row r="205" spans="1:25" ht="12.75" hidden="1" customHeight="1">
      <c r="A205" s="128"/>
      <c r="B205" s="4"/>
      <c r="C205" s="98"/>
      <c r="D205" s="103"/>
      <c r="E205" s="129"/>
      <c r="F205" s="129"/>
      <c r="G205" s="130"/>
      <c r="H205" s="143"/>
      <c r="I205" s="262"/>
      <c r="J205" s="276" t="str">
        <f t="shared" si="44"/>
        <v/>
      </c>
      <c r="K205" s="112"/>
      <c r="L205" s="112"/>
      <c r="M205" s="144"/>
      <c r="N205" s="134" t="str">
        <f t="shared" si="46"/>
        <v/>
      </c>
      <c r="O205" s="140" t="str">
        <f t="shared" si="7"/>
        <v/>
      </c>
      <c r="P205" s="141" t="str">
        <f t="shared" si="38"/>
        <v/>
      </c>
      <c r="Q205" s="137" t="str">
        <f t="shared" si="43"/>
        <v/>
      </c>
      <c r="R205" s="134" t="str">
        <f t="shared" si="39"/>
        <v/>
      </c>
      <c r="S205" s="134" t="str">
        <f t="shared" si="40"/>
        <v/>
      </c>
      <c r="T205" s="134" t="str">
        <f t="shared" si="41"/>
        <v/>
      </c>
      <c r="U205" s="134" t="str">
        <f t="shared" si="42"/>
        <v/>
      </c>
      <c r="V205" s="134" t="str">
        <f t="shared" si="45"/>
        <v/>
      </c>
      <c r="W205" s="142" t="str">
        <f t="shared" si="47"/>
        <v/>
      </c>
      <c r="X205" s="265" t="str">
        <f t="shared" si="10"/>
        <v/>
      </c>
      <c r="Y205" s="16">
        <f t="shared" si="48"/>
        <v>0</v>
      </c>
    </row>
    <row r="206" spans="1:25" ht="12.75" hidden="1" customHeight="1">
      <c r="A206" s="128"/>
      <c r="B206" s="4"/>
      <c r="C206" s="98"/>
      <c r="D206" s="103"/>
      <c r="E206" s="129"/>
      <c r="F206" s="129"/>
      <c r="G206" s="130"/>
      <c r="H206" s="143"/>
      <c r="I206" s="262"/>
      <c r="J206" s="276" t="str">
        <f t="shared" si="44"/>
        <v/>
      </c>
      <c r="K206" s="112"/>
      <c r="L206" s="112"/>
      <c r="M206" s="144"/>
      <c r="N206" s="134" t="str">
        <f t="shared" si="46"/>
        <v/>
      </c>
      <c r="O206" s="140" t="str">
        <f t="shared" si="7"/>
        <v/>
      </c>
      <c r="P206" s="141" t="str">
        <f t="shared" si="38"/>
        <v/>
      </c>
      <c r="Q206" s="137" t="str">
        <f t="shared" si="43"/>
        <v/>
      </c>
      <c r="R206" s="134" t="str">
        <f t="shared" si="39"/>
        <v/>
      </c>
      <c r="S206" s="134" t="str">
        <f t="shared" si="40"/>
        <v/>
      </c>
      <c r="T206" s="134" t="str">
        <f t="shared" si="41"/>
        <v/>
      </c>
      <c r="U206" s="134" t="str">
        <f t="shared" si="42"/>
        <v/>
      </c>
      <c r="V206" s="134" t="str">
        <f t="shared" si="45"/>
        <v/>
      </c>
      <c r="W206" s="142" t="str">
        <f t="shared" si="47"/>
        <v/>
      </c>
      <c r="X206" s="265" t="str">
        <f t="shared" si="10"/>
        <v/>
      </c>
      <c r="Y206" s="16">
        <f t="shared" si="48"/>
        <v>0</v>
      </c>
    </row>
    <row r="207" spans="1:25" ht="12.75" hidden="1" customHeight="1">
      <c r="A207" s="128"/>
      <c r="B207" s="4"/>
      <c r="C207" s="98"/>
      <c r="D207" s="103"/>
      <c r="E207" s="129"/>
      <c r="F207" s="129"/>
      <c r="G207" s="130"/>
      <c r="H207" s="143"/>
      <c r="I207" s="262"/>
      <c r="J207" s="276" t="str">
        <f t="shared" si="44"/>
        <v/>
      </c>
      <c r="K207" s="112"/>
      <c r="L207" s="112"/>
      <c r="M207" s="144"/>
      <c r="N207" s="134" t="str">
        <f t="shared" si="46"/>
        <v/>
      </c>
      <c r="O207" s="140" t="str">
        <f t="shared" si="7"/>
        <v/>
      </c>
      <c r="P207" s="141" t="str">
        <f t="shared" si="38"/>
        <v/>
      </c>
      <c r="Q207" s="137" t="str">
        <f t="shared" si="43"/>
        <v/>
      </c>
      <c r="R207" s="134" t="str">
        <f t="shared" si="39"/>
        <v/>
      </c>
      <c r="S207" s="134" t="str">
        <f t="shared" si="40"/>
        <v/>
      </c>
      <c r="T207" s="134" t="str">
        <f t="shared" si="41"/>
        <v/>
      </c>
      <c r="U207" s="134" t="str">
        <f t="shared" si="42"/>
        <v/>
      </c>
      <c r="V207" s="134" t="str">
        <f t="shared" si="45"/>
        <v/>
      </c>
      <c r="W207" s="142" t="str">
        <f t="shared" si="47"/>
        <v/>
      </c>
      <c r="X207" s="265" t="str">
        <f t="shared" si="10"/>
        <v/>
      </c>
      <c r="Y207" s="16">
        <f t="shared" si="48"/>
        <v>0</v>
      </c>
    </row>
    <row r="208" spans="1:25" ht="12.75" hidden="1" customHeight="1">
      <c r="A208" s="128"/>
      <c r="B208" s="4"/>
      <c r="C208" s="98"/>
      <c r="D208" s="103"/>
      <c r="E208" s="129"/>
      <c r="F208" s="129"/>
      <c r="G208" s="130"/>
      <c r="H208" s="143"/>
      <c r="I208" s="262"/>
      <c r="J208" s="276" t="str">
        <f t="shared" si="44"/>
        <v/>
      </c>
      <c r="K208" s="112"/>
      <c r="L208" s="112"/>
      <c r="M208" s="144"/>
      <c r="N208" s="134" t="str">
        <f t="shared" si="46"/>
        <v/>
      </c>
      <c r="O208" s="140" t="str">
        <f t="shared" si="7"/>
        <v/>
      </c>
      <c r="P208" s="141" t="str">
        <f t="shared" si="38"/>
        <v/>
      </c>
      <c r="Q208" s="137" t="str">
        <f t="shared" si="43"/>
        <v/>
      </c>
      <c r="R208" s="134" t="str">
        <f t="shared" si="39"/>
        <v/>
      </c>
      <c r="S208" s="134" t="str">
        <f t="shared" si="40"/>
        <v/>
      </c>
      <c r="T208" s="134" t="str">
        <f t="shared" si="41"/>
        <v/>
      </c>
      <c r="U208" s="134" t="str">
        <f t="shared" si="42"/>
        <v/>
      </c>
      <c r="V208" s="134" t="str">
        <f t="shared" si="45"/>
        <v/>
      </c>
      <c r="W208" s="142" t="str">
        <f t="shared" si="47"/>
        <v/>
      </c>
      <c r="X208" s="265" t="str">
        <f t="shared" si="10"/>
        <v/>
      </c>
      <c r="Y208" s="16">
        <f t="shared" si="48"/>
        <v>0</v>
      </c>
    </row>
    <row r="209" spans="1:25" ht="12.75" hidden="1" customHeight="1">
      <c r="A209" s="128"/>
      <c r="B209" s="4"/>
      <c r="C209" s="98"/>
      <c r="D209" s="103"/>
      <c r="E209" s="129"/>
      <c r="F209" s="129"/>
      <c r="G209" s="130"/>
      <c r="H209" s="143"/>
      <c r="I209" s="262"/>
      <c r="J209" s="276" t="str">
        <f t="shared" si="44"/>
        <v/>
      </c>
      <c r="K209" s="112"/>
      <c r="L209" s="112"/>
      <c r="M209" s="144"/>
      <c r="N209" s="134" t="str">
        <f t="shared" si="46"/>
        <v/>
      </c>
      <c r="O209" s="140" t="str">
        <f t="shared" si="7"/>
        <v/>
      </c>
      <c r="P209" s="141" t="str">
        <f t="shared" si="38"/>
        <v/>
      </c>
      <c r="Q209" s="137" t="str">
        <f t="shared" si="43"/>
        <v/>
      </c>
      <c r="R209" s="134" t="str">
        <f t="shared" si="39"/>
        <v/>
      </c>
      <c r="S209" s="134" t="str">
        <f t="shared" si="40"/>
        <v/>
      </c>
      <c r="T209" s="134" t="str">
        <f t="shared" si="41"/>
        <v/>
      </c>
      <c r="U209" s="134" t="str">
        <f t="shared" si="42"/>
        <v/>
      </c>
      <c r="V209" s="134" t="str">
        <f t="shared" si="45"/>
        <v/>
      </c>
      <c r="W209" s="142" t="str">
        <f t="shared" si="47"/>
        <v/>
      </c>
      <c r="X209" s="265" t="str">
        <f t="shared" si="10"/>
        <v/>
      </c>
      <c r="Y209" s="16">
        <f t="shared" si="48"/>
        <v>0</v>
      </c>
    </row>
    <row r="210" spans="1:25" ht="12.75" hidden="1" customHeight="1">
      <c r="A210" s="128"/>
      <c r="B210" s="4"/>
      <c r="C210" s="98"/>
      <c r="D210" s="103"/>
      <c r="E210" s="129"/>
      <c r="F210" s="129"/>
      <c r="G210" s="130"/>
      <c r="H210" s="143"/>
      <c r="I210" s="262"/>
      <c r="J210" s="276" t="str">
        <f t="shared" si="44"/>
        <v/>
      </c>
      <c r="K210" s="112"/>
      <c r="L210" s="112"/>
      <c r="M210" s="144"/>
      <c r="N210" s="134" t="str">
        <f t="shared" si="46"/>
        <v/>
      </c>
      <c r="O210" s="140" t="str">
        <f t="shared" si="7"/>
        <v/>
      </c>
      <c r="P210" s="141" t="str">
        <f t="shared" si="38"/>
        <v/>
      </c>
      <c r="Q210" s="137" t="str">
        <f t="shared" si="43"/>
        <v/>
      </c>
      <c r="R210" s="134" t="str">
        <f t="shared" si="39"/>
        <v/>
      </c>
      <c r="S210" s="134" t="str">
        <f t="shared" si="40"/>
        <v/>
      </c>
      <c r="T210" s="134" t="str">
        <f t="shared" si="41"/>
        <v/>
      </c>
      <c r="U210" s="134" t="str">
        <f t="shared" si="42"/>
        <v/>
      </c>
      <c r="V210" s="134" t="str">
        <f t="shared" si="45"/>
        <v/>
      </c>
      <c r="W210" s="142" t="str">
        <f t="shared" si="47"/>
        <v/>
      </c>
      <c r="X210" s="265" t="str">
        <f t="shared" si="10"/>
        <v/>
      </c>
      <c r="Y210" s="16">
        <f t="shared" si="48"/>
        <v>0</v>
      </c>
    </row>
    <row r="211" spans="1:25" ht="12.75" hidden="1" customHeight="1">
      <c r="A211" s="128"/>
      <c r="B211" s="4"/>
      <c r="C211" s="98"/>
      <c r="D211" s="103"/>
      <c r="E211" s="129"/>
      <c r="F211" s="129"/>
      <c r="G211" s="130"/>
      <c r="H211" s="143"/>
      <c r="I211" s="262"/>
      <c r="J211" s="276" t="str">
        <f t="shared" si="44"/>
        <v/>
      </c>
      <c r="K211" s="112"/>
      <c r="L211" s="112"/>
      <c r="M211" s="144"/>
      <c r="N211" s="134" t="str">
        <f t="shared" si="46"/>
        <v/>
      </c>
      <c r="O211" s="140" t="str">
        <f t="shared" si="7"/>
        <v/>
      </c>
      <c r="P211" s="141" t="str">
        <f t="shared" si="38"/>
        <v/>
      </c>
      <c r="Q211" s="137" t="str">
        <f t="shared" si="43"/>
        <v/>
      </c>
      <c r="R211" s="134" t="str">
        <f t="shared" si="39"/>
        <v/>
      </c>
      <c r="S211" s="134" t="str">
        <f t="shared" si="40"/>
        <v/>
      </c>
      <c r="T211" s="134" t="str">
        <f t="shared" si="41"/>
        <v/>
      </c>
      <c r="U211" s="134" t="str">
        <f t="shared" si="42"/>
        <v/>
      </c>
      <c r="V211" s="134" t="str">
        <f t="shared" si="45"/>
        <v/>
      </c>
      <c r="W211" s="142" t="str">
        <f t="shared" si="47"/>
        <v/>
      </c>
      <c r="X211" s="265" t="str">
        <f t="shared" si="10"/>
        <v/>
      </c>
      <c r="Y211" s="16">
        <f t="shared" si="48"/>
        <v>0</v>
      </c>
    </row>
    <row r="212" spans="1:25" ht="12.75" hidden="1" customHeight="1">
      <c r="A212" s="128"/>
      <c r="B212" s="4"/>
      <c r="C212" s="98"/>
      <c r="D212" s="103"/>
      <c r="E212" s="129"/>
      <c r="F212" s="129"/>
      <c r="G212" s="130"/>
      <c r="H212" s="143"/>
      <c r="I212" s="262"/>
      <c r="J212" s="276" t="str">
        <f t="shared" si="44"/>
        <v/>
      </c>
      <c r="K212" s="112"/>
      <c r="L212" s="112"/>
      <c r="M212" s="144"/>
      <c r="N212" s="134" t="str">
        <f t="shared" si="46"/>
        <v/>
      </c>
      <c r="O212" s="140" t="str">
        <f t="shared" si="7"/>
        <v/>
      </c>
      <c r="P212" s="141" t="str">
        <f t="shared" si="38"/>
        <v/>
      </c>
      <c r="Q212" s="137" t="str">
        <f t="shared" si="43"/>
        <v/>
      </c>
      <c r="R212" s="134" t="str">
        <f t="shared" si="39"/>
        <v/>
      </c>
      <c r="S212" s="134" t="str">
        <f t="shared" si="40"/>
        <v/>
      </c>
      <c r="T212" s="134" t="str">
        <f t="shared" si="41"/>
        <v/>
      </c>
      <c r="U212" s="134" t="str">
        <f t="shared" si="42"/>
        <v/>
      </c>
      <c r="V212" s="134" t="str">
        <f t="shared" si="45"/>
        <v/>
      </c>
      <c r="W212" s="142" t="str">
        <f t="shared" si="47"/>
        <v/>
      </c>
      <c r="X212" s="265" t="str">
        <f t="shared" si="10"/>
        <v/>
      </c>
      <c r="Y212" s="16">
        <f t="shared" si="48"/>
        <v>0</v>
      </c>
    </row>
    <row r="213" spans="1:25" ht="12.75" hidden="1" customHeight="1">
      <c r="A213" s="128"/>
      <c r="B213" s="4"/>
      <c r="C213" s="98"/>
      <c r="D213" s="103"/>
      <c r="E213" s="129"/>
      <c r="F213" s="129"/>
      <c r="G213" s="130"/>
      <c r="H213" s="143"/>
      <c r="I213" s="262"/>
      <c r="J213" s="276" t="str">
        <f t="shared" si="44"/>
        <v/>
      </c>
      <c r="K213" s="112"/>
      <c r="L213" s="112"/>
      <c r="M213" s="144"/>
      <c r="N213" s="134" t="str">
        <f t="shared" si="46"/>
        <v/>
      </c>
      <c r="O213" s="140" t="str">
        <f t="shared" si="7"/>
        <v/>
      </c>
      <c r="P213" s="141" t="str">
        <f t="shared" si="38"/>
        <v/>
      </c>
      <c r="Q213" s="137" t="str">
        <f t="shared" si="43"/>
        <v/>
      </c>
      <c r="R213" s="134" t="str">
        <f t="shared" si="39"/>
        <v/>
      </c>
      <c r="S213" s="134" t="str">
        <f t="shared" si="40"/>
        <v/>
      </c>
      <c r="T213" s="134" t="str">
        <f t="shared" si="41"/>
        <v/>
      </c>
      <c r="U213" s="134" t="str">
        <f t="shared" si="42"/>
        <v/>
      </c>
      <c r="V213" s="134" t="str">
        <f t="shared" si="45"/>
        <v/>
      </c>
      <c r="W213" s="142" t="str">
        <f t="shared" si="47"/>
        <v/>
      </c>
      <c r="X213" s="265" t="str">
        <f t="shared" si="10"/>
        <v/>
      </c>
      <c r="Y213" s="16">
        <f t="shared" si="48"/>
        <v>0</v>
      </c>
    </row>
    <row r="214" spans="1:25" ht="12.75" hidden="1" customHeight="1">
      <c r="A214" s="128"/>
      <c r="B214" s="4"/>
      <c r="C214" s="98"/>
      <c r="D214" s="103"/>
      <c r="E214" s="129"/>
      <c r="F214" s="129"/>
      <c r="G214" s="130"/>
      <c r="H214" s="143"/>
      <c r="I214" s="262"/>
      <c r="J214" s="276" t="str">
        <f t="shared" si="44"/>
        <v/>
      </c>
      <c r="K214" s="112"/>
      <c r="L214" s="112"/>
      <c r="M214" s="144"/>
      <c r="N214" s="134" t="str">
        <f t="shared" si="46"/>
        <v/>
      </c>
      <c r="O214" s="140" t="str">
        <f t="shared" si="7"/>
        <v/>
      </c>
      <c r="P214" s="141" t="str">
        <f t="shared" si="38"/>
        <v/>
      </c>
      <c r="Q214" s="137" t="str">
        <f t="shared" si="43"/>
        <v/>
      </c>
      <c r="R214" s="134" t="str">
        <f t="shared" si="39"/>
        <v/>
      </c>
      <c r="S214" s="134" t="str">
        <f t="shared" si="40"/>
        <v/>
      </c>
      <c r="T214" s="134" t="str">
        <f t="shared" si="41"/>
        <v/>
      </c>
      <c r="U214" s="134" t="str">
        <f t="shared" si="42"/>
        <v/>
      </c>
      <c r="V214" s="134" t="str">
        <f t="shared" si="45"/>
        <v/>
      </c>
      <c r="W214" s="142" t="str">
        <f t="shared" si="47"/>
        <v/>
      </c>
      <c r="X214" s="265" t="str">
        <f t="shared" si="10"/>
        <v/>
      </c>
      <c r="Y214" s="16">
        <f t="shared" si="48"/>
        <v>0</v>
      </c>
    </row>
    <row r="215" spans="1:25" ht="12.75" hidden="1" customHeight="1">
      <c r="A215" s="128"/>
      <c r="B215" s="4"/>
      <c r="C215" s="98"/>
      <c r="D215" s="103"/>
      <c r="E215" s="129"/>
      <c r="F215" s="129"/>
      <c r="G215" s="130"/>
      <c r="H215" s="143"/>
      <c r="I215" s="262"/>
      <c r="J215" s="276" t="str">
        <f t="shared" si="44"/>
        <v/>
      </c>
      <c r="K215" s="112"/>
      <c r="L215" s="112"/>
      <c r="M215" s="144"/>
      <c r="N215" s="134" t="str">
        <f t="shared" si="46"/>
        <v/>
      </c>
      <c r="O215" s="140" t="str">
        <f t="shared" si="7"/>
        <v/>
      </c>
      <c r="P215" s="141" t="str">
        <f t="shared" si="38"/>
        <v/>
      </c>
      <c r="Q215" s="137" t="str">
        <f t="shared" si="43"/>
        <v/>
      </c>
      <c r="R215" s="134" t="str">
        <f t="shared" si="39"/>
        <v/>
      </c>
      <c r="S215" s="134" t="str">
        <f t="shared" si="40"/>
        <v/>
      </c>
      <c r="T215" s="134" t="str">
        <f t="shared" si="41"/>
        <v/>
      </c>
      <c r="U215" s="134" t="str">
        <f t="shared" si="42"/>
        <v/>
      </c>
      <c r="V215" s="134" t="str">
        <f t="shared" si="45"/>
        <v/>
      </c>
      <c r="W215" s="142" t="str">
        <f t="shared" si="47"/>
        <v/>
      </c>
      <c r="X215" s="265" t="str">
        <f t="shared" si="10"/>
        <v/>
      </c>
      <c r="Y215" s="16">
        <f t="shared" si="48"/>
        <v>0</v>
      </c>
    </row>
    <row r="216" spans="1:25" ht="12.75" hidden="1" customHeight="1">
      <c r="A216" s="128"/>
      <c r="B216" s="4"/>
      <c r="C216" s="98"/>
      <c r="D216" s="103"/>
      <c r="E216" s="129"/>
      <c r="F216" s="129"/>
      <c r="G216" s="130"/>
      <c r="H216" s="143"/>
      <c r="I216" s="262"/>
      <c r="J216" s="276" t="str">
        <f t="shared" si="44"/>
        <v/>
      </c>
      <c r="K216" s="112"/>
      <c r="L216" s="112"/>
      <c r="M216" s="144"/>
      <c r="N216" s="134" t="str">
        <f t="shared" si="46"/>
        <v/>
      </c>
      <c r="O216" s="140" t="str">
        <f t="shared" si="7"/>
        <v/>
      </c>
      <c r="P216" s="141" t="str">
        <f t="shared" si="38"/>
        <v/>
      </c>
      <c r="Q216" s="137" t="str">
        <f t="shared" si="43"/>
        <v/>
      </c>
      <c r="R216" s="134" t="str">
        <f t="shared" si="39"/>
        <v/>
      </c>
      <c r="S216" s="134" t="str">
        <f t="shared" si="40"/>
        <v/>
      </c>
      <c r="T216" s="134" t="str">
        <f t="shared" si="41"/>
        <v/>
      </c>
      <c r="U216" s="134" t="str">
        <f t="shared" si="42"/>
        <v/>
      </c>
      <c r="V216" s="134" t="str">
        <f t="shared" si="45"/>
        <v/>
      </c>
      <c r="W216" s="142" t="str">
        <f t="shared" si="47"/>
        <v/>
      </c>
      <c r="X216" s="265" t="str">
        <f t="shared" si="10"/>
        <v/>
      </c>
      <c r="Y216" s="16">
        <f t="shared" si="48"/>
        <v>0</v>
      </c>
    </row>
    <row r="217" spans="1:25" ht="12.75" hidden="1" customHeight="1">
      <c r="A217" s="128"/>
      <c r="B217" s="4"/>
      <c r="C217" s="98"/>
      <c r="D217" s="103"/>
      <c r="E217" s="129"/>
      <c r="F217" s="129"/>
      <c r="G217" s="130"/>
      <c r="H217" s="143"/>
      <c r="I217" s="262"/>
      <c r="J217" s="276" t="str">
        <f t="shared" si="44"/>
        <v/>
      </c>
      <c r="K217" s="112"/>
      <c r="L217" s="112"/>
      <c r="M217" s="144"/>
      <c r="N217" s="134" t="str">
        <f t="shared" si="46"/>
        <v/>
      </c>
      <c r="O217" s="140" t="str">
        <f t="shared" si="7"/>
        <v/>
      </c>
      <c r="P217" s="141" t="str">
        <f t="shared" si="38"/>
        <v/>
      </c>
      <c r="Q217" s="137" t="str">
        <f t="shared" si="43"/>
        <v/>
      </c>
      <c r="R217" s="134" t="str">
        <f t="shared" si="39"/>
        <v/>
      </c>
      <c r="S217" s="134" t="str">
        <f t="shared" si="40"/>
        <v/>
      </c>
      <c r="T217" s="134" t="str">
        <f t="shared" si="41"/>
        <v/>
      </c>
      <c r="U217" s="134" t="str">
        <f t="shared" si="42"/>
        <v/>
      </c>
      <c r="V217" s="134" t="str">
        <f t="shared" si="45"/>
        <v/>
      </c>
      <c r="W217" s="142" t="str">
        <f t="shared" si="47"/>
        <v/>
      </c>
      <c r="X217" s="265" t="str">
        <f t="shared" si="10"/>
        <v/>
      </c>
      <c r="Y217" s="16">
        <f t="shared" si="48"/>
        <v>0</v>
      </c>
    </row>
    <row r="218" spans="1:25" ht="12.75" hidden="1" customHeight="1">
      <c r="A218" s="128"/>
      <c r="B218" s="4"/>
      <c r="C218" s="98"/>
      <c r="D218" s="103"/>
      <c r="E218" s="129"/>
      <c r="F218" s="129"/>
      <c r="G218" s="130"/>
      <c r="H218" s="143"/>
      <c r="I218" s="262"/>
      <c r="J218" s="276" t="str">
        <f t="shared" si="44"/>
        <v/>
      </c>
      <c r="K218" s="112"/>
      <c r="L218" s="112"/>
      <c r="M218" s="144"/>
      <c r="N218" s="134" t="str">
        <f t="shared" si="46"/>
        <v/>
      </c>
      <c r="O218" s="140" t="str">
        <f t="shared" si="7"/>
        <v/>
      </c>
      <c r="P218" s="141" t="str">
        <f t="shared" si="38"/>
        <v/>
      </c>
      <c r="Q218" s="137" t="str">
        <f t="shared" si="43"/>
        <v/>
      </c>
      <c r="R218" s="134" t="str">
        <f t="shared" si="39"/>
        <v/>
      </c>
      <c r="S218" s="134" t="str">
        <f t="shared" si="40"/>
        <v/>
      </c>
      <c r="T218" s="134" t="str">
        <f t="shared" si="41"/>
        <v/>
      </c>
      <c r="U218" s="134" t="str">
        <f t="shared" si="42"/>
        <v/>
      </c>
      <c r="V218" s="134" t="str">
        <f t="shared" si="45"/>
        <v/>
      </c>
      <c r="W218" s="142" t="str">
        <f t="shared" si="47"/>
        <v/>
      </c>
      <c r="X218" s="265" t="str">
        <f t="shared" si="10"/>
        <v/>
      </c>
      <c r="Y218" s="16">
        <f t="shared" si="48"/>
        <v>0</v>
      </c>
    </row>
    <row r="219" spans="1:25" ht="12.75" hidden="1" customHeight="1">
      <c r="A219" s="128"/>
      <c r="B219" s="4"/>
      <c r="C219" s="98"/>
      <c r="D219" s="103"/>
      <c r="E219" s="129"/>
      <c r="F219" s="129"/>
      <c r="G219" s="130"/>
      <c r="H219" s="143"/>
      <c r="I219" s="262"/>
      <c r="J219" s="276" t="str">
        <f t="shared" si="44"/>
        <v/>
      </c>
      <c r="K219" s="112"/>
      <c r="L219" s="112"/>
      <c r="M219" s="144"/>
      <c r="N219" s="134" t="str">
        <f t="shared" si="46"/>
        <v/>
      </c>
      <c r="O219" s="140" t="str">
        <f t="shared" si="7"/>
        <v/>
      </c>
      <c r="P219" s="141" t="str">
        <f t="shared" si="38"/>
        <v/>
      </c>
      <c r="Q219" s="137" t="str">
        <f t="shared" si="43"/>
        <v/>
      </c>
      <c r="R219" s="134" t="str">
        <f t="shared" si="39"/>
        <v/>
      </c>
      <c r="S219" s="134" t="str">
        <f t="shared" si="40"/>
        <v/>
      </c>
      <c r="T219" s="134" t="str">
        <f t="shared" si="41"/>
        <v/>
      </c>
      <c r="U219" s="134" t="str">
        <f t="shared" si="42"/>
        <v/>
      </c>
      <c r="V219" s="134" t="str">
        <f t="shared" si="45"/>
        <v/>
      </c>
      <c r="W219" s="142" t="str">
        <f t="shared" si="47"/>
        <v/>
      </c>
      <c r="X219" s="265" t="str">
        <f t="shared" si="10"/>
        <v/>
      </c>
      <c r="Y219" s="16">
        <f t="shared" si="48"/>
        <v>0</v>
      </c>
    </row>
    <row r="220" spans="1:25" ht="12.75" hidden="1" customHeight="1">
      <c r="A220" s="128"/>
      <c r="B220" s="4"/>
      <c r="C220" s="98"/>
      <c r="D220" s="103"/>
      <c r="E220" s="129"/>
      <c r="F220" s="129"/>
      <c r="G220" s="130"/>
      <c r="H220" s="143"/>
      <c r="I220" s="262"/>
      <c r="J220" s="276" t="str">
        <f t="shared" si="44"/>
        <v/>
      </c>
      <c r="K220" s="112"/>
      <c r="L220" s="112"/>
      <c r="M220" s="144"/>
      <c r="N220" s="134" t="str">
        <f t="shared" si="46"/>
        <v/>
      </c>
      <c r="O220" s="140" t="str">
        <f t="shared" si="7"/>
        <v/>
      </c>
      <c r="P220" s="141" t="str">
        <f t="shared" si="38"/>
        <v/>
      </c>
      <c r="Q220" s="137" t="str">
        <f t="shared" si="43"/>
        <v/>
      </c>
      <c r="R220" s="134" t="str">
        <f t="shared" si="39"/>
        <v/>
      </c>
      <c r="S220" s="134" t="str">
        <f t="shared" si="40"/>
        <v/>
      </c>
      <c r="T220" s="134" t="str">
        <f t="shared" si="41"/>
        <v/>
      </c>
      <c r="U220" s="134" t="str">
        <f t="shared" si="42"/>
        <v/>
      </c>
      <c r="V220" s="134" t="str">
        <f t="shared" si="45"/>
        <v/>
      </c>
      <c r="W220" s="142" t="str">
        <f t="shared" si="47"/>
        <v/>
      </c>
      <c r="X220" s="265" t="str">
        <f t="shared" si="10"/>
        <v/>
      </c>
      <c r="Y220" s="16">
        <f t="shared" si="48"/>
        <v>0</v>
      </c>
    </row>
    <row r="221" spans="1:25" ht="12.75" hidden="1" customHeight="1">
      <c r="A221" s="128"/>
      <c r="B221" s="4"/>
      <c r="C221" s="98"/>
      <c r="D221" s="103"/>
      <c r="E221" s="129"/>
      <c r="F221" s="129"/>
      <c r="G221" s="130"/>
      <c r="H221" s="143"/>
      <c r="I221" s="262"/>
      <c r="J221" s="276" t="str">
        <f t="shared" si="44"/>
        <v/>
      </c>
      <c r="K221" s="112"/>
      <c r="L221" s="112"/>
      <c r="M221" s="144"/>
      <c r="N221" s="134" t="str">
        <f t="shared" si="46"/>
        <v/>
      </c>
      <c r="O221" s="140" t="str">
        <f t="shared" si="7"/>
        <v/>
      </c>
      <c r="P221" s="141" t="str">
        <f t="shared" si="38"/>
        <v/>
      </c>
      <c r="Q221" s="137" t="str">
        <f t="shared" si="43"/>
        <v/>
      </c>
      <c r="R221" s="134" t="str">
        <f t="shared" si="39"/>
        <v/>
      </c>
      <c r="S221" s="134" t="str">
        <f t="shared" si="40"/>
        <v/>
      </c>
      <c r="T221" s="134" t="str">
        <f t="shared" si="41"/>
        <v/>
      </c>
      <c r="U221" s="134" t="str">
        <f t="shared" si="42"/>
        <v/>
      </c>
      <c r="V221" s="134" t="str">
        <f t="shared" si="45"/>
        <v/>
      </c>
      <c r="W221" s="142" t="str">
        <f t="shared" si="47"/>
        <v/>
      </c>
      <c r="X221" s="265" t="str">
        <f t="shared" si="10"/>
        <v/>
      </c>
      <c r="Y221" s="16">
        <f t="shared" si="48"/>
        <v>0</v>
      </c>
    </row>
    <row r="222" spans="1:25" ht="12.75" hidden="1" customHeight="1">
      <c r="A222" s="128"/>
      <c r="B222" s="4"/>
      <c r="C222" s="98"/>
      <c r="D222" s="103"/>
      <c r="E222" s="129"/>
      <c r="F222" s="129"/>
      <c r="G222" s="130"/>
      <c r="H222" s="143"/>
      <c r="I222" s="262"/>
      <c r="J222" s="276" t="str">
        <f t="shared" si="44"/>
        <v/>
      </c>
      <c r="K222" s="112"/>
      <c r="L222" s="112"/>
      <c r="M222" s="144"/>
      <c r="N222" s="134" t="str">
        <f t="shared" si="46"/>
        <v/>
      </c>
      <c r="O222" s="140" t="str">
        <f t="shared" si="7"/>
        <v/>
      </c>
      <c r="P222" s="141" t="str">
        <f t="shared" si="38"/>
        <v/>
      </c>
      <c r="Q222" s="137" t="str">
        <f t="shared" si="43"/>
        <v/>
      </c>
      <c r="R222" s="134" t="str">
        <f t="shared" si="39"/>
        <v/>
      </c>
      <c r="S222" s="134" t="str">
        <f t="shared" si="40"/>
        <v/>
      </c>
      <c r="T222" s="134" t="str">
        <f t="shared" si="41"/>
        <v/>
      </c>
      <c r="U222" s="134" t="str">
        <f t="shared" si="42"/>
        <v/>
      </c>
      <c r="V222" s="134" t="str">
        <f t="shared" si="45"/>
        <v/>
      </c>
      <c r="W222" s="142" t="str">
        <f t="shared" si="47"/>
        <v/>
      </c>
      <c r="X222" s="265" t="str">
        <f t="shared" si="10"/>
        <v/>
      </c>
      <c r="Y222" s="16">
        <f t="shared" si="48"/>
        <v>0</v>
      </c>
    </row>
    <row r="223" spans="1:25" ht="12.75" hidden="1" customHeight="1">
      <c r="A223" s="128"/>
      <c r="B223" s="4"/>
      <c r="C223" s="98"/>
      <c r="D223" s="103"/>
      <c r="E223" s="129"/>
      <c r="F223" s="129"/>
      <c r="G223" s="130"/>
      <c r="H223" s="143"/>
      <c r="I223" s="262"/>
      <c r="J223" s="276" t="str">
        <f t="shared" si="44"/>
        <v/>
      </c>
      <c r="K223" s="112"/>
      <c r="L223" s="112"/>
      <c r="M223" s="144"/>
      <c r="N223" s="134" t="str">
        <f t="shared" si="46"/>
        <v/>
      </c>
      <c r="O223" s="140" t="str">
        <f t="shared" si="7"/>
        <v/>
      </c>
      <c r="P223" s="141" t="str">
        <f t="shared" si="38"/>
        <v/>
      </c>
      <c r="Q223" s="137" t="str">
        <f t="shared" si="43"/>
        <v/>
      </c>
      <c r="R223" s="134" t="str">
        <f t="shared" si="39"/>
        <v/>
      </c>
      <c r="S223" s="134" t="str">
        <f t="shared" si="40"/>
        <v/>
      </c>
      <c r="T223" s="134" t="str">
        <f t="shared" si="41"/>
        <v/>
      </c>
      <c r="U223" s="134" t="str">
        <f t="shared" si="42"/>
        <v/>
      </c>
      <c r="V223" s="134" t="str">
        <f t="shared" si="45"/>
        <v/>
      </c>
      <c r="W223" s="142" t="str">
        <f t="shared" si="47"/>
        <v/>
      </c>
      <c r="X223" s="265" t="str">
        <f t="shared" si="10"/>
        <v/>
      </c>
      <c r="Y223" s="16">
        <f t="shared" si="48"/>
        <v>0</v>
      </c>
    </row>
    <row r="224" spans="1:25" ht="12.75" hidden="1" customHeight="1">
      <c r="A224" s="128"/>
      <c r="B224" s="4"/>
      <c r="C224" s="98"/>
      <c r="D224" s="103"/>
      <c r="E224" s="129"/>
      <c r="F224" s="129"/>
      <c r="G224" s="130"/>
      <c r="H224" s="143"/>
      <c r="I224" s="262"/>
      <c r="J224" s="276" t="str">
        <f t="shared" si="44"/>
        <v/>
      </c>
      <c r="K224" s="112"/>
      <c r="L224" s="112"/>
      <c r="M224" s="144"/>
      <c r="N224" s="134" t="str">
        <f t="shared" si="46"/>
        <v/>
      </c>
      <c r="O224" s="140" t="str">
        <f t="shared" si="7"/>
        <v/>
      </c>
      <c r="P224" s="141" t="str">
        <f t="shared" si="38"/>
        <v/>
      </c>
      <c r="Q224" s="137" t="str">
        <f t="shared" si="43"/>
        <v/>
      </c>
      <c r="R224" s="134" t="str">
        <f t="shared" si="39"/>
        <v/>
      </c>
      <c r="S224" s="134" t="str">
        <f t="shared" si="40"/>
        <v/>
      </c>
      <c r="T224" s="134" t="str">
        <f t="shared" si="41"/>
        <v/>
      </c>
      <c r="U224" s="134" t="str">
        <f t="shared" si="42"/>
        <v/>
      </c>
      <c r="V224" s="134" t="str">
        <f t="shared" si="45"/>
        <v/>
      </c>
      <c r="W224" s="142" t="str">
        <f t="shared" si="47"/>
        <v/>
      </c>
      <c r="X224" s="265" t="str">
        <f t="shared" si="10"/>
        <v/>
      </c>
      <c r="Y224" s="16">
        <f t="shared" si="48"/>
        <v>0</v>
      </c>
    </row>
    <row r="225" spans="1:25" ht="12.75" hidden="1" customHeight="1">
      <c r="A225" s="128"/>
      <c r="B225" s="4"/>
      <c r="C225" s="98"/>
      <c r="D225" s="103"/>
      <c r="E225" s="129"/>
      <c r="F225" s="129"/>
      <c r="G225" s="130"/>
      <c r="H225" s="143"/>
      <c r="I225" s="262"/>
      <c r="J225" s="276" t="str">
        <f t="shared" si="44"/>
        <v/>
      </c>
      <c r="K225" s="112"/>
      <c r="L225" s="112"/>
      <c r="M225" s="144"/>
      <c r="N225" s="134" t="str">
        <f t="shared" si="46"/>
        <v/>
      </c>
      <c r="O225" s="140" t="str">
        <f t="shared" si="7"/>
        <v/>
      </c>
      <c r="P225" s="141" t="str">
        <f t="shared" si="38"/>
        <v/>
      </c>
      <c r="Q225" s="137" t="str">
        <f t="shared" si="43"/>
        <v/>
      </c>
      <c r="R225" s="134" t="str">
        <f t="shared" si="39"/>
        <v/>
      </c>
      <c r="S225" s="134" t="str">
        <f t="shared" si="40"/>
        <v/>
      </c>
      <c r="T225" s="134" t="str">
        <f t="shared" si="41"/>
        <v/>
      </c>
      <c r="U225" s="134" t="str">
        <f t="shared" si="42"/>
        <v/>
      </c>
      <c r="V225" s="134" t="str">
        <f t="shared" si="45"/>
        <v/>
      </c>
      <c r="W225" s="142" t="str">
        <f t="shared" si="47"/>
        <v/>
      </c>
      <c r="X225" s="265" t="str">
        <f t="shared" si="10"/>
        <v/>
      </c>
      <c r="Y225" s="16">
        <f t="shared" si="48"/>
        <v>0</v>
      </c>
    </row>
    <row r="226" spans="1:25" ht="12.75" hidden="1" customHeight="1">
      <c r="A226" s="128"/>
      <c r="B226" s="4"/>
      <c r="C226" s="98"/>
      <c r="D226" s="103"/>
      <c r="E226" s="129"/>
      <c r="F226" s="129"/>
      <c r="G226" s="130"/>
      <c r="H226" s="143"/>
      <c r="I226" s="262"/>
      <c r="J226" s="276" t="str">
        <f t="shared" si="44"/>
        <v/>
      </c>
      <c r="K226" s="112"/>
      <c r="L226" s="112"/>
      <c r="M226" s="144"/>
      <c r="N226" s="134" t="str">
        <f t="shared" si="46"/>
        <v/>
      </c>
      <c r="O226" s="140" t="str">
        <f t="shared" si="7"/>
        <v/>
      </c>
      <c r="P226" s="141" t="str">
        <f t="shared" si="38"/>
        <v/>
      </c>
      <c r="Q226" s="137" t="str">
        <f t="shared" si="43"/>
        <v/>
      </c>
      <c r="R226" s="134" t="str">
        <f t="shared" si="39"/>
        <v/>
      </c>
      <c r="S226" s="134" t="str">
        <f t="shared" si="40"/>
        <v/>
      </c>
      <c r="T226" s="134" t="str">
        <f t="shared" si="41"/>
        <v/>
      </c>
      <c r="U226" s="134" t="str">
        <f t="shared" si="42"/>
        <v/>
      </c>
      <c r="V226" s="134" t="str">
        <f t="shared" si="45"/>
        <v/>
      </c>
      <c r="W226" s="142" t="str">
        <f t="shared" si="47"/>
        <v/>
      </c>
      <c r="X226" s="265" t="str">
        <f t="shared" si="10"/>
        <v/>
      </c>
      <c r="Y226" s="16">
        <f t="shared" si="48"/>
        <v>0</v>
      </c>
    </row>
    <row r="227" spans="1:25" ht="12.75" hidden="1" customHeight="1">
      <c r="A227" s="128"/>
      <c r="B227" s="4"/>
      <c r="C227" s="98"/>
      <c r="D227" s="103"/>
      <c r="E227" s="129"/>
      <c r="F227" s="129"/>
      <c r="G227" s="130"/>
      <c r="H227" s="143"/>
      <c r="I227" s="262"/>
      <c r="J227" s="276" t="str">
        <f t="shared" si="44"/>
        <v/>
      </c>
      <c r="K227" s="112"/>
      <c r="L227" s="112"/>
      <c r="M227" s="144"/>
      <c r="N227" s="134" t="str">
        <f t="shared" si="46"/>
        <v/>
      </c>
      <c r="O227" s="140" t="str">
        <f t="shared" si="7"/>
        <v/>
      </c>
      <c r="P227" s="141" t="str">
        <f t="shared" si="38"/>
        <v/>
      </c>
      <c r="Q227" s="137" t="str">
        <f t="shared" si="43"/>
        <v/>
      </c>
      <c r="R227" s="134" t="str">
        <f t="shared" si="39"/>
        <v/>
      </c>
      <c r="S227" s="134" t="str">
        <f t="shared" si="40"/>
        <v/>
      </c>
      <c r="T227" s="134" t="str">
        <f t="shared" si="41"/>
        <v/>
      </c>
      <c r="U227" s="134" t="str">
        <f t="shared" si="42"/>
        <v/>
      </c>
      <c r="V227" s="134" t="str">
        <f t="shared" si="45"/>
        <v/>
      </c>
      <c r="W227" s="142" t="str">
        <f t="shared" si="47"/>
        <v/>
      </c>
      <c r="X227" s="265" t="str">
        <f t="shared" si="10"/>
        <v/>
      </c>
      <c r="Y227" s="16">
        <f t="shared" si="48"/>
        <v>0</v>
      </c>
    </row>
    <row r="228" spans="1:25" ht="12.75" hidden="1" customHeight="1">
      <c r="A228" s="128"/>
      <c r="B228" s="4"/>
      <c r="C228" s="98"/>
      <c r="D228" s="103"/>
      <c r="E228" s="129"/>
      <c r="F228" s="129"/>
      <c r="G228" s="130"/>
      <c r="H228" s="143"/>
      <c r="I228" s="262"/>
      <c r="J228" s="276" t="str">
        <f t="shared" si="44"/>
        <v/>
      </c>
      <c r="K228" s="112"/>
      <c r="L228" s="112"/>
      <c r="M228" s="144"/>
      <c r="N228" s="134" t="str">
        <f t="shared" si="46"/>
        <v/>
      </c>
      <c r="O228" s="140" t="str">
        <f t="shared" si="7"/>
        <v/>
      </c>
      <c r="P228" s="141" t="str">
        <f t="shared" si="38"/>
        <v/>
      </c>
      <c r="Q228" s="137" t="str">
        <f t="shared" si="43"/>
        <v/>
      </c>
      <c r="R228" s="134" t="str">
        <f t="shared" si="39"/>
        <v/>
      </c>
      <c r="S228" s="134" t="str">
        <f t="shared" si="40"/>
        <v/>
      </c>
      <c r="T228" s="134" t="str">
        <f t="shared" si="41"/>
        <v/>
      </c>
      <c r="U228" s="134" t="str">
        <f t="shared" si="42"/>
        <v/>
      </c>
      <c r="V228" s="134" t="str">
        <f t="shared" si="45"/>
        <v/>
      </c>
      <c r="W228" s="142" t="str">
        <f t="shared" si="47"/>
        <v/>
      </c>
      <c r="X228" s="265" t="str">
        <f t="shared" si="10"/>
        <v/>
      </c>
      <c r="Y228" s="16">
        <f t="shared" si="48"/>
        <v>0</v>
      </c>
    </row>
    <row r="229" spans="1:25" ht="18" hidden="1" customHeight="1">
      <c r="A229" s="128"/>
      <c r="B229" s="4"/>
      <c r="C229" s="98"/>
      <c r="D229" s="103"/>
      <c r="E229" s="129"/>
      <c r="F229" s="129"/>
      <c r="G229" s="130"/>
      <c r="H229" s="143"/>
      <c r="I229" s="262"/>
      <c r="J229" s="276" t="str">
        <f t="shared" si="44"/>
        <v/>
      </c>
      <c r="K229" s="112"/>
      <c r="L229" s="112"/>
      <c r="M229" s="144"/>
      <c r="N229" s="134" t="str">
        <f t="shared" si="46"/>
        <v/>
      </c>
      <c r="O229" s="140" t="str">
        <f t="shared" si="7"/>
        <v/>
      </c>
      <c r="P229" s="141" t="str">
        <f t="shared" si="38"/>
        <v/>
      </c>
      <c r="Q229" s="137" t="str">
        <f t="shared" si="43"/>
        <v/>
      </c>
      <c r="R229" s="134" t="str">
        <f t="shared" si="39"/>
        <v/>
      </c>
      <c r="S229" s="134" t="str">
        <f t="shared" si="40"/>
        <v/>
      </c>
      <c r="T229" s="134" t="str">
        <f t="shared" si="41"/>
        <v/>
      </c>
      <c r="U229" s="134" t="str">
        <f t="shared" si="42"/>
        <v/>
      </c>
      <c r="V229" s="134" t="str">
        <f t="shared" si="45"/>
        <v/>
      </c>
      <c r="W229" s="142" t="str">
        <f t="shared" si="47"/>
        <v/>
      </c>
      <c r="X229" s="265" t="str">
        <f t="shared" si="10"/>
        <v/>
      </c>
      <c r="Y229" s="16">
        <f t="shared" si="48"/>
        <v>0</v>
      </c>
    </row>
    <row r="230" spans="1:25" ht="12.75" customHeight="1">
      <c r="A230" s="27" t="s">
        <v>158</v>
      </c>
      <c r="B230" s="27"/>
      <c r="C230" s="145"/>
      <c r="D230" s="146">
        <f>SUM(D71:D229)</f>
        <v>688</v>
      </c>
      <c r="E230" s="147">
        <f>SUMPRODUCT($D71:$D229,E71:E229)/$D230</f>
        <v>476.7238372093023</v>
      </c>
      <c r="F230" s="147"/>
      <c r="G230" s="147"/>
      <c r="H230" s="148" t="str">
        <f>IF(COUNTIF(H71:H229,"yes")&gt;0,"Yes","No")</f>
        <v>Yes</v>
      </c>
      <c r="I230" s="138">
        <f t="shared" ref="I230:X230" si="49">SUMPRODUCT($D71:$D229,I71:I229)/$D230</f>
        <v>585.33139534883719</v>
      </c>
      <c r="J230" s="135">
        <f t="shared" ref="J230" si="50">SUMPRODUCT($D71:$D229,J71:J229)/$D230</f>
        <v>1.283166121832179</v>
      </c>
      <c r="K230" s="150">
        <f t="shared" si="49"/>
        <v>0</v>
      </c>
      <c r="L230" s="150">
        <f t="shared" si="49"/>
        <v>0</v>
      </c>
      <c r="M230" s="149">
        <f t="shared" si="49"/>
        <v>0</v>
      </c>
      <c r="N230" s="150">
        <f t="shared" si="49"/>
        <v>585.33139534883719</v>
      </c>
      <c r="O230" s="135">
        <f t="shared" si="49"/>
        <v>1.283166121832179</v>
      </c>
      <c r="P230" s="150">
        <f t="shared" si="49"/>
        <v>0</v>
      </c>
      <c r="Q230" s="150">
        <f t="shared" si="49"/>
        <v>0</v>
      </c>
      <c r="R230" s="150">
        <f t="shared" si="49"/>
        <v>0</v>
      </c>
      <c r="S230" s="150">
        <f t="shared" si="49"/>
        <v>0</v>
      </c>
      <c r="T230" s="150">
        <f t="shared" si="49"/>
        <v>0</v>
      </c>
      <c r="U230" s="150">
        <f t="shared" si="49"/>
        <v>0</v>
      </c>
      <c r="V230" s="150">
        <f t="shared" si="49"/>
        <v>0</v>
      </c>
      <c r="W230" s="138">
        <f t="shared" si="49"/>
        <v>585.33139534883719</v>
      </c>
      <c r="X230" s="264">
        <f t="shared" si="49"/>
        <v>1.283166121832179</v>
      </c>
    </row>
    <row r="231" spans="1:25" ht="12.75" customHeight="1">
      <c r="A231" s="4"/>
      <c r="C231" s="10"/>
      <c r="D231" s="1"/>
      <c r="E231" s="1"/>
      <c r="H231" s="1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134"/>
      <c r="W231" s="9"/>
      <c r="X231" s="9"/>
    </row>
    <row r="232" spans="1:25" ht="12.75" customHeight="1" collapsed="1">
      <c r="A232" s="232" t="s">
        <v>159</v>
      </c>
      <c r="B232" s="232"/>
      <c r="C232" s="232"/>
      <c r="D232" s="232"/>
      <c r="E232" s="232"/>
      <c r="F232" s="232"/>
      <c r="G232" s="232"/>
      <c r="H232" s="232"/>
      <c r="I232" s="232"/>
      <c r="J232" s="232"/>
      <c r="K232" s="232"/>
      <c r="L232" s="232"/>
      <c r="M232" s="232"/>
      <c r="N232" s="232"/>
      <c r="O232" s="232"/>
      <c r="P232" s="232"/>
      <c r="Q232" s="232"/>
      <c r="R232" s="232"/>
      <c r="S232" s="232"/>
      <c r="T232" s="232"/>
      <c r="U232" s="232"/>
      <c r="V232" s="232"/>
      <c r="W232" s="232"/>
      <c r="X232" s="232"/>
    </row>
    <row r="233" spans="1:25" ht="12.75" customHeight="1">
      <c r="A233" s="238"/>
      <c r="B233" s="238"/>
      <c r="C233" s="238"/>
      <c r="D233" s="238"/>
      <c r="E233" s="238"/>
      <c r="F233" s="238"/>
      <c r="G233" s="238"/>
      <c r="H233" s="238"/>
      <c r="I233" s="379" t="s">
        <v>152</v>
      </c>
      <c r="J233" s="379"/>
      <c r="K233" s="379" t="s">
        <v>11</v>
      </c>
      <c r="L233" s="379"/>
      <c r="M233" s="379"/>
      <c r="N233" s="379" t="s">
        <v>153</v>
      </c>
      <c r="O233" s="379"/>
      <c r="P233" s="379" t="s">
        <v>41</v>
      </c>
      <c r="Q233" s="379"/>
      <c r="R233" s="379"/>
      <c r="S233" s="379"/>
      <c r="T233" s="379"/>
      <c r="U233" s="379"/>
      <c r="V233" s="379"/>
      <c r="W233" s="379" t="s">
        <v>274</v>
      </c>
      <c r="X233" s="379"/>
    </row>
    <row r="234" spans="1:25" ht="25.5">
      <c r="A234" s="82" t="s">
        <v>44</v>
      </c>
      <c r="B234" s="123"/>
      <c r="C234" s="123"/>
      <c r="D234" s="123"/>
      <c r="E234" s="123"/>
      <c r="F234" s="123" t="s">
        <v>45</v>
      </c>
      <c r="G234" s="123" t="s">
        <v>46</v>
      </c>
      <c r="H234" s="123" t="s">
        <v>47</v>
      </c>
      <c r="I234" s="271" t="s">
        <v>51</v>
      </c>
      <c r="J234" s="272" t="s">
        <v>52</v>
      </c>
      <c r="K234" s="124" t="s">
        <v>48</v>
      </c>
      <c r="L234" s="125" t="s">
        <v>49</v>
      </c>
      <c r="M234" s="126" t="s">
        <v>50</v>
      </c>
      <c r="N234" s="124" t="s">
        <v>51</v>
      </c>
      <c r="O234" s="151" t="s">
        <v>52</v>
      </c>
      <c r="P234" s="124" t="s">
        <v>53</v>
      </c>
      <c r="Q234" s="125" t="s">
        <v>54</v>
      </c>
      <c r="R234" s="125" t="s">
        <v>55</v>
      </c>
      <c r="S234" s="125" t="s">
        <v>56</v>
      </c>
      <c r="T234" s="125" t="s">
        <v>57</v>
      </c>
      <c r="U234" s="125" t="s">
        <v>58</v>
      </c>
      <c r="V234" s="125" t="s">
        <v>59</v>
      </c>
      <c r="W234" s="124" t="s">
        <v>51</v>
      </c>
      <c r="X234" s="266" t="s">
        <v>52</v>
      </c>
    </row>
    <row r="235" spans="1:25" ht="12.75" customHeight="1">
      <c r="A235" s="4" t="s">
        <v>61</v>
      </c>
      <c r="C235" s="98"/>
      <c r="D235" s="103"/>
      <c r="E235" s="129"/>
      <c r="F235" s="103">
        <f>SUMIF($A$71:$A$229,$A235,$D$71:$D$229)</f>
        <v>0</v>
      </c>
      <c r="G235" s="129">
        <f>IFERROR(SUMPRODUCT($E$71:$E$229,$D$71:$D$229,--($A$71:$A$229=$A235)/$F235),0)</f>
        <v>0</v>
      </c>
      <c r="H235" s="152" t="str">
        <f>IF(COUNTIFS($A$71:$A$229,A235,$H$71:$H$229,"Yes")=0,"N/A",IF(COUNTIFS($A$71:$A$229,A235,$H$71:$H$229,"Yes")&gt;0,"Yes","No"))</f>
        <v>N/A</v>
      </c>
      <c r="I235" s="267">
        <f t="shared" ref="I235:X241" si="51">IFERROR(SUMPRODUCT(I$71:I$229,$D$71:$D$229,--($A$71:$A$229=$A235)/$F235),0)</f>
        <v>0</v>
      </c>
      <c r="J235" s="268">
        <f t="shared" si="51"/>
        <v>0</v>
      </c>
      <c r="K235" s="13">
        <f t="shared" si="51"/>
        <v>0</v>
      </c>
      <c r="L235" s="13">
        <f t="shared" si="51"/>
        <v>0</v>
      </c>
      <c r="M235" s="85">
        <f t="shared" si="51"/>
        <v>0</v>
      </c>
      <c r="N235" s="13">
        <f t="shared" si="51"/>
        <v>0</v>
      </c>
      <c r="O235" s="86">
        <f t="shared" si="51"/>
        <v>0</v>
      </c>
      <c r="P235" s="153">
        <f t="shared" si="51"/>
        <v>0</v>
      </c>
      <c r="Q235" s="153">
        <f t="shared" si="51"/>
        <v>0</v>
      </c>
      <c r="R235" s="13">
        <f t="shared" si="51"/>
        <v>0</v>
      </c>
      <c r="S235" s="13">
        <f t="shared" si="51"/>
        <v>0</v>
      </c>
      <c r="T235" s="13">
        <f t="shared" si="51"/>
        <v>0</v>
      </c>
      <c r="U235" s="13">
        <f t="shared" si="51"/>
        <v>0</v>
      </c>
      <c r="V235" s="13">
        <f t="shared" si="51"/>
        <v>0</v>
      </c>
      <c r="W235" s="88">
        <f t="shared" si="51"/>
        <v>0</v>
      </c>
      <c r="X235" s="86">
        <f t="shared" si="51"/>
        <v>0</v>
      </c>
    </row>
    <row r="236" spans="1:25" ht="12.75" customHeight="1">
      <c r="A236" s="4" t="s">
        <v>63</v>
      </c>
      <c r="C236" s="98"/>
      <c r="D236" s="103"/>
      <c r="E236" s="129"/>
      <c r="F236" s="103">
        <f>SUMIF($A$71:$A$229,$A236,$D$71:$D$229)</f>
        <v>28</v>
      </c>
      <c r="G236" s="129">
        <f>IFERROR(SUMPRODUCT($E$71:$E$229,$D$71:$D$229,--($A$71:$A$229=$A236)/$F236),0)</f>
        <v>550</v>
      </c>
      <c r="H236" s="152" t="str">
        <f>IF(COUNTIFS($A$71:$A$229,A236,$H$71:$H$229,"Yes")=0,"N/A",IF(COUNTIFS($A$71:$A$229,A236,$H$71:$H$229,"Yes")&gt;0,"Yes","No"))</f>
        <v>Yes</v>
      </c>
      <c r="I236" s="88">
        <f t="shared" si="51"/>
        <v>875</v>
      </c>
      <c r="J236" s="86">
        <f t="shared" si="51"/>
        <v>1.5909090909090908</v>
      </c>
      <c r="K236" s="13">
        <f t="shared" si="51"/>
        <v>0</v>
      </c>
      <c r="L236" s="13">
        <f t="shared" si="51"/>
        <v>0</v>
      </c>
      <c r="M236" s="85">
        <f t="shared" si="51"/>
        <v>0</v>
      </c>
      <c r="N236" s="13">
        <f t="shared" si="51"/>
        <v>875</v>
      </c>
      <c r="O236" s="86">
        <f t="shared" si="51"/>
        <v>1.5909090909090908</v>
      </c>
      <c r="P236" s="153">
        <f t="shared" si="51"/>
        <v>0</v>
      </c>
      <c r="Q236" s="153">
        <f t="shared" si="51"/>
        <v>0</v>
      </c>
      <c r="R236" s="13">
        <f t="shared" si="51"/>
        <v>0</v>
      </c>
      <c r="S236" s="13">
        <f t="shared" si="51"/>
        <v>0</v>
      </c>
      <c r="T236" s="13">
        <f t="shared" si="51"/>
        <v>0</v>
      </c>
      <c r="U236" s="13">
        <f t="shared" si="51"/>
        <v>0</v>
      </c>
      <c r="V236" s="13">
        <f t="shared" si="51"/>
        <v>0</v>
      </c>
      <c r="W236" s="88">
        <f t="shared" si="51"/>
        <v>875</v>
      </c>
      <c r="X236" s="86">
        <f t="shared" si="51"/>
        <v>1.5909090909090908</v>
      </c>
    </row>
    <row r="237" spans="1:25" ht="12.75" customHeight="1">
      <c r="A237" s="4" t="s">
        <v>64</v>
      </c>
      <c r="C237" s="98"/>
      <c r="D237" s="103"/>
      <c r="E237" s="129"/>
      <c r="F237" s="103">
        <f>SUMIF($A$71:$A$229,$A237,$D$71:$D$229)</f>
        <v>436</v>
      </c>
      <c r="G237" s="129">
        <f>IFERROR(SUMPRODUCT($E$71:$E$229,$D$71:$D$229,--($A$71:$A$229=$A237)/$F237),0)</f>
        <v>568.33486238532123</v>
      </c>
      <c r="H237" s="152" t="str">
        <f>IF(COUNTIFS($A$71:$A$229,A237,$H$71:$H$229,"Yes")=0,"N/A",IF(COUNTIFS($A$71:$A$229,A237,$H$71:$H$229,"Yes")&gt;0,"Yes","No"))</f>
        <v>Yes</v>
      </c>
      <c r="I237" s="88">
        <f t="shared" si="51"/>
        <v>636.25688073394508</v>
      </c>
      <c r="J237" s="86">
        <f t="shared" si="51"/>
        <v>1.1233609396479207</v>
      </c>
      <c r="K237" s="13">
        <f t="shared" si="51"/>
        <v>0</v>
      </c>
      <c r="L237" s="13">
        <f t="shared" si="51"/>
        <v>0</v>
      </c>
      <c r="M237" s="85">
        <f t="shared" si="51"/>
        <v>0</v>
      </c>
      <c r="N237" s="13">
        <f t="shared" si="51"/>
        <v>636.25688073394508</v>
      </c>
      <c r="O237" s="86">
        <f t="shared" si="51"/>
        <v>1.1233609396479207</v>
      </c>
      <c r="P237" s="153">
        <f t="shared" si="51"/>
        <v>0</v>
      </c>
      <c r="Q237" s="153">
        <f t="shared" si="51"/>
        <v>0</v>
      </c>
      <c r="R237" s="13">
        <f t="shared" si="51"/>
        <v>0</v>
      </c>
      <c r="S237" s="13">
        <f t="shared" si="51"/>
        <v>0</v>
      </c>
      <c r="T237" s="13">
        <f t="shared" si="51"/>
        <v>0</v>
      </c>
      <c r="U237" s="13">
        <f t="shared" si="51"/>
        <v>0</v>
      </c>
      <c r="V237" s="13">
        <f t="shared" si="51"/>
        <v>0</v>
      </c>
      <c r="W237" s="88">
        <f t="shared" si="51"/>
        <v>636.25688073394508</v>
      </c>
      <c r="X237" s="86">
        <f t="shared" si="51"/>
        <v>1.1233609396479207</v>
      </c>
      <c r="Y237" s="154"/>
    </row>
    <row r="238" spans="1:25" ht="12.75" customHeight="1">
      <c r="A238" s="4" t="s">
        <v>65</v>
      </c>
      <c r="C238" s="98"/>
      <c r="D238" s="103"/>
      <c r="E238" s="129"/>
      <c r="F238" s="103">
        <f>SUMIF($A$71:$A$229,$A238,$D$71:$D$229)</f>
        <v>0</v>
      </c>
      <c r="G238" s="129">
        <f>IFERROR(SUMPRODUCT($E$71:$E$229,$D$71:$D$229,--($A$71:$A$229=$A238)/$F238),0)</f>
        <v>0</v>
      </c>
      <c r="H238" s="152" t="str">
        <f>IF(COUNTIFS($A$71:$A$229,A238,$H$71:$H$229,"Yes")=0,"N/A",IF(COUNTIFS($A$71:$A$229,A238,$H$71:$H$229,"Yes")&gt;0,"Yes","No"))</f>
        <v>N/A</v>
      </c>
      <c r="I238" s="88">
        <f t="shared" si="51"/>
        <v>0</v>
      </c>
      <c r="J238" s="86">
        <f t="shared" si="51"/>
        <v>0</v>
      </c>
      <c r="K238" s="13">
        <f t="shared" si="51"/>
        <v>0</v>
      </c>
      <c r="L238" s="13">
        <f t="shared" si="51"/>
        <v>0</v>
      </c>
      <c r="M238" s="85">
        <f t="shared" si="51"/>
        <v>0</v>
      </c>
      <c r="N238" s="13">
        <f t="shared" si="51"/>
        <v>0</v>
      </c>
      <c r="O238" s="86">
        <f t="shared" si="51"/>
        <v>0</v>
      </c>
      <c r="P238" s="153">
        <f t="shared" si="51"/>
        <v>0</v>
      </c>
      <c r="Q238" s="153">
        <f t="shared" si="51"/>
        <v>0</v>
      </c>
      <c r="R238" s="13">
        <f t="shared" si="51"/>
        <v>0</v>
      </c>
      <c r="S238" s="13">
        <f t="shared" si="51"/>
        <v>0</v>
      </c>
      <c r="T238" s="13">
        <f t="shared" si="51"/>
        <v>0</v>
      </c>
      <c r="U238" s="13">
        <f t="shared" si="51"/>
        <v>0</v>
      </c>
      <c r="V238" s="13">
        <f t="shared" si="51"/>
        <v>0</v>
      </c>
      <c r="W238" s="88">
        <f t="shared" si="51"/>
        <v>0</v>
      </c>
      <c r="X238" s="86">
        <f t="shared" si="51"/>
        <v>0</v>
      </c>
      <c r="Y238" s="154"/>
    </row>
    <row r="239" spans="1:25" ht="12.75" customHeight="1">
      <c r="A239" s="4" t="s">
        <v>66</v>
      </c>
      <c r="C239" s="98"/>
      <c r="D239" s="103"/>
      <c r="E239" s="129"/>
      <c r="F239" s="103">
        <f>SUMIF($A$71:$A$229,$A239,$D$71:$D$229)</f>
        <v>224</v>
      </c>
      <c r="G239" s="129">
        <f>IFERROR(SUMPRODUCT($E$71:$E$229,$D$71:$D$229,--($A$71:$A$229=$A239)/$F239),0)</f>
        <v>289.25</v>
      </c>
      <c r="H239" s="152" t="str">
        <f>IF(COUNTIFS($A$71:$A$229,A239,$H$71:$H$229,"Yes")=0,"N/A",IF(COUNTIFS($A$71:$A$229,A239,$H$71:$H$229,"Yes")&gt;0,"Yes","No"))</f>
        <v>Yes</v>
      </c>
      <c r="I239" s="88">
        <f t="shared" si="51"/>
        <v>450</v>
      </c>
      <c r="J239" s="86">
        <f t="shared" si="51"/>
        <v>1.5557476231633534</v>
      </c>
      <c r="K239" s="13">
        <f t="shared" si="51"/>
        <v>0</v>
      </c>
      <c r="L239" s="13">
        <f t="shared" si="51"/>
        <v>0</v>
      </c>
      <c r="M239" s="85">
        <f t="shared" si="51"/>
        <v>0</v>
      </c>
      <c r="N239" s="13">
        <f t="shared" si="51"/>
        <v>450</v>
      </c>
      <c r="O239" s="86">
        <f t="shared" si="51"/>
        <v>1.5557476231633534</v>
      </c>
      <c r="P239" s="153">
        <f t="shared" si="51"/>
        <v>0</v>
      </c>
      <c r="Q239" s="153">
        <f t="shared" si="51"/>
        <v>0</v>
      </c>
      <c r="R239" s="13">
        <f t="shared" si="51"/>
        <v>0</v>
      </c>
      <c r="S239" s="13">
        <f t="shared" si="51"/>
        <v>0</v>
      </c>
      <c r="T239" s="13">
        <f t="shared" si="51"/>
        <v>0</v>
      </c>
      <c r="U239" s="13">
        <f t="shared" si="51"/>
        <v>0</v>
      </c>
      <c r="V239" s="13">
        <f t="shared" si="51"/>
        <v>0</v>
      </c>
      <c r="W239" s="88">
        <f t="shared" si="51"/>
        <v>450</v>
      </c>
      <c r="X239" s="86">
        <f t="shared" si="51"/>
        <v>1.5557476231633534</v>
      </c>
      <c r="Y239" s="154"/>
    </row>
    <row r="240" spans="1:25" ht="12.75" customHeight="1">
      <c r="A240" s="4" t="s">
        <v>67</v>
      </c>
      <c r="C240" s="98"/>
      <c r="D240" s="103"/>
      <c r="E240" s="129"/>
      <c r="F240" s="103">
        <f t="shared" ref="F240:F241" si="52">SUMIF($A$71:$A$229,$A240,$D$71:$D$229)</f>
        <v>0</v>
      </c>
      <c r="G240" s="129">
        <f t="shared" ref="G240:G241" si="53">IFERROR(SUMPRODUCT($E$71:$E$229,$D$71:$D$229,--($A$71:$A$229=$A240)/$F240),0)</f>
        <v>0</v>
      </c>
      <c r="H240" s="152" t="str">
        <f t="shared" ref="H240:H241" si="54">IF(COUNTIFS($A$71:$A$229,A240,$H$71:$H$229,"Yes")=0,"N/A",IF(COUNTIFS($A$71:$A$229,A240,$H$71:$H$229,"Yes")&gt;0,"Yes","No"))</f>
        <v>N/A</v>
      </c>
      <c r="I240" s="88">
        <f t="shared" ref="I240:X241" si="55">IFERROR(SUMPRODUCT(I$71:I$229,$D$71:$D$229,--($A$71:$A$229=$A240)/$F240),0)</f>
        <v>0</v>
      </c>
      <c r="J240" s="86">
        <f t="shared" si="51"/>
        <v>0</v>
      </c>
      <c r="K240" s="13">
        <f t="shared" si="55"/>
        <v>0</v>
      </c>
      <c r="L240" s="13">
        <f t="shared" si="55"/>
        <v>0</v>
      </c>
      <c r="M240" s="85">
        <f t="shared" si="55"/>
        <v>0</v>
      </c>
      <c r="N240" s="13">
        <f t="shared" si="55"/>
        <v>0</v>
      </c>
      <c r="O240" s="86">
        <f t="shared" si="55"/>
        <v>0</v>
      </c>
      <c r="P240" s="153">
        <f t="shared" si="55"/>
        <v>0</v>
      </c>
      <c r="Q240" s="153">
        <f t="shared" si="55"/>
        <v>0</v>
      </c>
      <c r="R240" s="13">
        <f t="shared" si="55"/>
        <v>0</v>
      </c>
      <c r="S240" s="13">
        <f t="shared" si="55"/>
        <v>0</v>
      </c>
      <c r="T240" s="13">
        <f t="shared" si="55"/>
        <v>0</v>
      </c>
      <c r="U240" s="13">
        <f t="shared" si="55"/>
        <v>0</v>
      </c>
      <c r="V240" s="13">
        <f t="shared" si="55"/>
        <v>0</v>
      </c>
      <c r="W240" s="88">
        <f t="shared" si="55"/>
        <v>0</v>
      </c>
      <c r="X240" s="86">
        <f t="shared" si="55"/>
        <v>0</v>
      </c>
      <c r="Y240" s="154"/>
    </row>
    <row r="241" spans="1:25" ht="12.75" customHeight="1">
      <c r="A241" s="4" t="s">
        <v>250</v>
      </c>
      <c r="C241" s="98"/>
      <c r="D241" s="103"/>
      <c r="E241" s="129"/>
      <c r="F241" s="103">
        <f t="shared" si="52"/>
        <v>0</v>
      </c>
      <c r="G241" s="129">
        <f t="shared" si="53"/>
        <v>0</v>
      </c>
      <c r="H241" s="152" t="str">
        <f t="shared" si="54"/>
        <v>N/A</v>
      </c>
      <c r="I241" s="88">
        <f t="shared" si="55"/>
        <v>0</v>
      </c>
      <c r="J241" s="269">
        <f t="shared" si="51"/>
        <v>0</v>
      </c>
      <c r="K241" s="13">
        <f t="shared" si="55"/>
        <v>0</v>
      </c>
      <c r="L241" s="13">
        <f t="shared" si="55"/>
        <v>0</v>
      </c>
      <c r="M241" s="85">
        <f t="shared" si="55"/>
        <v>0</v>
      </c>
      <c r="N241" s="13">
        <f t="shared" si="55"/>
        <v>0</v>
      </c>
      <c r="O241" s="86">
        <f t="shared" si="55"/>
        <v>0</v>
      </c>
      <c r="P241" s="153">
        <f t="shared" si="55"/>
        <v>0</v>
      </c>
      <c r="Q241" s="153">
        <f t="shared" si="55"/>
        <v>0</v>
      </c>
      <c r="R241" s="13">
        <f t="shared" si="55"/>
        <v>0</v>
      </c>
      <c r="S241" s="13">
        <f t="shared" si="55"/>
        <v>0</v>
      </c>
      <c r="T241" s="13">
        <f t="shared" si="55"/>
        <v>0</v>
      </c>
      <c r="U241" s="13">
        <f t="shared" si="55"/>
        <v>0</v>
      </c>
      <c r="V241" s="13">
        <f t="shared" si="55"/>
        <v>0</v>
      </c>
      <c r="W241" s="88">
        <f t="shared" si="55"/>
        <v>0</v>
      </c>
      <c r="X241" s="86">
        <f t="shared" si="55"/>
        <v>0</v>
      </c>
      <c r="Y241" s="154"/>
    </row>
    <row r="242" spans="1:25" ht="12.75" customHeight="1">
      <c r="A242" s="27" t="s">
        <v>158</v>
      </c>
      <c r="B242" s="26"/>
      <c r="C242" s="155"/>
      <c r="D242" s="156"/>
      <c r="E242" s="156"/>
      <c r="F242" s="146">
        <f>SUM(F235:F241)</f>
        <v>688</v>
      </c>
      <c r="G242" s="147">
        <f>SUMPRODUCT(G235:G241,$F235:$F241)/$F242</f>
        <v>476.72383720930242</v>
      </c>
      <c r="H242" s="148" t="str">
        <f>IF(COUNTIF(H235:H241,"yes")&gt;0,"Yes","No")</f>
        <v>Yes</v>
      </c>
      <c r="I242" s="138">
        <f>SUMPRODUCT(I235:I241,$F235:$F241)/$F242</f>
        <v>585.3313953488373</v>
      </c>
      <c r="J242" s="135">
        <f>SUMPRODUCT(J235:J241,$F235:$F241)/$F242</f>
        <v>1.283166121832179</v>
      </c>
      <c r="K242" s="150">
        <f t="shared" ref="K242:X242" si="56">SUMPRODUCT(K235:K241,$F235:$F241)/$F242</f>
        <v>0</v>
      </c>
      <c r="L242" s="150">
        <f t="shared" si="56"/>
        <v>0</v>
      </c>
      <c r="M242" s="149">
        <f t="shared" si="56"/>
        <v>0</v>
      </c>
      <c r="N242" s="150">
        <f t="shared" si="56"/>
        <v>585.3313953488373</v>
      </c>
      <c r="O242" s="135">
        <f t="shared" si="56"/>
        <v>1.283166121832179</v>
      </c>
      <c r="P242" s="150">
        <f t="shared" si="56"/>
        <v>0</v>
      </c>
      <c r="Q242" s="150">
        <f t="shared" si="56"/>
        <v>0</v>
      </c>
      <c r="R242" s="150">
        <f t="shared" si="56"/>
        <v>0</v>
      </c>
      <c r="S242" s="150">
        <f t="shared" si="56"/>
        <v>0</v>
      </c>
      <c r="T242" s="150">
        <f t="shared" si="56"/>
        <v>0</v>
      </c>
      <c r="U242" s="150">
        <f t="shared" si="56"/>
        <v>0</v>
      </c>
      <c r="V242" s="150">
        <f t="shared" si="56"/>
        <v>0</v>
      </c>
      <c r="W242" s="138">
        <f t="shared" si="56"/>
        <v>585.3313953488373</v>
      </c>
      <c r="X242" s="135">
        <f t="shared" si="56"/>
        <v>1.283166121832179</v>
      </c>
      <c r="Y242" s="154"/>
    </row>
    <row r="243" spans="1:25" ht="12.75" customHeight="1">
      <c r="A243" s="4"/>
      <c r="B243" s="4"/>
      <c r="C243" s="98"/>
      <c r="D243" s="103"/>
      <c r="E243" s="129"/>
      <c r="F243" s="129"/>
      <c r="G243" s="129"/>
      <c r="H243" s="129"/>
      <c r="I243" s="157"/>
      <c r="J243" s="157"/>
      <c r="K243" s="157"/>
      <c r="L243" s="157"/>
      <c r="M243" s="157"/>
      <c r="N243" s="157"/>
      <c r="O243" s="158"/>
      <c r="P243" s="157"/>
      <c r="Q243" s="157"/>
      <c r="R243" s="157"/>
      <c r="S243" s="157"/>
      <c r="T243" s="157"/>
      <c r="U243" s="157"/>
      <c r="V243" s="157"/>
      <c r="W243" s="157"/>
      <c r="X243" s="158"/>
      <c r="Y243" s="154"/>
    </row>
    <row r="244" spans="1:25" ht="12.75" customHeight="1">
      <c r="A244" s="159" t="s">
        <v>160</v>
      </c>
      <c r="B244" s="4"/>
      <c r="C244" s="98"/>
      <c r="D244" s="103"/>
      <c r="E244" s="129"/>
      <c r="F244" s="129"/>
      <c r="G244" s="129"/>
      <c r="H244" s="129"/>
      <c r="I244" s="157"/>
      <c r="J244" s="157"/>
      <c r="K244" s="157"/>
      <c r="L244" s="157"/>
      <c r="M244" s="157"/>
      <c r="N244" s="157"/>
      <c r="O244" s="158"/>
      <c r="P244" s="157"/>
      <c r="Q244" s="157"/>
      <c r="R244" s="157"/>
      <c r="S244" s="157"/>
      <c r="T244" s="157"/>
      <c r="U244" s="157"/>
      <c r="V244" s="157"/>
      <c r="W244" s="157"/>
      <c r="Y244" s="154"/>
    </row>
    <row r="245" spans="1:25" ht="12.75" customHeight="1">
      <c r="A245" s="4"/>
      <c r="B245" s="4"/>
      <c r="C245" s="98"/>
      <c r="D245" s="98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154"/>
    </row>
    <row r="246" spans="1:25" ht="12.75" customHeight="1">
      <c r="A246" s="4"/>
      <c r="B246" s="4"/>
      <c r="C246" s="98"/>
      <c r="D246" s="98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154"/>
    </row>
    <row r="247" spans="1:25" ht="12.75" customHeight="1">
      <c r="D247" s="160"/>
      <c r="E247" s="160"/>
      <c r="F247" s="36"/>
      <c r="G247" s="36"/>
      <c r="I247" s="13"/>
      <c r="J247" s="13"/>
      <c r="K247" s="13"/>
      <c r="L247" s="13"/>
      <c r="M247" s="13"/>
      <c r="N247" s="13"/>
      <c r="O247" s="14"/>
      <c r="P247" s="13"/>
      <c r="Q247" s="13"/>
      <c r="R247" s="13"/>
      <c r="S247" s="13"/>
      <c r="T247" s="13"/>
      <c r="U247" s="13"/>
      <c r="V247" s="13"/>
      <c r="W247" s="13"/>
      <c r="X247" s="14"/>
    </row>
    <row r="248" spans="1:25" ht="12.75" customHeight="1">
      <c r="D248" s="160"/>
      <c r="E248" s="160"/>
      <c r="F248" s="36"/>
      <c r="G248" s="36"/>
      <c r="I248" s="13"/>
      <c r="J248" s="13"/>
      <c r="K248" s="13"/>
      <c r="L248" s="13"/>
      <c r="M248" s="13"/>
      <c r="N248" s="13"/>
      <c r="O248" s="14"/>
      <c r="P248" s="13"/>
      <c r="Q248" s="13"/>
      <c r="R248" s="13"/>
      <c r="S248" s="13"/>
      <c r="T248" s="13"/>
      <c r="U248" s="13"/>
      <c r="V248" s="13"/>
      <c r="W248" s="13"/>
      <c r="X248" s="14"/>
    </row>
    <row r="249" spans="1:25" ht="12.75" customHeight="1">
      <c r="D249" s="160"/>
      <c r="E249" s="160"/>
      <c r="F249" s="36"/>
      <c r="G249" s="36"/>
      <c r="I249" s="13"/>
      <c r="J249" s="13"/>
      <c r="K249" s="13"/>
      <c r="L249" s="13"/>
      <c r="M249" s="13"/>
      <c r="N249" s="13"/>
      <c r="O249" s="14"/>
      <c r="P249" s="13"/>
      <c r="Q249" s="13"/>
      <c r="R249" s="13"/>
      <c r="S249" s="13"/>
      <c r="T249" s="13"/>
      <c r="U249" s="13"/>
      <c r="V249" s="13"/>
      <c r="W249" s="13"/>
      <c r="X249" s="14"/>
    </row>
    <row r="250" spans="1:25" ht="12.75" customHeight="1">
      <c r="D250" s="160"/>
      <c r="E250" s="160"/>
      <c r="F250" s="36"/>
      <c r="G250" s="36"/>
      <c r="I250" s="13"/>
      <c r="J250" s="13"/>
      <c r="K250" s="13"/>
      <c r="L250" s="13"/>
      <c r="M250" s="13"/>
      <c r="N250" s="13"/>
      <c r="O250" s="14"/>
      <c r="P250" s="13"/>
      <c r="Q250" s="13"/>
      <c r="R250" s="13"/>
      <c r="S250" s="13"/>
      <c r="T250" s="13"/>
      <c r="U250" s="13"/>
      <c r="V250" s="13"/>
      <c r="W250" s="13"/>
      <c r="X250" s="14"/>
    </row>
    <row r="251" spans="1:25" ht="12.75" customHeight="1">
      <c r="D251" s="160"/>
      <c r="E251" s="160"/>
      <c r="F251" s="36"/>
      <c r="G251" s="36"/>
      <c r="I251" s="13"/>
      <c r="J251" s="13"/>
      <c r="K251" s="13"/>
      <c r="L251" s="13"/>
      <c r="M251" s="13"/>
      <c r="N251" s="13"/>
      <c r="O251" s="14"/>
      <c r="P251" s="13"/>
      <c r="Q251" s="13"/>
      <c r="R251" s="13"/>
      <c r="S251" s="13"/>
      <c r="T251" s="13"/>
      <c r="U251" s="13"/>
      <c r="V251" s="13"/>
      <c r="W251" s="13"/>
      <c r="X251" s="14"/>
    </row>
    <row r="252" spans="1:25" ht="12.75" customHeight="1">
      <c r="D252" s="160"/>
      <c r="E252" s="160"/>
      <c r="F252" s="36"/>
      <c r="G252" s="36"/>
      <c r="I252" s="13"/>
      <c r="J252" s="13"/>
      <c r="K252" s="13"/>
      <c r="L252" s="13"/>
      <c r="M252" s="13"/>
      <c r="N252" s="13"/>
      <c r="O252" s="14"/>
      <c r="P252" s="13"/>
      <c r="Q252" s="13"/>
      <c r="R252" s="13"/>
      <c r="S252" s="13"/>
      <c r="T252" s="13"/>
      <c r="U252" s="13"/>
      <c r="V252" s="13"/>
      <c r="W252" s="13"/>
      <c r="X252" s="14"/>
    </row>
    <row r="253" spans="1:25" ht="12.75" customHeight="1">
      <c r="D253" s="160"/>
      <c r="E253" s="160"/>
      <c r="F253" s="36"/>
      <c r="G253" s="36"/>
      <c r="I253" s="13"/>
      <c r="J253" s="13"/>
      <c r="K253" s="13"/>
      <c r="L253" s="13"/>
      <c r="M253" s="13"/>
      <c r="N253" s="13"/>
      <c r="O253" s="14"/>
      <c r="P253" s="13"/>
      <c r="Q253" s="13"/>
      <c r="R253" s="13"/>
      <c r="S253" s="13"/>
      <c r="T253" s="13"/>
      <c r="U253" s="13"/>
      <c r="V253" s="13"/>
      <c r="W253" s="13"/>
      <c r="X253" s="14"/>
    </row>
    <row r="254" spans="1:25" ht="12.75" customHeight="1">
      <c r="D254" s="160"/>
      <c r="E254" s="160"/>
      <c r="F254" s="36"/>
      <c r="G254" s="36"/>
      <c r="I254" s="13"/>
      <c r="J254" s="13"/>
      <c r="K254" s="13"/>
      <c r="L254" s="13"/>
      <c r="M254" s="13"/>
      <c r="N254" s="13"/>
      <c r="O254" s="14"/>
      <c r="P254" s="13"/>
      <c r="Q254" s="13"/>
      <c r="R254" s="13"/>
      <c r="S254" s="13"/>
      <c r="T254" s="13"/>
      <c r="U254" s="13"/>
      <c r="V254" s="13"/>
      <c r="W254" s="13"/>
      <c r="X254" s="14"/>
    </row>
    <row r="255" spans="1:25" ht="12.75" customHeight="1">
      <c r="D255" s="160"/>
      <c r="E255" s="160"/>
      <c r="F255" s="36"/>
      <c r="G255" s="36"/>
      <c r="I255" s="13"/>
      <c r="J255" s="13"/>
      <c r="K255" s="13"/>
      <c r="L255" s="13"/>
      <c r="M255" s="13"/>
      <c r="N255" s="13"/>
      <c r="O255" s="14"/>
      <c r="P255" s="13"/>
      <c r="Q255" s="13"/>
      <c r="R255" s="13"/>
      <c r="S255" s="13"/>
      <c r="T255" s="13"/>
      <c r="U255" s="13"/>
      <c r="V255" s="13"/>
      <c r="W255" s="13"/>
      <c r="X255" s="14"/>
    </row>
    <row r="256" spans="1:25" ht="12.75" customHeight="1">
      <c r="D256" s="160"/>
      <c r="E256" s="160"/>
      <c r="F256" s="36"/>
      <c r="G256" s="36"/>
      <c r="I256" s="13"/>
      <c r="J256" s="13"/>
      <c r="K256" s="13"/>
      <c r="L256" s="13"/>
      <c r="M256" s="13"/>
      <c r="N256" s="13"/>
      <c r="O256" s="14"/>
      <c r="P256" s="13"/>
      <c r="Q256" s="13"/>
      <c r="R256" s="13"/>
      <c r="S256" s="13"/>
      <c r="T256" s="13"/>
      <c r="U256" s="13"/>
      <c r="V256" s="13"/>
      <c r="W256" s="13"/>
      <c r="X256" s="14"/>
    </row>
    <row r="257" spans="4:24" ht="12.75" customHeight="1">
      <c r="D257" s="160"/>
      <c r="E257" s="160"/>
      <c r="F257" s="36"/>
      <c r="G257" s="36"/>
      <c r="I257" s="13"/>
      <c r="J257" s="13"/>
      <c r="K257" s="13"/>
      <c r="L257" s="13"/>
      <c r="M257" s="13"/>
      <c r="N257" s="13"/>
      <c r="O257" s="14"/>
      <c r="P257" s="13"/>
      <c r="Q257" s="13"/>
      <c r="R257" s="13"/>
      <c r="S257" s="13"/>
      <c r="T257" s="13"/>
      <c r="U257" s="13"/>
      <c r="V257" s="13"/>
      <c r="W257" s="13"/>
      <c r="X257" s="14"/>
    </row>
    <row r="258" spans="4:24" ht="12.75" customHeight="1">
      <c r="D258" s="160"/>
      <c r="E258" s="160"/>
      <c r="F258" s="36"/>
      <c r="G258" s="36"/>
      <c r="I258" s="13"/>
      <c r="J258" s="13"/>
      <c r="K258" s="13"/>
      <c r="L258" s="13"/>
      <c r="M258" s="13"/>
      <c r="N258" s="13"/>
      <c r="O258" s="14"/>
      <c r="P258" s="13"/>
      <c r="Q258" s="13"/>
      <c r="R258" s="13"/>
      <c r="S258" s="13"/>
      <c r="T258" s="13"/>
      <c r="U258" s="13"/>
      <c r="V258" s="13"/>
      <c r="W258" s="13"/>
      <c r="X258" s="14"/>
    </row>
    <row r="259" spans="4:24" ht="12.75" customHeight="1">
      <c r="D259" s="160"/>
      <c r="E259" s="160"/>
      <c r="F259" s="36"/>
      <c r="G259" s="36"/>
      <c r="I259" s="13"/>
      <c r="J259" s="13"/>
      <c r="K259" s="13"/>
      <c r="L259" s="13"/>
      <c r="M259" s="13"/>
      <c r="N259" s="13"/>
      <c r="O259" s="14"/>
      <c r="P259" s="13"/>
      <c r="Q259" s="13"/>
      <c r="R259" s="13"/>
      <c r="S259" s="13"/>
      <c r="T259" s="13"/>
      <c r="U259" s="13"/>
      <c r="V259" s="13"/>
      <c r="W259" s="13"/>
      <c r="X259" s="14"/>
    </row>
    <row r="260" spans="4:24" ht="12.75" customHeight="1">
      <c r="D260" s="160"/>
      <c r="E260" s="160"/>
      <c r="F260" s="36"/>
      <c r="G260" s="36"/>
      <c r="I260" s="13"/>
      <c r="J260" s="13"/>
      <c r="K260" s="13"/>
      <c r="L260" s="13"/>
      <c r="M260" s="13"/>
      <c r="N260" s="13"/>
      <c r="O260" s="14"/>
      <c r="P260" s="13"/>
      <c r="Q260" s="13"/>
      <c r="R260" s="13"/>
      <c r="S260" s="13"/>
      <c r="T260" s="13"/>
      <c r="U260" s="13"/>
      <c r="V260" s="13"/>
      <c r="W260" s="13"/>
      <c r="X260" s="14"/>
    </row>
    <row r="261" spans="4:24" ht="12.75" customHeight="1">
      <c r="D261" s="160"/>
      <c r="E261" s="160"/>
      <c r="F261" s="36"/>
      <c r="G261" s="36"/>
      <c r="I261" s="13"/>
      <c r="J261" s="13"/>
      <c r="K261" s="13"/>
      <c r="L261" s="13"/>
      <c r="M261" s="13"/>
      <c r="N261" s="13"/>
      <c r="O261" s="14"/>
      <c r="P261" s="13"/>
      <c r="Q261" s="13"/>
      <c r="R261" s="13"/>
      <c r="S261" s="13"/>
      <c r="T261" s="13"/>
      <c r="U261" s="13"/>
      <c r="V261" s="13"/>
      <c r="W261" s="13"/>
      <c r="X261" s="14"/>
    </row>
    <row r="262" spans="4:24" ht="12.75" customHeight="1">
      <c r="D262" s="160"/>
      <c r="E262" s="160"/>
      <c r="F262" s="36"/>
      <c r="G262" s="36"/>
      <c r="I262" s="13"/>
      <c r="J262" s="13"/>
      <c r="K262" s="13"/>
      <c r="L262" s="13"/>
      <c r="M262" s="13"/>
      <c r="N262" s="13"/>
      <c r="O262" s="14"/>
      <c r="P262" s="13"/>
      <c r="Q262" s="13"/>
      <c r="R262" s="13"/>
      <c r="S262" s="13"/>
      <c r="T262" s="13"/>
      <c r="U262" s="13"/>
      <c r="V262" s="13"/>
      <c r="W262" s="13"/>
      <c r="X262" s="14"/>
    </row>
    <row r="263" spans="4:24" ht="12.75" customHeight="1">
      <c r="D263" s="160"/>
      <c r="E263" s="160"/>
      <c r="F263" s="36"/>
      <c r="G263" s="36"/>
      <c r="I263" s="13"/>
      <c r="J263" s="13"/>
      <c r="K263" s="13"/>
      <c r="L263" s="13"/>
      <c r="M263" s="13"/>
      <c r="N263" s="13"/>
      <c r="O263" s="14"/>
      <c r="P263" s="13"/>
      <c r="Q263" s="13"/>
      <c r="R263" s="13"/>
      <c r="S263" s="13"/>
      <c r="T263" s="13"/>
      <c r="U263" s="13"/>
      <c r="V263" s="13"/>
      <c r="W263" s="13"/>
      <c r="X263" s="14"/>
    </row>
    <row r="264" spans="4:24" ht="12.75" customHeight="1">
      <c r="D264" s="160"/>
      <c r="E264" s="160"/>
      <c r="F264" s="36"/>
      <c r="G264" s="36"/>
      <c r="I264" s="13"/>
      <c r="J264" s="13"/>
      <c r="K264" s="13"/>
      <c r="L264" s="13"/>
      <c r="M264" s="13"/>
      <c r="N264" s="13"/>
      <c r="O264" s="14"/>
      <c r="P264" s="13"/>
      <c r="Q264" s="13"/>
      <c r="R264" s="13"/>
      <c r="S264" s="13"/>
      <c r="T264" s="13"/>
      <c r="U264" s="13"/>
      <c r="V264" s="13"/>
      <c r="W264" s="13"/>
      <c r="X264" s="14"/>
    </row>
    <row r="265" spans="4:24" ht="12.75" customHeight="1">
      <c r="D265" s="160"/>
      <c r="E265" s="160"/>
      <c r="F265" s="36"/>
      <c r="G265" s="36"/>
      <c r="I265" s="13"/>
      <c r="J265" s="13"/>
      <c r="K265" s="13"/>
      <c r="L265" s="13"/>
      <c r="M265" s="13"/>
      <c r="N265" s="13"/>
      <c r="O265" s="14"/>
      <c r="P265" s="13"/>
      <c r="Q265" s="13"/>
      <c r="R265" s="13"/>
      <c r="S265" s="13"/>
      <c r="T265" s="13"/>
      <c r="U265" s="13"/>
      <c r="V265" s="13"/>
      <c r="W265" s="13"/>
      <c r="X265" s="14"/>
    </row>
    <row r="266" spans="4:24" ht="12.75" customHeight="1">
      <c r="D266" s="160"/>
      <c r="E266" s="160"/>
      <c r="F266" s="36"/>
      <c r="G266" s="36"/>
      <c r="I266" s="13"/>
      <c r="J266" s="13"/>
      <c r="K266" s="13"/>
      <c r="L266" s="13"/>
      <c r="M266" s="13"/>
      <c r="N266" s="13"/>
      <c r="O266" s="14"/>
      <c r="P266" s="13"/>
      <c r="Q266" s="13"/>
      <c r="R266" s="13"/>
      <c r="S266" s="13"/>
      <c r="T266" s="13"/>
      <c r="U266" s="13"/>
      <c r="V266" s="13"/>
      <c r="W266" s="13"/>
      <c r="X266" s="14"/>
    </row>
    <row r="267" spans="4:24" ht="12.75" customHeight="1">
      <c r="D267" s="160"/>
      <c r="E267" s="160"/>
      <c r="F267" s="36"/>
      <c r="G267" s="36"/>
      <c r="I267" s="13"/>
      <c r="J267" s="13"/>
      <c r="K267" s="13"/>
      <c r="L267" s="13"/>
      <c r="M267" s="13"/>
      <c r="N267" s="13"/>
      <c r="O267" s="14"/>
      <c r="P267" s="13"/>
      <c r="Q267" s="13"/>
      <c r="R267" s="13"/>
      <c r="S267" s="13"/>
      <c r="T267" s="13"/>
      <c r="U267" s="13"/>
      <c r="V267" s="13"/>
      <c r="W267" s="13"/>
      <c r="X267" s="14"/>
    </row>
    <row r="268" spans="4:24" ht="12.75" customHeight="1">
      <c r="D268" s="160"/>
      <c r="E268" s="160"/>
      <c r="F268" s="36"/>
      <c r="G268" s="36"/>
      <c r="I268" s="13"/>
      <c r="J268" s="13"/>
      <c r="K268" s="13"/>
      <c r="L268" s="13"/>
      <c r="M268" s="13"/>
      <c r="N268" s="13"/>
      <c r="O268" s="14"/>
      <c r="P268" s="13"/>
      <c r="Q268" s="13"/>
      <c r="R268" s="13"/>
      <c r="S268" s="13"/>
      <c r="T268" s="13"/>
      <c r="U268" s="13"/>
      <c r="V268" s="13"/>
      <c r="W268" s="13"/>
      <c r="X268" s="14"/>
    </row>
    <row r="269" spans="4:24" ht="12.75" customHeight="1">
      <c r="D269" s="160"/>
      <c r="E269" s="160"/>
      <c r="F269" s="36"/>
      <c r="G269" s="36"/>
      <c r="I269" s="13"/>
      <c r="J269" s="13"/>
      <c r="K269" s="13"/>
      <c r="L269" s="13"/>
      <c r="M269" s="13"/>
      <c r="N269" s="13"/>
      <c r="O269" s="14"/>
      <c r="P269" s="13"/>
      <c r="Q269" s="13"/>
      <c r="R269" s="13"/>
      <c r="S269" s="13"/>
      <c r="T269" s="13"/>
      <c r="U269" s="13"/>
      <c r="V269" s="13"/>
      <c r="W269" s="13"/>
      <c r="X269" s="14"/>
    </row>
    <row r="270" spans="4:24" ht="12.75" customHeight="1">
      <c r="D270" s="160"/>
      <c r="E270" s="160"/>
      <c r="F270" s="36"/>
      <c r="G270" s="36"/>
      <c r="I270" s="13"/>
      <c r="J270" s="13"/>
      <c r="K270" s="13"/>
      <c r="L270" s="13"/>
      <c r="M270" s="13"/>
      <c r="N270" s="13"/>
      <c r="O270" s="14"/>
      <c r="P270" s="13"/>
      <c r="Q270" s="13"/>
      <c r="R270" s="13"/>
      <c r="S270" s="13"/>
      <c r="T270" s="13"/>
      <c r="U270" s="13"/>
      <c r="V270" s="13"/>
      <c r="W270" s="13"/>
      <c r="X270" s="14"/>
    </row>
    <row r="271" spans="4:24">
      <c r="D271" s="160"/>
      <c r="E271" s="160"/>
      <c r="F271" s="36"/>
      <c r="G271" s="36"/>
      <c r="I271" s="13"/>
      <c r="J271" s="13"/>
      <c r="K271" s="13"/>
      <c r="L271" s="13"/>
      <c r="M271" s="13"/>
      <c r="N271" s="13"/>
      <c r="O271" s="14"/>
      <c r="P271" s="13"/>
      <c r="Q271" s="13"/>
      <c r="R271" s="13"/>
      <c r="S271" s="13"/>
      <c r="T271" s="13"/>
      <c r="U271" s="13"/>
      <c r="V271" s="13"/>
      <c r="W271" s="13"/>
      <c r="X271" s="14"/>
    </row>
    <row r="272" spans="4:24">
      <c r="D272" s="160"/>
      <c r="E272" s="160"/>
      <c r="F272" s="36"/>
      <c r="G272" s="36"/>
      <c r="I272" s="13"/>
      <c r="J272" s="13"/>
      <c r="K272" s="13"/>
      <c r="L272" s="13"/>
      <c r="M272" s="13"/>
      <c r="N272" s="13"/>
      <c r="O272" s="14"/>
      <c r="P272" s="13"/>
      <c r="Q272" s="13"/>
      <c r="R272" s="13"/>
      <c r="S272" s="13"/>
      <c r="T272" s="13"/>
      <c r="U272" s="13"/>
      <c r="V272" s="13"/>
      <c r="W272" s="13"/>
      <c r="X272" s="14"/>
    </row>
    <row r="273" spans="4:24">
      <c r="D273" s="160"/>
      <c r="E273" s="160"/>
      <c r="F273" s="36"/>
      <c r="G273" s="36"/>
      <c r="I273" s="13"/>
      <c r="J273" s="13"/>
      <c r="K273" s="13"/>
      <c r="L273" s="13"/>
      <c r="M273" s="13"/>
      <c r="N273" s="13"/>
      <c r="O273" s="14"/>
      <c r="P273" s="13"/>
      <c r="Q273" s="13"/>
      <c r="R273" s="13"/>
      <c r="S273" s="13"/>
      <c r="T273" s="13"/>
      <c r="U273" s="13"/>
      <c r="V273" s="13"/>
      <c r="W273" s="13"/>
      <c r="X273" s="14"/>
    </row>
    <row r="274" spans="4:24">
      <c r="D274" s="160"/>
      <c r="E274" s="160"/>
      <c r="F274" s="36"/>
      <c r="G274" s="36"/>
      <c r="I274" s="13"/>
      <c r="J274" s="13"/>
      <c r="K274" s="13"/>
      <c r="L274" s="13"/>
      <c r="M274" s="13"/>
      <c r="N274" s="13"/>
      <c r="O274" s="14"/>
      <c r="P274" s="13"/>
      <c r="Q274" s="13"/>
      <c r="R274" s="13"/>
      <c r="S274" s="13"/>
      <c r="T274" s="13"/>
      <c r="U274" s="13"/>
      <c r="V274" s="13"/>
      <c r="W274" s="13"/>
      <c r="X274" s="14"/>
    </row>
    <row r="275" spans="4:24">
      <c r="D275" s="160"/>
      <c r="E275" s="160"/>
      <c r="F275" s="36"/>
      <c r="G275" s="36"/>
      <c r="I275" s="13"/>
      <c r="J275" s="13"/>
      <c r="K275" s="13"/>
      <c r="L275" s="13"/>
      <c r="M275" s="13"/>
      <c r="N275" s="13"/>
      <c r="O275" s="14"/>
      <c r="P275" s="13"/>
      <c r="Q275" s="13"/>
      <c r="R275" s="13"/>
      <c r="S275" s="13"/>
      <c r="T275" s="13"/>
      <c r="U275" s="13"/>
      <c r="V275" s="13"/>
      <c r="W275" s="13"/>
      <c r="X275" s="14"/>
    </row>
    <row r="276" spans="4:24">
      <c r="D276" s="160"/>
      <c r="E276" s="160"/>
      <c r="F276" s="36"/>
      <c r="G276" s="36"/>
      <c r="I276" s="13"/>
      <c r="J276" s="13"/>
      <c r="K276" s="13"/>
      <c r="L276" s="13"/>
      <c r="M276" s="13"/>
      <c r="N276" s="13"/>
      <c r="O276" s="14"/>
      <c r="P276" s="13"/>
      <c r="Q276" s="13"/>
      <c r="R276" s="13"/>
      <c r="S276" s="13"/>
      <c r="T276" s="13"/>
      <c r="U276" s="13"/>
      <c r="V276" s="13"/>
      <c r="W276" s="13"/>
      <c r="X276" s="14"/>
    </row>
    <row r="277" spans="4:24">
      <c r="D277" s="160"/>
      <c r="E277" s="160"/>
      <c r="F277" s="36"/>
      <c r="G277" s="36"/>
      <c r="I277" s="13"/>
      <c r="J277" s="13"/>
      <c r="K277" s="13"/>
      <c r="L277" s="13"/>
      <c r="M277" s="13"/>
      <c r="N277" s="13"/>
      <c r="O277" s="14"/>
      <c r="P277" s="13"/>
      <c r="Q277" s="13"/>
      <c r="R277" s="13"/>
      <c r="S277" s="13"/>
      <c r="T277" s="13"/>
      <c r="U277" s="13"/>
      <c r="V277" s="13"/>
      <c r="W277" s="13"/>
      <c r="X277" s="14"/>
    </row>
    <row r="278" spans="4:24">
      <c r="D278" s="160"/>
      <c r="E278" s="160"/>
      <c r="F278" s="36"/>
      <c r="G278" s="36"/>
      <c r="I278" s="13"/>
      <c r="J278" s="13"/>
      <c r="K278" s="13"/>
      <c r="L278" s="13"/>
      <c r="M278" s="13"/>
      <c r="N278" s="13"/>
      <c r="O278" s="14"/>
      <c r="P278" s="13"/>
      <c r="Q278" s="13"/>
      <c r="R278" s="13"/>
      <c r="S278" s="13"/>
      <c r="T278" s="13"/>
      <c r="U278" s="13"/>
      <c r="V278" s="13"/>
      <c r="W278" s="13"/>
      <c r="X278" s="14"/>
    </row>
    <row r="279" spans="4:24">
      <c r="D279" s="160"/>
      <c r="E279" s="160"/>
      <c r="F279" s="36"/>
      <c r="G279" s="36"/>
      <c r="I279" s="13"/>
      <c r="J279" s="13"/>
      <c r="K279" s="13"/>
      <c r="L279" s="13"/>
      <c r="M279" s="13"/>
      <c r="N279" s="13"/>
      <c r="O279" s="14"/>
      <c r="P279" s="13"/>
      <c r="Q279" s="13"/>
      <c r="R279" s="13"/>
      <c r="S279" s="13"/>
      <c r="T279" s="13"/>
      <c r="U279" s="13"/>
      <c r="V279" s="13"/>
      <c r="W279" s="13"/>
      <c r="X279" s="14"/>
    </row>
    <row r="280" spans="4:24">
      <c r="D280" s="160"/>
      <c r="E280" s="160"/>
      <c r="F280" s="36"/>
      <c r="G280" s="36"/>
      <c r="I280" s="13"/>
      <c r="J280" s="13"/>
      <c r="K280" s="13"/>
      <c r="L280" s="13"/>
      <c r="M280" s="13"/>
      <c r="N280" s="13"/>
      <c r="O280" s="14"/>
      <c r="P280" s="13"/>
      <c r="Q280" s="13"/>
      <c r="R280" s="13"/>
      <c r="S280" s="13"/>
      <c r="T280" s="13"/>
      <c r="U280" s="13"/>
      <c r="V280" s="13"/>
      <c r="W280" s="13"/>
      <c r="X280" s="14"/>
    </row>
    <row r="281" spans="4:24">
      <c r="D281" s="160"/>
      <c r="E281" s="160"/>
      <c r="F281" s="36"/>
      <c r="G281" s="36"/>
      <c r="I281" s="13"/>
      <c r="J281" s="13"/>
      <c r="K281" s="13"/>
      <c r="L281" s="13"/>
      <c r="M281" s="13"/>
      <c r="N281" s="13"/>
      <c r="O281" s="14"/>
      <c r="P281" s="13"/>
      <c r="Q281" s="13"/>
      <c r="R281" s="13"/>
      <c r="S281" s="13"/>
      <c r="T281" s="13"/>
      <c r="U281" s="13"/>
      <c r="V281" s="13"/>
      <c r="W281" s="13"/>
      <c r="X281" s="14"/>
    </row>
    <row r="282" spans="4:24">
      <c r="D282" s="160"/>
      <c r="E282" s="160"/>
      <c r="F282" s="36"/>
      <c r="G282" s="36"/>
      <c r="I282" s="13"/>
      <c r="J282" s="13"/>
      <c r="K282" s="13"/>
      <c r="L282" s="13"/>
      <c r="M282" s="13"/>
      <c r="N282" s="13"/>
      <c r="O282" s="14"/>
      <c r="P282" s="13"/>
      <c r="Q282" s="13"/>
      <c r="R282" s="13"/>
      <c r="S282" s="13"/>
      <c r="T282" s="13"/>
      <c r="U282" s="13"/>
      <c r="V282" s="13"/>
      <c r="W282" s="13"/>
      <c r="X282" s="14"/>
    </row>
    <row r="283" spans="4:24">
      <c r="D283" s="160"/>
      <c r="E283" s="160"/>
      <c r="F283" s="36"/>
      <c r="G283" s="36"/>
      <c r="I283" s="13"/>
      <c r="J283" s="13"/>
      <c r="K283" s="13"/>
      <c r="L283" s="13"/>
      <c r="M283" s="13"/>
      <c r="N283" s="13"/>
      <c r="O283" s="14"/>
      <c r="P283" s="13"/>
      <c r="Q283" s="13"/>
      <c r="R283" s="13"/>
      <c r="S283" s="13"/>
      <c r="T283" s="13"/>
      <c r="U283" s="13"/>
      <c r="V283" s="13"/>
      <c r="W283" s="13"/>
      <c r="X283" s="14"/>
    </row>
    <row r="284" spans="4:24">
      <c r="D284" s="160"/>
      <c r="E284" s="160"/>
      <c r="F284" s="36"/>
      <c r="G284" s="36"/>
      <c r="I284" s="13"/>
      <c r="J284" s="13"/>
      <c r="K284" s="13"/>
      <c r="L284" s="13"/>
      <c r="M284" s="13"/>
      <c r="N284" s="13"/>
      <c r="O284" s="14"/>
      <c r="P284" s="13"/>
      <c r="Q284" s="13"/>
      <c r="R284" s="13"/>
      <c r="S284" s="13"/>
      <c r="T284" s="13"/>
      <c r="U284" s="13"/>
      <c r="V284" s="13"/>
      <c r="W284" s="13"/>
      <c r="X284" s="14"/>
    </row>
    <row r="285" spans="4:24">
      <c r="D285" s="160"/>
      <c r="E285" s="160"/>
      <c r="F285" s="36"/>
      <c r="G285" s="36"/>
      <c r="I285" s="13"/>
      <c r="J285" s="13"/>
      <c r="K285" s="13"/>
      <c r="L285" s="13"/>
      <c r="M285" s="13"/>
      <c r="N285" s="13"/>
      <c r="O285" s="14"/>
      <c r="P285" s="13"/>
      <c r="Q285" s="13"/>
      <c r="R285" s="13"/>
      <c r="S285" s="13"/>
      <c r="T285" s="13"/>
      <c r="U285" s="13"/>
      <c r="V285" s="13"/>
      <c r="W285" s="13"/>
      <c r="X285" s="14"/>
    </row>
    <row r="286" spans="4:24">
      <c r="D286" s="160"/>
      <c r="E286" s="160"/>
      <c r="F286" s="36"/>
      <c r="G286" s="36"/>
      <c r="I286" s="13"/>
      <c r="J286" s="13"/>
      <c r="K286" s="13"/>
      <c r="L286" s="13"/>
      <c r="M286" s="13"/>
      <c r="N286" s="13"/>
      <c r="O286" s="14"/>
      <c r="P286" s="13"/>
      <c r="Q286" s="13"/>
      <c r="R286" s="13"/>
      <c r="S286" s="13"/>
      <c r="T286" s="13"/>
      <c r="U286" s="13"/>
      <c r="V286" s="13"/>
      <c r="W286" s="13"/>
      <c r="X286" s="14"/>
    </row>
    <row r="287" spans="4:24">
      <c r="D287" s="160"/>
      <c r="E287" s="160"/>
      <c r="F287" s="36"/>
      <c r="G287" s="36"/>
      <c r="I287" s="13"/>
      <c r="J287" s="13"/>
      <c r="K287" s="13"/>
      <c r="L287" s="13"/>
      <c r="M287" s="13"/>
      <c r="N287" s="13"/>
      <c r="O287" s="14"/>
      <c r="P287" s="13"/>
      <c r="Q287" s="13"/>
      <c r="R287" s="13"/>
      <c r="S287" s="13"/>
      <c r="T287" s="13"/>
      <c r="U287" s="13"/>
      <c r="V287" s="13"/>
      <c r="W287" s="13"/>
      <c r="X287" s="14"/>
    </row>
    <row r="288" spans="4:24">
      <c r="D288" s="160"/>
      <c r="E288" s="160"/>
      <c r="F288" s="36"/>
      <c r="G288" s="36"/>
      <c r="I288" s="13"/>
      <c r="J288" s="13"/>
      <c r="K288" s="13"/>
      <c r="L288" s="13"/>
      <c r="M288" s="13"/>
      <c r="N288" s="13"/>
      <c r="O288" s="14"/>
      <c r="P288" s="13"/>
      <c r="Q288" s="13"/>
      <c r="R288" s="13"/>
      <c r="S288" s="13"/>
      <c r="T288" s="13"/>
      <c r="U288" s="13"/>
      <c r="V288" s="13"/>
      <c r="W288" s="13"/>
      <c r="X288" s="14"/>
    </row>
    <row r="289" spans="4:24">
      <c r="D289" s="160"/>
      <c r="E289" s="160"/>
      <c r="F289" s="36"/>
      <c r="G289" s="36"/>
      <c r="I289" s="13"/>
      <c r="J289" s="13"/>
      <c r="K289" s="13"/>
      <c r="L289" s="13"/>
      <c r="M289" s="13"/>
      <c r="N289" s="13"/>
      <c r="O289" s="14"/>
      <c r="P289" s="13"/>
      <c r="Q289" s="13"/>
      <c r="R289" s="13"/>
      <c r="S289" s="13"/>
      <c r="T289" s="13"/>
      <c r="U289" s="13"/>
      <c r="V289" s="13"/>
      <c r="W289" s="13"/>
      <c r="X289" s="14"/>
    </row>
    <row r="290" spans="4:24">
      <c r="D290" s="160"/>
      <c r="E290" s="160"/>
      <c r="F290" s="36"/>
      <c r="G290" s="36"/>
      <c r="I290" s="13"/>
      <c r="J290" s="13"/>
      <c r="K290" s="13"/>
      <c r="L290" s="13"/>
      <c r="M290" s="13"/>
      <c r="N290" s="13"/>
      <c r="O290" s="14"/>
      <c r="P290" s="13"/>
      <c r="Q290" s="13"/>
      <c r="R290" s="13"/>
      <c r="S290" s="13"/>
      <c r="T290" s="13"/>
      <c r="U290" s="13"/>
      <c r="V290" s="13"/>
      <c r="W290" s="13"/>
      <c r="X290" s="14"/>
    </row>
    <row r="291" spans="4:24">
      <c r="D291" s="160"/>
      <c r="E291" s="160"/>
      <c r="F291" s="36"/>
      <c r="G291" s="36"/>
      <c r="I291" s="13"/>
      <c r="J291" s="13"/>
      <c r="K291" s="13"/>
      <c r="L291" s="13"/>
      <c r="M291" s="13"/>
      <c r="N291" s="13"/>
      <c r="O291" s="14"/>
      <c r="P291" s="13"/>
      <c r="Q291" s="13"/>
      <c r="R291" s="13"/>
      <c r="S291" s="13"/>
      <c r="T291" s="13"/>
      <c r="U291" s="13"/>
      <c r="V291" s="13"/>
      <c r="W291" s="13"/>
      <c r="X291" s="14"/>
    </row>
    <row r="292" spans="4:24">
      <c r="D292" s="160"/>
      <c r="E292" s="160"/>
      <c r="F292" s="36"/>
      <c r="G292" s="36"/>
      <c r="I292" s="13"/>
      <c r="J292" s="13"/>
      <c r="K292" s="13"/>
      <c r="L292" s="13"/>
      <c r="M292" s="13"/>
      <c r="N292" s="13"/>
      <c r="O292" s="14"/>
      <c r="P292" s="13"/>
      <c r="Q292" s="13"/>
      <c r="R292" s="13"/>
      <c r="S292" s="13"/>
      <c r="T292" s="13"/>
      <c r="U292" s="13"/>
      <c r="V292" s="13"/>
      <c r="W292" s="13"/>
      <c r="X292" s="14"/>
    </row>
    <row r="293" spans="4:24">
      <c r="D293" s="160"/>
      <c r="E293" s="160"/>
      <c r="F293" s="36"/>
      <c r="G293" s="36"/>
      <c r="I293" s="13"/>
      <c r="J293" s="13"/>
      <c r="K293" s="13"/>
      <c r="L293" s="13"/>
      <c r="M293" s="13"/>
      <c r="N293" s="13"/>
      <c r="O293" s="14"/>
      <c r="P293" s="13"/>
      <c r="Q293" s="13"/>
      <c r="R293" s="13"/>
      <c r="S293" s="13"/>
      <c r="T293" s="13"/>
      <c r="U293" s="13"/>
      <c r="V293" s="13"/>
      <c r="W293" s="13"/>
      <c r="X293" s="14"/>
    </row>
    <row r="294" spans="4:24">
      <c r="D294" s="160"/>
      <c r="E294" s="160"/>
      <c r="F294" s="36"/>
      <c r="G294" s="36"/>
      <c r="I294" s="13"/>
      <c r="J294" s="13"/>
      <c r="K294" s="13"/>
      <c r="L294" s="13"/>
      <c r="M294" s="13"/>
      <c r="N294" s="13"/>
      <c r="O294" s="14"/>
      <c r="P294" s="13"/>
      <c r="Q294" s="13"/>
      <c r="R294" s="13"/>
      <c r="S294" s="13"/>
      <c r="T294" s="13"/>
      <c r="U294" s="13"/>
      <c r="V294" s="13"/>
      <c r="W294" s="13"/>
      <c r="X294" s="14"/>
    </row>
    <row r="295" spans="4:24">
      <c r="D295" s="160"/>
      <c r="E295" s="160"/>
      <c r="F295" s="36"/>
      <c r="G295" s="36"/>
      <c r="I295" s="13"/>
      <c r="J295" s="13"/>
      <c r="K295" s="13"/>
      <c r="L295" s="13"/>
      <c r="M295" s="13"/>
      <c r="N295" s="13"/>
      <c r="O295" s="14"/>
      <c r="P295" s="13"/>
      <c r="Q295" s="13"/>
      <c r="R295" s="13"/>
      <c r="S295" s="13"/>
      <c r="T295" s="13"/>
      <c r="U295" s="13"/>
      <c r="V295" s="13"/>
      <c r="W295" s="13"/>
      <c r="X295" s="14"/>
    </row>
    <row r="296" spans="4:24">
      <c r="D296" s="160"/>
      <c r="E296" s="160"/>
      <c r="F296" s="36"/>
      <c r="G296" s="36"/>
      <c r="I296" s="13"/>
      <c r="J296" s="13"/>
      <c r="K296" s="13"/>
      <c r="L296" s="13"/>
      <c r="M296" s="13"/>
      <c r="N296" s="13"/>
      <c r="O296" s="14"/>
      <c r="P296" s="13"/>
      <c r="Q296" s="13"/>
      <c r="R296" s="13"/>
      <c r="S296" s="13"/>
      <c r="T296" s="13"/>
      <c r="U296" s="13"/>
      <c r="V296" s="13"/>
      <c r="W296" s="13"/>
      <c r="X296" s="14"/>
    </row>
    <row r="297" spans="4:24">
      <c r="D297" s="160"/>
      <c r="E297" s="160"/>
      <c r="F297" s="36"/>
      <c r="G297" s="36"/>
      <c r="I297" s="13"/>
      <c r="J297" s="13"/>
      <c r="K297" s="13"/>
      <c r="L297" s="13"/>
      <c r="M297" s="13"/>
      <c r="N297" s="13"/>
      <c r="O297" s="14"/>
      <c r="P297" s="13"/>
      <c r="Q297" s="13"/>
      <c r="R297" s="13"/>
      <c r="S297" s="13"/>
      <c r="T297" s="13"/>
      <c r="U297" s="13"/>
      <c r="V297" s="13"/>
      <c r="W297" s="13"/>
      <c r="X297" s="14"/>
    </row>
    <row r="298" spans="4:24">
      <c r="D298" s="160"/>
      <c r="E298" s="160"/>
      <c r="F298" s="36"/>
      <c r="G298" s="36"/>
      <c r="I298" s="13"/>
      <c r="J298" s="13"/>
      <c r="K298" s="13"/>
      <c r="L298" s="13"/>
      <c r="M298" s="13"/>
      <c r="N298" s="13"/>
      <c r="O298" s="14"/>
      <c r="P298" s="13"/>
      <c r="Q298" s="13"/>
      <c r="R298" s="13"/>
      <c r="S298" s="13"/>
      <c r="T298" s="13"/>
      <c r="U298" s="13"/>
      <c r="V298" s="13"/>
      <c r="W298" s="13"/>
      <c r="X298" s="14"/>
    </row>
    <row r="299" spans="4:24">
      <c r="D299" s="160"/>
      <c r="E299" s="160"/>
      <c r="F299" s="36"/>
      <c r="G299" s="36"/>
      <c r="I299" s="13"/>
      <c r="J299" s="13"/>
      <c r="K299" s="13"/>
      <c r="L299" s="13"/>
      <c r="M299" s="13"/>
      <c r="N299" s="13"/>
      <c r="O299" s="14"/>
      <c r="P299" s="13"/>
      <c r="Q299" s="13"/>
      <c r="R299" s="13"/>
      <c r="S299" s="13"/>
      <c r="T299" s="13"/>
      <c r="U299" s="13"/>
      <c r="V299" s="13"/>
      <c r="W299" s="13"/>
      <c r="X299" s="14"/>
    </row>
    <row r="300" spans="4:24">
      <c r="D300" s="160"/>
      <c r="E300" s="160"/>
      <c r="F300" s="36"/>
      <c r="G300" s="36"/>
      <c r="I300" s="13"/>
      <c r="J300" s="13"/>
      <c r="K300" s="13"/>
      <c r="L300" s="13"/>
      <c r="M300" s="13"/>
      <c r="N300" s="13"/>
      <c r="O300" s="14"/>
      <c r="P300" s="13"/>
      <c r="Q300" s="13"/>
      <c r="R300" s="13"/>
      <c r="S300" s="13"/>
      <c r="T300" s="13"/>
      <c r="U300" s="13"/>
      <c r="V300" s="13"/>
      <c r="W300" s="13"/>
      <c r="X300" s="14"/>
    </row>
    <row r="301" spans="4:24">
      <c r="D301" s="160"/>
      <c r="E301" s="160"/>
      <c r="F301" s="36"/>
      <c r="G301" s="36"/>
      <c r="I301" s="13"/>
      <c r="J301" s="13"/>
      <c r="K301" s="13"/>
      <c r="L301" s="13"/>
      <c r="M301" s="13"/>
      <c r="N301" s="13"/>
      <c r="O301" s="14"/>
      <c r="P301" s="13"/>
      <c r="Q301" s="13"/>
      <c r="R301" s="13"/>
      <c r="S301" s="13"/>
      <c r="T301" s="13"/>
      <c r="U301" s="13"/>
      <c r="V301" s="13"/>
      <c r="W301" s="13"/>
      <c r="X301" s="14"/>
    </row>
    <row r="302" spans="4:24">
      <c r="D302" s="160"/>
      <c r="E302" s="160"/>
      <c r="F302" s="36"/>
      <c r="G302" s="36"/>
      <c r="I302" s="13"/>
      <c r="J302" s="13"/>
      <c r="K302" s="13"/>
      <c r="L302" s="13"/>
      <c r="M302" s="13"/>
      <c r="N302" s="13"/>
      <c r="O302" s="14"/>
      <c r="P302" s="13"/>
      <c r="Q302" s="13"/>
      <c r="R302" s="13"/>
      <c r="S302" s="13"/>
      <c r="T302" s="13"/>
      <c r="U302" s="13"/>
      <c r="V302" s="13"/>
      <c r="W302" s="13"/>
      <c r="X302" s="14"/>
    </row>
    <row r="303" spans="4:24">
      <c r="D303" s="160"/>
      <c r="E303" s="160"/>
      <c r="F303" s="36"/>
      <c r="G303" s="36"/>
      <c r="I303" s="13"/>
      <c r="J303" s="13"/>
      <c r="K303" s="13"/>
      <c r="L303" s="13"/>
      <c r="M303" s="13"/>
      <c r="N303" s="13"/>
      <c r="O303" s="14"/>
      <c r="P303" s="13"/>
      <c r="Q303" s="13"/>
      <c r="R303" s="13"/>
      <c r="S303" s="13"/>
      <c r="T303" s="13"/>
      <c r="U303" s="13"/>
      <c r="V303" s="13"/>
      <c r="W303" s="13"/>
      <c r="X303" s="14"/>
    </row>
    <row r="304" spans="4:24">
      <c r="D304" s="160"/>
      <c r="E304" s="160"/>
      <c r="F304" s="36"/>
      <c r="G304" s="36"/>
      <c r="I304" s="13"/>
      <c r="J304" s="13"/>
      <c r="K304" s="13"/>
      <c r="L304" s="13"/>
      <c r="M304" s="13"/>
      <c r="N304" s="13"/>
      <c r="O304" s="14"/>
      <c r="P304" s="13"/>
      <c r="Q304" s="13"/>
      <c r="R304" s="13"/>
      <c r="S304" s="13"/>
      <c r="T304" s="13"/>
      <c r="U304" s="13"/>
      <c r="V304" s="13"/>
      <c r="W304" s="13"/>
      <c r="X304" s="14"/>
    </row>
    <row r="305" spans="4:24">
      <c r="D305" s="160"/>
      <c r="E305" s="160"/>
      <c r="F305" s="36"/>
      <c r="G305" s="36"/>
      <c r="I305" s="13"/>
      <c r="J305" s="13"/>
      <c r="K305" s="13"/>
      <c r="L305" s="13"/>
      <c r="M305" s="13"/>
      <c r="N305" s="13"/>
      <c r="O305" s="14"/>
      <c r="P305" s="13"/>
      <c r="Q305" s="13"/>
      <c r="R305" s="13"/>
      <c r="S305" s="13"/>
      <c r="T305" s="13"/>
      <c r="U305" s="13"/>
      <c r="V305" s="13"/>
      <c r="W305" s="13"/>
      <c r="X305" s="14"/>
    </row>
    <row r="306" spans="4:24">
      <c r="D306" s="160"/>
      <c r="E306" s="160"/>
      <c r="F306" s="36"/>
      <c r="G306" s="36"/>
      <c r="I306" s="13"/>
      <c r="J306" s="13"/>
      <c r="K306" s="13"/>
      <c r="L306" s="13"/>
      <c r="M306" s="13"/>
      <c r="N306" s="13"/>
      <c r="O306" s="14"/>
      <c r="P306" s="13"/>
      <c r="Q306" s="13"/>
      <c r="R306" s="13"/>
      <c r="S306" s="13"/>
      <c r="T306" s="13"/>
      <c r="U306" s="13"/>
      <c r="V306" s="13"/>
      <c r="W306" s="13"/>
      <c r="X306" s="14"/>
    </row>
    <row r="307" spans="4:24">
      <c r="D307" s="160"/>
      <c r="E307" s="160"/>
      <c r="F307" s="36"/>
      <c r="G307" s="36"/>
      <c r="I307" s="13"/>
      <c r="J307" s="13"/>
      <c r="K307" s="13"/>
      <c r="L307" s="13"/>
      <c r="M307" s="13"/>
      <c r="N307" s="13"/>
      <c r="O307" s="14"/>
      <c r="P307" s="13"/>
      <c r="Q307" s="13"/>
      <c r="R307" s="13"/>
      <c r="S307" s="13"/>
      <c r="T307" s="13"/>
      <c r="U307" s="13"/>
      <c r="V307" s="13"/>
      <c r="W307" s="13"/>
      <c r="X307" s="14"/>
    </row>
    <row r="308" spans="4:24">
      <c r="D308" s="160"/>
      <c r="E308" s="160"/>
      <c r="F308" s="36"/>
      <c r="G308" s="36"/>
      <c r="I308" s="13"/>
      <c r="J308" s="13"/>
      <c r="K308" s="13"/>
      <c r="L308" s="13"/>
      <c r="M308" s="13"/>
      <c r="N308" s="13"/>
      <c r="O308" s="14"/>
      <c r="P308" s="13"/>
      <c r="Q308" s="13"/>
      <c r="R308" s="13"/>
      <c r="S308" s="13"/>
      <c r="T308" s="13"/>
      <c r="U308" s="13"/>
      <c r="V308" s="13"/>
      <c r="W308" s="13"/>
      <c r="X308" s="14"/>
    </row>
    <row r="309" spans="4:24">
      <c r="D309" s="160"/>
      <c r="E309" s="160"/>
      <c r="F309" s="36"/>
      <c r="G309" s="36"/>
      <c r="I309" s="13"/>
      <c r="J309" s="13"/>
      <c r="K309" s="13"/>
      <c r="L309" s="13"/>
      <c r="M309" s="13"/>
      <c r="N309" s="13"/>
      <c r="O309" s="14"/>
      <c r="P309" s="13"/>
      <c r="Q309" s="13"/>
      <c r="R309" s="13"/>
      <c r="S309" s="13"/>
      <c r="T309" s="13"/>
      <c r="U309" s="13"/>
      <c r="V309" s="13"/>
      <c r="W309" s="13"/>
      <c r="X309" s="14"/>
    </row>
    <row r="310" spans="4:24">
      <c r="D310" s="160"/>
      <c r="E310" s="160"/>
      <c r="F310" s="36"/>
      <c r="G310" s="36"/>
      <c r="I310" s="13"/>
      <c r="J310" s="13"/>
      <c r="K310" s="13"/>
      <c r="L310" s="13"/>
      <c r="M310" s="13"/>
      <c r="N310" s="13"/>
      <c r="O310" s="14"/>
      <c r="P310" s="13"/>
      <c r="Q310" s="13"/>
      <c r="R310" s="13"/>
      <c r="S310" s="13"/>
      <c r="T310" s="13"/>
      <c r="U310" s="13"/>
      <c r="V310" s="13"/>
      <c r="W310" s="13"/>
      <c r="X310" s="14"/>
    </row>
    <row r="311" spans="4:24">
      <c r="D311" s="160"/>
      <c r="E311" s="160"/>
      <c r="F311" s="36"/>
      <c r="G311" s="36"/>
      <c r="I311" s="13"/>
      <c r="J311" s="13"/>
      <c r="K311" s="13"/>
      <c r="L311" s="13"/>
      <c r="M311" s="13"/>
      <c r="N311" s="13"/>
      <c r="O311" s="14"/>
      <c r="P311" s="13"/>
      <c r="Q311" s="13"/>
      <c r="R311" s="13"/>
      <c r="S311" s="13"/>
      <c r="T311" s="13"/>
      <c r="U311" s="13"/>
      <c r="V311" s="13"/>
      <c r="W311" s="13"/>
      <c r="X311" s="14"/>
    </row>
    <row r="312" spans="4:24">
      <c r="D312" s="160"/>
      <c r="E312" s="160"/>
      <c r="F312" s="36"/>
      <c r="G312" s="36"/>
      <c r="I312" s="13"/>
      <c r="J312" s="13"/>
      <c r="K312" s="13"/>
      <c r="L312" s="13"/>
      <c r="M312" s="13"/>
      <c r="N312" s="13"/>
      <c r="O312" s="14"/>
      <c r="P312" s="13"/>
      <c r="Q312" s="13"/>
      <c r="R312" s="13"/>
      <c r="S312" s="13"/>
      <c r="T312" s="13"/>
      <c r="U312" s="13"/>
      <c r="V312" s="13"/>
      <c r="W312" s="13"/>
      <c r="X312" s="14"/>
    </row>
    <row r="313" spans="4:24">
      <c r="D313" s="160"/>
      <c r="E313" s="160"/>
      <c r="F313" s="36"/>
      <c r="G313" s="36"/>
      <c r="I313" s="13"/>
      <c r="J313" s="13"/>
      <c r="K313" s="13"/>
      <c r="L313" s="13"/>
      <c r="M313" s="13"/>
      <c r="N313" s="13"/>
      <c r="O313" s="14"/>
      <c r="P313" s="13"/>
      <c r="Q313" s="13"/>
      <c r="R313" s="13"/>
      <c r="S313" s="13"/>
      <c r="T313" s="13"/>
      <c r="U313" s="13"/>
      <c r="V313" s="13"/>
      <c r="W313" s="13"/>
      <c r="X313" s="14"/>
    </row>
    <row r="314" spans="4:24">
      <c r="D314" s="160"/>
      <c r="E314" s="160"/>
      <c r="F314" s="36"/>
      <c r="G314" s="36"/>
      <c r="I314" s="13"/>
      <c r="J314" s="13"/>
      <c r="K314" s="13"/>
      <c r="L314" s="13"/>
      <c r="M314" s="13"/>
      <c r="N314" s="13"/>
      <c r="O314" s="14"/>
      <c r="P314" s="13"/>
      <c r="Q314" s="13"/>
      <c r="R314" s="13"/>
      <c r="S314" s="13"/>
      <c r="T314" s="13"/>
      <c r="U314" s="13"/>
      <c r="V314" s="13"/>
      <c r="W314" s="13"/>
      <c r="X314" s="14"/>
    </row>
    <row r="315" spans="4:24">
      <c r="D315" s="160"/>
      <c r="E315" s="160"/>
      <c r="F315" s="36"/>
      <c r="G315" s="36"/>
      <c r="I315" s="13"/>
      <c r="J315" s="13"/>
      <c r="K315" s="13"/>
      <c r="L315" s="13"/>
      <c r="M315" s="13"/>
      <c r="N315" s="13"/>
      <c r="O315" s="14"/>
      <c r="P315" s="13"/>
      <c r="Q315" s="13"/>
      <c r="R315" s="13"/>
      <c r="S315" s="13"/>
      <c r="T315" s="13"/>
      <c r="U315" s="13"/>
      <c r="V315" s="13"/>
      <c r="W315" s="13"/>
      <c r="X315" s="14"/>
    </row>
    <row r="316" spans="4:24">
      <c r="D316" s="160"/>
      <c r="E316" s="160"/>
      <c r="F316" s="36"/>
      <c r="G316" s="36"/>
      <c r="I316" s="13"/>
      <c r="J316" s="13"/>
      <c r="K316" s="13"/>
      <c r="L316" s="13"/>
      <c r="M316" s="13"/>
      <c r="N316" s="13"/>
      <c r="O316" s="14"/>
      <c r="P316" s="13"/>
      <c r="Q316" s="13"/>
      <c r="R316" s="13"/>
      <c r="S316" s="13"/>
      <c r="T316" s="13"/>
      <c r="U316" s="13"/>
      <c r="V316" s="13"/>
      <c r="W316" s="13"/>
      <c r="X316" s="14"/>
    </row>
    <row r="317" spans="4:24">
      <c r="D317" s="160"/>
      <c r="E317" s="160"/>
      <c r="F317" s="36"/>
      <c r="G317" s="36"/>
      <c r="I317" s="13"/>
      <c r="J317" s="13"/>
      <c r="K317" s="13"/>
      <c r="L317" s="13"/>
      <c r="M317" s="13"/>
      <c r="N317" s="13"/>
      <c r="O317" s="14"/>
      <c r="P317" s="13"/>
      <c r="Q317" s="13"/>
      <c r="R317" s="13"/>
      <c r="S317" s="13"/>
      <c r="T317" s="13"/>
      <c r="U317" s="13"/>
      <c r="V317" s="13"/>
      <c r="W317" s="13"/>
      <c r="X317" s="14"/>
    </row>
    <row r="318" spans="4:24">
      <c r="D318" s="160"/>
      <c r="E318" s="160"/>
      <c r="F318" s="36"/>
      <c r="G318" s="36"/>
      <c r="I318" s="13"/>
      <c r="J318" s="13"/>
      <c r="K318" s="13"/>
      <c r="L318" s="13"/>
      <c r="M318" s="13"/>
      <c r="N318" s="13"/>
      <c r="O318" s="14"/>
      <c r="P318" s="13"/>
      <c r="Q318" s="13"/>
      <c r="R318" s="13"/>
      <c r="S318" s="13"/>
      <c r="T318" s="13"/>
      <c r="U318" s="13"/>
      <c r="V318" s="13"/>
      <c r="W318" s="13"/>
      <c r="X318" s="14"/>
    </row>
    <row r="319" spans="4:24">
      <c r="D319" s="160"/>
      <c r="E319" s="160"/>
      <c r="F319" s="36"/>
      <c r="G319" s="36"/>
      <c r="I319" s="13"/>
      <c r="J319" s="13"/>
      <c r="K319" s="13"/>
      <c r="L319" s="13"/>
      <c r="M319" s="13"/>
      <c r="N319" s="13"/>
      <c r="O319" s="14"/>
      <c r="P319" s="13"/>
      <c r="Q319" s="13"/>
      <c r="R319" s="13"/>
      <c r="S319" s="13"/>
      <c r="T319" s="13"/>
      <c r="U319" s="13"/>
      <c r="V319" s="13"/>
      <c r="W319" s="13"/>
      <c r="X319" s="14"/>
    </row>
    <row r="320" spans="4:24">
      <c r="D320" s="160"/>
      <c r="E320" s="160"/>
      <c r="F320" s="36"/>
      <c r="G320" s="36"/>
      <c r="I320" s="13"/>
      <c r="J320" s="13"/>
      <c r="K320" s="13"/>
      <c r="L320" s="13"/>
      <c r="M320" s="13"/>
      <c r="N320" s="13"/>
      <c r="O320" s="14"/>
      <c r="P320" s="13"/>
      <c r="Q320" s="13"/>
      <c r="R320" s="13"/>
      <c r="S320" s="13"/>
      <c r="T320" s="13"/>
      <c r="U320" s="13"/>
      <c r="V320" s="13"/>
      <c r="W320" s="13"/>
      <c r="X320" s="14"/>
    </row>
    <row r="321" spans="4:24">
      <c r="D321" s="160"/>
      <c r="E321" s="160"/>
      <c r="F321" s="36"/>
      <c r="G321" s="36"/>
      <c r="I321" s="13"/>
      <c r="J321" s="13"/>
      <c r="K321" s="13"/>
      <c r="L321" s="13"/>
      <c r="M321" s="13"/>
      <c r="N321" s="13"/>
      <c r="O321" s="14"/>
      <c r="P321" s="13"/>
      <c r="Q321" s="13"/>
      <c r="R321" s="13"/>
      <c r="S321" s="13"/>
      <c r="T321" s="13"/>
      <c r="U321" s="13"/>
      <c r="V321" s="13"/>
      <c r="W321" s="13"/>
      <c r="X321" s="14"/>
    </row>
    <row r="322" spans="4:24">
      <c r="D322" s="160"/>
      <c r="E322" s="160"/>
      <c r="F322" s="36"/>
      <c r="G322" s="36"/>
      <c r="I322" s="13"/>
      <c r="J322" s="13"/>
      <c r="K322" s="13"/>
      <c r="L322" s="13"/>
      <c r="M322" s="13"/>
      <c r="N322" s="13"/>
      <c r="O322" s="14"/>
      <c r="P322" s="13"/>
      <c r="Q322" s="13"/>
      <c r="R322" s="13"/>
      <c r="S322" s="13"/>
      <c r="T322" s="13"/>
      <c r="U322" s="13"/>
      <c r="V322" s="13"/>
      <c r="W322" s="13"/>
      <c r="X322" s="14"/>
    </row>
    <row r="323" spans="4:24">
      <c r="D323" s="160"/>
      <c r="E323" s="160"/>
      <c r="F323" s="36"/>
      <c r="G323" s="36"/>
      <c r="I323" s="13"/>
      <c r="J323" s="13"/>
      <c r="K323" s="13"/>
      <c r="L323" s="13"/>
      <c r="M323" s="13"/>
      <c r="N323" s="13"/>
      <c r="O323" s="14"/>
      <c r="P323" s="13"/>
      <c r="Q323" s="13"/>
      <c r="R323" s="13"/>
      <c r="S323" s="13"/>
      <c r="T323" s="13"/>
      <c r="U323" s="13"/>
      <c r="V323" s="13"/>
      <c r="W323" s="13"/>
      <c r="X323" s="14"/>
    </row>
    <row r="324" spans="4:24">
      <c r="D324" s="160"/>
      <c r="E324" s="160"/>
      <c r="F324" s="36"/>
      <c r="G324" s="36"/>
      <c r="I324" s="13"/>
      <c r="J324" s="13"/>
      <c r="K324" s="13"/>
      <c r="L324" s="13"/>
      <c r="M324" s="13"/>
      <c r="N324" s="13"/>
      <c r="O324" s="14"/>
      <c r="P324" s="13"/>
      <c r="Q324" s="13"/>
      <c r="R324" s="13"/>
      <c r="S324" s="13"/>
      <c r="T324" s="13"/>
      <c r="U324" s="13"/>
      <c r="V324" s="13"/>
      <c r="W324" s="13"/>
      <c r="X324" s="14"/>
    </row>
    <row r="325" spans="4:24">
      <c r="D325" s="160"/>
      <c r="E325" s="160"/>
      <c r="F325" s="36"/>
      <c r="G325" s="36"/>
      <c r="I325" s="13"/>
      <c r="J325" s="13"/>
      <c r="K325" s="13"/>
      <c r="L325" s="13"/>
      <c r="M325" s="13"/>
      <c r="N325" s="13"/>
      <c r="O325" s="14"/>
      <c r="P325" s="13"/>
      <c r="Q325" s="13"/>
      <c r="R325" s="13"/>
      <c r="S325" s="13"/>
      <c r="T325" s="13"/>
      <c r="U325" s="13"/>
      <c r="V325" s="13"/>
      <c r="W325" s="13"/>
      <c r="X325" s="14"/>
    </row>
    <row r="326" spans="4:24">
      <c r="D326" s="160"/>
      <c r="E326" s="160"/>
      <c r="F326" s="36"/>
      <c r="G326" s="36"/>
      <c r="I326" s="13"/>
      <c r="J326" s="13"/>
      <c r="K326" s="13"/>
      <c r="L326" s="13"/>
      <c r="M326" s="13"/>
      <c r="N326" s="13"/>
      <c r="O326" s="14"/>
      <c r="P326" s="13"/>
      <c r="Q326" s="13"/>
      <c r="R326" s="13"/>
      <c r="S326" s="13"/>
      <c r="T326" s="13"/>
      <c r="U326" s="13"/>
      <c r="V326" s="13"/>
      <c r="W326" s="13"/>
      <c r="X326" s="14"/>
    </row>
    <row r="327" spans="4:24">
      <c r="D327" s="160"/>
      <c r="E327" s="160"/>
      <c r="F327" s="36"/>
      <c r="G327" s="36"/>
      <c r="I327" s="13"/>
      <c r="J327" s="13"/>
      <c r="K327" s="13"/>
      <c r="L327" s="13"/>
      <c r="M327" s="13"/>
      <c r="N327" s="13"/>
      <c r="O327" s="14"/>
      <c r="P327" s="13"/>
      <c r="Q327" s="13"/>
      <c r="R327" s="13"/>
      <c r="S327" s="13"/>
      <c r="T327" s="13"/>
      <c r="U327" s="13"/>
      <c r="V327" s="13"/>
      <c r="W327" s="13"/>
      <c r="X327" s="14"/>
    </row>
    <row r="328" spans="4:24">
      <c r="D328" s="160"/>
      <c r="E328" s="160"/>
      <c r="F328" s="36"/>
      <c r="G328" s="36"/>
      <c r="I328" s="13"/>
      <c r="J328" s="13"/>
      <c r="K328" s="13"/>
      <c r="L328" s="13"/>
      <c r="M328" s="13"/>
      <c r="N328" s="13"/>
      <c r="O328" s="14"/>
      <c r="P328" s="13"/>
      <c r="Q328" s="13"/>
      <c r="R328" s="13"/>
      <c r="S328" s="13"/>
      <c r="T328" s="13"/>
      <c r="U328" s="13"/>
      <c r="V328" s="13"/>
      <c r="W328" s="13"/>
      <c r="X328" s="14"/>
    </row>
    <row r="329" spans="4:24">
      <c r="D329" s="160"/>
      <c r="E329" s="160"/>
      <c r="F329" s="36"/>
      <c r="G329" s="36"/>
      <c r="I329" s="13"/>
      <c r="J329" s="13"/>
      <c r="K329" s="13"/>
      <c r="L329" s="13"/>
      <c r="M329" s="13"/>
      <c r="N329" s="13"/>
      <c r="O329" s="14"/>
      <c r="P329" s="13"/>
      <c r="Q329" s="13"/>
      <c r="R329" s="13"/>
      <c r="S329" s="13"/>
      <c r="T329" s="13"/>
      <c r="U329" s="13"/>
      <c r="V329" s="13"/>
      <c r="W329" s="13"/>
      <c r="X329" s="14"/>
    </row>
    <row r="330" spans="4:24">
      <c r="D330" s="160"/>
      <c r="E330" s="160"/>
      <c r="F330" s="36"/>
      <c r="G330" s="36"/>
      <c r="I330" s="13"/>
      <c r="J330" s="13"/>
      <c r="K330" s="13"/>
      <c r="L330" s="13"/>
      <c r="M330" s="13"/>
      <c r="N330" s="13"/>
      <c r="O330" s="14"/>
      <c r="P330" s="13"/>
      <c r="Q330" s="13"/>
      <c r="R330" s="13"/>
      <c r="S330" s="13"/>
      <c r="T330" s="13"/>
      <c r="U330" s="13"/>
      <c r="V330" s="13"/>
      <c r="W330" s="13"/>
      <c r="X330" s="14"/>
    </row>
    <row r="331" spans="4:24">
      <c r="D331" s="160"/>
      <c r="E331" s="160"/>
      <c r="F331" s="36"/>
      <c r="G331" s="36"/>
      <c r="I331" s="13"/>
      <c r="J331" s="13"/>
      <c r="K331" s="13"/>
      <c r="L331" s="13"/>
      <c r="M331" s="13"/>
      <c r="N331" s="13"/>
      <c r="O331" s="14"/>
      <c r="P331" s="13"/>
      <c r="Q331" s="13"/>
      <c r="R331" s="13"/>
      <c r="S331" s="13"/>
      <c r="T331" s="13"/>
      <c r="U331" s="13"/>
      <c r="V331" s="13"/>
      <c r="W331" s="13"/>
      <c r="X331" s="14"/>
    </row>
    <row r="332" spans="4:24">
      <c r="D332" s="160"/>
      <c r="E332" s="160"/>
      <c r="F332" s="36"/>
      <c r="G332" s="36"/>
      <c r="I332" s="13"/>
      <c r="J332" s="13"/>
      <c r="K332" s="13"/>
      <c r="L332" s="13"/>
      <c r="M332" s="13"/>
      <c r="N332" s="13"/>
      <c r="O332" s="14"/>
      <c r="P332" s="13"/>
      <c r="Q332" s="13"/>
      <c r="R332" s="13"/>
      <c r="S332" s="13"/>
      <c r="T332" s="13"/>
      <c r="U332" s="13"/>
      <c r="V332" s="13"/>
      <c r="W332" s="13"/>
      <c r="X332" s="14"/>
    </row>
    <row r="333" spans="4:24">
      <c r="D333" s="160"/>
      <c r="E333" s="160"/>
      <c r="F333" s="36"/>
      <c r="G333" s="36"/>
      <c r="I333" s="13"/>
      <c r="J333" s="13"/>
      <c r="K333" s="13"/>
      <c r="L333" s="13"/>
      <c r="M333" s="13"/>
      <c r="N333" s="13"/>
      <c r="O333" s="14"/>
      <c r="P333" s="13"/>
      <c r="Q333" s="13"/>
      <c r="R333" s="13"/>
      <c r="S333" s="13"/>
      <c r="T333" s="13"/>
      <c r="U333" s="13"/>
      <c r="V333" s="13"/>
      <c r="W333" s="13"/>
      <c r="X333" s="14"/>
    </row>
    <row r="334" spans="4:24">
      <c r="D334" s="160"/>
      <c r="E334" s="160"/>
      <c r="F334" s="36"/>
      <c r="G334" s="36"/>
      <c r="I334" s="13"/>
      <c r="J334" s="13"/>
      <c r="K334" s="13"/>
      <c r="L334" s="13"/>
      <c r="M334" s="13"/>
      <c r="N334" s="13"/>
      <c r="O334" s="14"/>
      <c r="P334" s="13"/>
      <c r="Q334" s="13"/>
      <c r="R334" s="13"/>
      <c r="S334" s="13"/>
      <c r="T334" s="13"/>
      <c r="U334" s="13"/>
      <c r="V334" s="13"/>
      <c r="W334" s="13"/>
      <c r="X334" s="14"/>
    </row>
    <row r="335" spans="4:24">
      <c r="D335" s="160"/>
      <c r="E335" s="160"/>
      <c r="F335" s="36"/>
      <c r="G335" s="36"/>
      <c r="I335" s="13"/>
      <c r="J335" s="13"/>
      <c r="K335" s="13"/>
      <c r="L335" s="13"/>
      <c r="M335" s="13"/>
      <c r="N335" s="13"/>
      <c r="O335" s="14"/>
      <c r="P335" s="13"/>
      <c r="Q335" s="13"/>
      <c r="R335" s="13"/>
      <c r="S335" s="13"/>
      <c r="T335" s="13"/>
      <c r="U335" s="13"/>
      <c r="V335" s="13"/>
      <c r="W335" s="13"/>
      <c r="X335" s="14"/>
    </row>
    <row r="336" spans="4:24">
      <c r="D336" s="160"/>
      <c r="E336" s="160"/>
      <c r="F336" s="36"/>
      <c r="G336" s="36"/>
      <c r="I336" s="13"/>
      <c r="J336" s="13"/>
      <c r="K336" s="13"/>
      <c r="L336" s="13"/>
      <c r="M336" s="13"/>
      <c r="N336" s="13"/>
      <c r="O336" s="14"/>
      <c r="P336" s="13"/>
      <c r="Q336" s="13"/>
      <c r="R336" s="13"/>
      <c r="S336" s="13"/>
      <c r="T336" s="13"/>
      <c r="U336" s="13"/>
      <c r="V336" s="13"/>
      <c r="W336" s="13"/>
      <c r="X336" s="14"/>
    </row>
    <row r="337" spans="4:24">
      <c r="D337" s="160"/>
      <c r="E337" s="160"/>
      <c r="F337" s="36"/>
      <c r="G337" s="36"/>
      <c r="I337" s="13"/>
      <c r="J337" s="13"/>
      <c r="K337" s="13"/>
      <c r="L337" s="13"/>
      <c r="M337" s="13"/>
      <c r="N337" s="13"/>
      <c r="O337" s="14"/>
      <c r="P337" s="13"/>
      <c r="Q337" s="13"/>
      <c r="R337" s="13"/>
      <c r="S337" s="13"/>
      <c r="T337" s="13"/>
      <c r="U337" s="13"/>
      <c r="V337" s="13"/>
      <c r="W337" s="13"/>
      <c r="X337" s="14"/>
    </row>
    <row r="338" spans="4:24">
      <c r="D338" s="160"/>
      <c r="E338" s="160"/>
      <c r="F338" s="36"/>
      <c r="G338" s="36"/>
      <c r="I338" s="13"/>
      <c r="J338" s="13"/>
      <c r="K338" s="13"/>
      <c r="L338" s="13"/>
      <c r="M338" s="13"/>
      <c r="N338" s="13"/>
      <c r="O338" s="14"/>
      <c r="P338" s="13"/>
      <c r="Q338" s="13"/>
      <c r="R338" s="13"/>
      <c r="S338" s="13"/>
      <c r="T338" s="13"/>
      <c r="U338" s="13"/>
      <c r="V338" s="13"/>
      <c r="W338" s="13"/>
      <c r="X338" s="14"/>
    </row>
    <row r="339" spans="4:24">
      <c r="D339" s="160"/>
      <c r="E339" s="160"/>
      <c r="F339" s="36"/>
      <c r="G339" s="36"/>
      <c r="I339" s="13"/>
      <c r="J339" s="13"/>
      <c r="K339" s="13"/>
      <c r="L339" s="13"/>
      <c r="M339" s="13"/>
      <c r="N339" s="13"/>
      <c r="O339" s="14"/>
      <c r="P339" s="13"/>
      <c r="Q339" s="13"/>
      <c r="R339" s="13"/>
      <c r="S339" s="13"/>
      <c r="T339" s="13"/>
      <c r="U339" s="13"/>
      <c r="V339" s="13"/>
      <c r="W339" s="13"/>
      <c r="X339" s="14"/>
    </row>
    <row r="340" spans="4:24">
      <c r="D340" s="160"/>
      <c r="E340" s="160"/>
      <c r="F340" s="36"/>
      <c r="G340" s="36"/>
      <c r="I340" s="13"/>
      <c r="J340" s="13"/>
      <c r="K340" s="13"/>
      <c r="L340" s="13"/>
      <c r="M340" s="13"/>
      <c r="N340" s="13"/>
      <c r="O340" s="14"/>
      <c r="P340" s="13"/>
      <c r="Q340" s="13"/>
      <c r="R340" s="13"/>
      <c r="S340" s="13"/>
      <c r="T340" s="13"/>
      <c r="U340" s="13"/>
      <c r="V340" s="13"/>
      <c r="W340" s="13"/>
      <c r="X340" s="14"/>
    </row>
    <row r="341" spans="4:24">
      <c r="D341" s="160"/>
      <c r="E341" s="160"/>
      <c r="F341" s="36"/>
      <c r="G341" s="36"/>
      <c r="I341" s="13"/>
      <c r="J341" s="13"/>
      <c r="K341" s="13"/>
      <c r="L341" s="13"/>
      <c r="M341" s="13"/>
      <c r="N341" s="13"/>
      <c r="O341" s="14"/>
      <c r="P341" s="13"/>
      <c r="Q341" s="13"/>
      <c r="R341" s="13"/>
      <c r="S341" s="13"/>
      <c r="T341" s="13"/>
      <c r="U341" s="13"/>
      <c r="V341" s="13"/>
      <c r="W341" s="13"/>
      <c r="X341" s="14"/>
    </row>
    <row r="342" spans="4:24">
      <c r="D342" s="160"/>
      <c r="E342" s="160"/>
      <c r="F342" s="36"/>
      <c r="G342" s="36"/>
      <c r="I342" s="13"/>
      <c r="J342" s="13"/>
      <c r="K342" s="13"/>
      <c r="L342" s="13"/>
      <c r="M342" s="13"/>
      <c r="N342" s="13"/>
      <c r="O342" s="14"/>
      <c r="P342" s="13"/>
      <c r="Q342" s="13"/>
      <c r="R342" s="13"/>
      <c r="S342" s="13"/>
      <c r="T342" s="13"/>
      <c r="U342" s="13"/>
      <c r="V342" s="13"/>
      <c r="W342" s="13"/>
      <c r="X342" s="14"/>
    </row>
    <row r="343" spans="4:24">
      <c r="D343" s="160"/>
      <c r="E343" s="160"/>
      <c r="F343" s="36"/>
      <c r="G343" s="36"/>
      <c r="I343" s="13"/>
      <c r="J343" s="13"/>
      <c r="K343" s="13"/>
      <c r="L343" s="13"/>
      <c r="M343" s="13"/>
      <c r="N343" s="13"/>
      <c r="O343" s="14"/>
      <c r="P343" s="13"/>
      <c r="Q343" s="13"/>
      <c r="R343" s="13"/>
      <c r="S343" s="13"/>
      <c r="T343" s="13"/>
      <c r="U343" s="13"/>
      <c r="V343" s="13"/>
      <c r="W343" s="13"/>
      <c r="X343" s="14"/>
    </row>
    <row r="344" spans="4:24">
      <c r="D344" s="160"/>
      <c r="E344" s="160"/>
      <c r="F344" s="36"/>
      <c r="G344" s="36"/>
      <c r="I344" s="13"/>
      <c r="J344" s="13"/>
      <c r="K344" s="13"/>
      <c r="L344" s="13"/>
      <c r="M344" s="13"/>
      <c r="N344" s="13"/>
      <c r="O344" s="14"/>
      <c r="P344" s="13"/>
      <c r="Q344" s="13"/>
      <c r="R344" s="13"/>
      <c r="S344" s="13"/>
      <c r="T344" s="13"/>
      <c r="U344" s="13"/>
      <c r="V344" s="13"/>
      <c r="W344" s="13"/>
      <c r="X344" s="14"/>
    </row>
    <row r="345" spans="4:24">
      <c r="D345" s="160"/>
      <c r="E345" s="160"/>
      <c r="F345" s="36"/>
      <c r="G345" s="36"/>
      <c r="I345" s="13"/>
      <c r="J345" s="13"/>
      <c r="K345" s="13"/>
      <c r="L345" s="13"/>
      <c r="M345" s="13"/>
      <c r="N345" s="13"/>
      <c r="O345" s="14"/>
      <c r="P345" s="13"/>
      <c r="Q345" s="13"/>
      <c r="R345" s="13"/>
      <c r="S345" s="13"/>
      <c r="T345" s="13"/>
      <c r="U345" s="13"/>
      <c r="V345" s="13"/>
      <c r="W345" s="13"/>
      <c r="X345" s="14"/>
    </row>
    <row r="346" spans="4:24">
      <c r="D346" s="160"/>
      <c r="E346" s="160"/>
      <c r="F346" s="36"/>
      <c r="G346" s="36"/>
      <c r="I346" s="13"/>
      <c r="J346" s="13"/>
      <c r="K346" s="13"/>
      <c r="L346" s="13"/>
      <c r="M346" s="13"/>
      <c r="N346" s="13"/>
      <c r="O346" s="14"/>
      <c r="P346" s="13"/>
      <c r="Q346" s="13"/>
      <c r="R346" s="13"/>
      <c r="S346" s="13"/>
      <c r="T346" s="13"/>
      <c r="U346" s="13"/>
      <c r="V346" s="13"/>
      <c r="W346" s="13"/>
      <c r="X346" s="14"/>
    </row>
    <row r="347" spans="4:24">
      <c r="D347" s="160"/>
      <c r="E347" s="160"/>
      <c r="F347" s="36"/>
      <c r="G347" s="36"/>
      <c r="I347" s="13"/>
      <c r="J347" s="13"/>
      <c r="K347" s="13"/>
      <c r="L347" s="13"/>
      <c r="M347" s="13"/>
      <c r="N347" s="13"/>
      <c r="O347" s="14"/>
      <c r="P347" s="13"/>
      <c r="Q347" s="13"/>
      <c r="R347" s="13"/>
      <c r="S347" s="13"/>
      <c r="T347" s="13"/>
      <c r="U347" s="13"/>
      <c r="V347" s="13"/>
      <c r="W347" s="13"/>
      <c r="X347" s="14"/>
    </row>
    <row r="348" spans="4:24">
      <c r="D348" s="160"/>
      <c r="E348" s="160"/>
      <c r="F348" s="36"/>
      <c r="G348" s="36"/>
      <c r="I348" s="13"/>
      <c r="J348" s="13"/>
      <c r="K348" s="13"/>
      <c r="L348" s="13"/>
      <c r="M348" s="13"/>
      <c r="N348" s="13"/>
      <c r="O348" s="14"/>
      <c r="P348" s="13"/>
      <c r="Q348" s="13"/>
      <c r="R348" s="13"/>
      <c r="S348" s="13"/>
      <c r="T348" s="13"/>
      <c r="U348" s="13"/>
      <c r="V348" s="13"/>
      <c r="W348" s="13"/>
      <c r="X348" s="14"/>
    </row>
    <row r="349" spans="4:24">
      <c r="D349" s="160"/>
      <c r="E349" s="160"/>
      <c r="F349" s="36"/>
      <c r="G349" s="36"/>
      <c r="I349" s="13"/>
      <c r="J349" s="13"/>
      <c r="K349" s="13"/>
      <c r="L349" s="13"/>
      <c r="M349" s="13"/>
      <c r="N349" s="13"/>
      <c r="O349" s="14"/>
      <c r="P349" s="13"/>
      <c r="Q349" s="13"/>
      <c r="R349" s="13"/>
      <c r="S349" s="13"/>
      <c r="T349" s="13"/>
      <c r="U349" s="13"/>
      <c r="V349" s="13"/>
      <c r="W349" s="13"/>
      <c r="X349" s="14"/>
    </row>
    <row r="350" spans="4:24">
      <c r="D350" s="160"/>
      <c r="E350" s="160"/>
      <c r="F350" s="36"/>
      <c r="G350" s="36"/>
      <c r="I350" s="13"/>
      <c r="J350" s="13"/>
      <c r="K350" s="13"/>
      <c r="L350" s="13"/>
      <c r="M350" s="13"/>
      <c r="N350" s="13"/>
      <c r="O350" s="14"/>
      <c r="P350" s="13"/>
      <c r="Q350" s="13"/>
      <c r="R350" s="13"/>
      <c r="S350" s="13"/>
      <c r="T350" s="13"/>
      <c r="U350" s="13"/>
      <c r="V350" s="13"/>
      <c r="W350" s="13"/>
      <c r="X350" s="14"/>
    </row>
    <row r="351" spans="4:24">
      <c r="D351" s="160"/>
      <c r="E351" s="160"/>
      <c r="F351" s="36"/>
      <c r="G351" s="36"/>
      <c r="I351" s="13"/>
      <c r="J351" s="13"/>
      <c r="K351" s="13"/>
      <c r="L351" s="13"/>
      <c r="M351" s="13"/>
      <c r="N351" s="13"/>
      <c r="O351" s="14"/>
      <c r="P351" s="13"/>
      <c r="Q351" s="13"/>
      <c r="R351" s="13"/>
      <c r="S351" s="13"/>
      <c r="T351" s="13"/>
      <c r="U351" s="13"/>
      <c r="V351" s="13"/>
      <c r="W351" s="13"/>
      <c r="X351" s="14"/>
    </row>
    <row r="352" spans="4:24">
      <c r="D352" s="160"/>
      <c r="E352" s="160"/>
      <c r="F352" s="36"/>
      <c r="G352" s="36"/>
      <c r="I352" s="13"/>
      <c r="J352" s="13"/>
      <c r="K352" s="13"/>
      <c r="L352" s="13"/>
      <c r="M352" s="13"/>
      <c r="N352" s="13"/>
      <c r="O352" s="14"/>
      <c r="P352" s="13"/>
      <c r="Q352" s="13"/>
      <c r="R352" s="13"/>
      <c r="S352" s="13"/>
      <c r="T352" s="13"/>
      <c r="U352" s="13"/>
      <c r="V352" s="13"/>
      <c r="W352" s="13"/>
      <c r="X352" s="14"/>
    </row>
    <row r="353" spans="4:24">
      <c r="D353" s="160"/>
      <c r="E353" s="160"/>
      <c r="F353" s="36"/>
      <c r="G353" s="36"/>
      <c r="I353" s="13"/>
      <c r="J353" s="13"/>
      <c r="K353" s="13"/>
      <c r="L353" s="13"/>
      <c r="M353" s="13"/>
      <c r="N353" s="13"/>
      <c r="O353" s="14"/>
      <c r="P353" s="13"/>
      <c r="Q353" s="13"/>
      <c r="R353" s="13"/>
      <c r="S353" s="13"/>
      <c r="T353" s="13"/>
      <c r="U353" s="13"/>
      <c r="V353" s="13"/>
      <c r="W353" s="13"/>
      <c r="X353" s="14"/>
    </row>
    <row r="354" spans="4:24">
      <c r="D354" s="160"/>
      <c r="E354" s="160"/>
      <c r="F354" s="36"/>
      <c r="G354" s="36"/>
      <c r="I354" s="13"/>
      <c r="J354" s="13"/>
      <c r="K354" s="13"/>
      <c r="L354" s="13"/>
      <c r="M354" s="13"/>
      <c r="N354" s="13"/>
      <c r="O354" s="14"/>
      <c r="P354" s="13"/>
      <c r="Q354" s="13"/>
      <c r="R354" s="13"/>
      <c r="S354" s="13"/>
      <c r="T354" s="13"/>
      <c r="U354" s="13"/>
      <c r="V354" s="13"/>
      <c r="W354" s="13"/>
      <c r="X354" s="14"/>
    </row>
    <row r="355" spans="4:24">
      <c r="D355" s="160"/>
      <c r="E355" s="160"/>
      <c r="F355" s="36"/>
      <c r="G355" s="36"/>
      <c r="I355" s="13"/>
      <c r="J355" s="13"/>
      <c r="K355" s="13"/>
      <c r="L355" s="13"/>
      <c r="M355" s="13"/>
      <c r="N355" s="13"/>
      <c r="O355" s="14"/>
      <c r="P355" s="13"/>
      <c r="Q355" s="13"/>
      <c r="R355" s="13"/>
      <c r="S355" s="13"/>
      <c r="T355" s="13"/>
      <c r="U355" s="13"/>
      <c r="V355" s="13"/>
      <c r="W355" s="13"/>
      <c r="X355" s="14"/>
    </row>
    <row r="356" spans="4:24">
      <c r="D356" s="160"/>
      <c r="E356" s="160"/>
      <c r="F356" s="36"/>
      <c r="G356" s="36"/>
      <c r="I356" s="13"/>
      <c r="J356" s="13"/>
      <c r="K356" s="13"/>
      <c r="L356" s="13"/>
      <c r="M356" s="13"/>
      <c r="N356" s="13"/>
      <c r="O356" s="14"/>
      <c r="P356" s="13"/>
      <c r="Q356" s="13"/>
      <c r="R356" s="13"/>
      <c r="S356" s="13"/>
      <c r="T356" s="13"/>
      <c r="U356" s="13"/>
      <c r="V356" s="13"/>
      <c r="W356" s="13"/>
      <c r="X356" s="14"/>
    </row>
    <row r="357" spans="4:24">
      <c r="D357" s="160"/>
      <c r="E357" s="160"/>
      <c r="F357" s="36"/>
      <c r="G357" s="36"/>
      <c r="I357" s="13"/>
      <c r="J357" s="13"/>
      <c r="K357" s="13"/>
      <c r="L357" s="13"/>
      <c r="M357" s="13"/>
      <c r="N357" s="13"/>
      <c r="O357" s="14"/>
      <c r="P357" s="13"/>
      <c r="Q357" s="13"/>
      <c r="R357" s="13"/>
      <c r="S357" s="13"/>
      <c r="T357" s="13"/>
      <c r="U357" s="13"/>
      <c r="V357" s="13"/>
      <c r="W357" s="13"/>
      <c r="X357" s="14"/>
    </row>
    <row r="358" spans="4:24">
      <c r="D358" s="160"/>
      <c r="E358" s="160"/>
      <c r="F358" s="36"/>
      <c r="G358" s="36"/>
      <c r="I358" s="13"/>
      <c r="J358" s="13"/>
      <c r="K358" s="13"/>
      <c r="L358" s="13"/>
      <c r="M358" s="13"/>
      <c r="N358" s="13"/>
      <c r="O358" s="14"/>
      <c r="P358" s="13"/>
      <c r="Q358" s="13"/>
      <c r="R358" s="13"/>
      <c r="S358" s="13"/>
      <c r="T358" s="13"/>
      <c r="U358" s="13"/>
      <c r="V358" s="13"/>
      <c r="W358" s="13"/>
      <c r="X358" s="14"/>
    </row>
    <row r="359" spans="4:24">
      <c r="D359" s="160"/>
      <c r="E359" s="160"/>
      <c r="F359" s="36"/>
      <c r="G359" s="36"/>
      <c r="I359" s="13"/>
      <c r="J359" s="13"/>
      <c r="K359" s="13"/>
      <c r="L359" s="13"/>
      <c r="M359" s="13"/>
      <c r="N359" s="13"/>
      <c r="O359" s="14"/>
      <c r="P359" s="13"/>
      <c r="Q359" s="13"/>
      <c r="R359" s="13"/>
      <c r="S359" s="13"/>
      <c r="T359" s="13"/>
      <c r="U359" s="13"/>
      <c r="V359" s="13"/>
      <c r="W359" s="13"/>
      <c r="X359" s="14"/>
    </row>
    <row r="360" spans="4:24">
      <c r="D360" s="160"/>
      <c r="E360" s="160"/>
      <c r="F360" s="36"/>
      <c r="G360" s="36"/>
      <c r="I360" s="13"/>
      <c r="J360" s="13"/>
      <c r="K360" s="13"/>
      <c r="L360" s="13"/>
      <c r="M360" s="13"/>
      <c r="N360" s="13"/>
      <c r="O360" s="14"/>
      <c r="P360" s="13"/>
      <c r="Q360" s="13"/>
      <c r="R360" s="13"/>
      <c r="S360" s="13"/>
      <c r="T360" s="13"/>
      <c r="U360" s="13"/>
      <c r="V360" s="13"/>
      <c r="W360" s="13"/>
      <c r="X360" s="14"/>
    </row>
    <row r="361" spans="4:24">
      <c r="D361" s="160"/>
      <c r="E361" s="160"/>
      <c r="F361" s="36"/>
      <c r="G361" s="36"/>
      <c r="I361" s="13"/>
      <c r="J361" s="13"/>
      <c r="K361" s="13"/>
      <c r="L361" s="13"/>
      <c r="M361" s="13"/>
      <c r="N361" s="13"/>
      <c r="O361" s="14"/>
      <c r="P361" s="13"/>
      <c r="Q361" s="13"/>
      <c r="R361" s="13"/>
      <c r="S361" s="13"/>
      <c r="T361" s="13"/>
      <c r="U361" s="13"/>
      <c r="V361" s="13"/>
      <c r="W361" s="13"/>
      <c r="X361" s="14"/>
    </row>
    <row r="362" spans="4:24">
      <c r="D362" s="160"/>
      <c r="E362" s="160"/>
      <c r="F362" s="36"/>
      <c r="G362" s="36"/>
      <c r="I362" s="13"/>
      <c r="J362" s="13"/>
      <c r="K362" s="13"/>
      <c r="L362" s="13"/>
      <c r="M362" s="13"/>
      <c r="N362" s="13"/>
      <c r="O362" s="14"/>
      <c r="P362" s="13"/>
      <c r="Q362" s="13"/>
      <c r="R362" s="13"/>
      <c r="S362" s="13"/>
      <c r="T362" s="13"/>
      <c r="U362" s="13"/>
      <c r="V362" s="13"/>
      <c r="W362" s="13"/>
      <c r="X362" s="14"/>
    </row>
    <row r="363" spans="4:24">
      <c r="D363" s="160"/>
      <c r="E363" s="160"/>
      <c r="F363" s="36"/>
      <c r="G363" s="36"/>
      <c r="I363" s="13"/>
      <c r="J363" s="13"/>
      <c r="K363" s="13"/>
      <c r="L363" s="13"/>
      <c r="M363" s="13"/>
      <c r="N363" s="13"/>
      <c r="O363" s="14"/>
      <c r="P363" s="13"/>
      <c r="Q363" s="13"/>
      <c r="R363" s="13"/>
      <c r="S363" s="13"/>
      <c r="T363" s="13"/>
      <c r="U363" s="13"/>
      <c r="V363" s="13"/>
      <c r="W363" s="13"/>
      <c r="X363" s="14"/>
    </row>
    <row r="364" spans="4:24">
      <c r="D364" s="160"/>
      <c r="E364" s="160"/>
      <c r="F364" s="36"/>
      <c r="G364" s="36"/>
      <c r="I364" s="13"/>
      <c r="J364" s="13"/>
      <c r="K364" s="13"/>
      <c r="L364" s="13"/>
      <c r="M364" s="13"/>
      <c r="N364" s="13"/>
      <c r="O364" s="14"/>
      <c r="P364" s="13"/>
      <c r="Q364" s="13"/>
      <c r="R364" s="13"/>
      <c r="S364" s="13"/>
      <c r="T364" s="13"/>
      <c r="U364" s="13"/>
      <c r="V364" s="13"/>
      <c r="W364" s="13"/>
      <c r="X364" s="14"/>
    </row>
    <row r="365" spans="4:24">
      <c r="D365" s="160"/>
      <c r="E365" s="160"/>
      <c r="F365" s="36"/>
      <c r="G365" s="36"/>
      <c r="I365" s="13"/>
      <c r="J365" s="13"/>
      <c r="K365" s="13"/>
      <c r="L365" s="13"/>
      <c r="M365" s="13"/>
      <c r="N365" s="13"/>
      <c r="O365" s="14"/>
      <c r="P365" s="13"/>
      <c r="Q365" s="13"/>
      <c r="R365" s="13"/>
      <c r="S365" s="13"/>
      <c r="T365" s="13"/>
      <c r="U365" s="13"/>
      <c r="V365" s="13"/>
      <c r="W365" s="13"/>
      <c r="X365" s="14"/>
    </row>
    <row r="366" spans="4:24">
      <c r="D366" s="160"/>
      <c r="E366" s="160"/>
      <c r="F366" s="36"/>
      <c r="G366" s="36"/>
      <c r="I366" s="13"/>
      <c r="J366" s="13"/>
      <c r="K366" s="13"/>
      <c r="L366" s="13"/>
      <c r="M366" s="13"/>
      <c r="N366" s="13"/>
      <c r="O366" s="14"/>
      <c r="P366" s="13"/>
      <c r="Q366" s="13"/>
      <c r="R366" s="13"/>
      <c r="S366" s="13"/>
      <c r="T366" s="13"/>
      <c r="U366" s="13"/>
      <c r="V366" s="13"/>
      <c r="W366" s="13"/>
      <c r="X366" s="14"/>
    </row>
    <row r="367" spans="4:24">
      <c r="D367" s="160"/>
      <c r="E367" s="160"/>
      <c r="F367" s="36"/>
      <c r="G367" s="36"/>
      <c r="I367" s="13"/>
      <c r="J367" s="13"/>
      <c r="K367" s="13"/>
      <c r="L367" s="13"/>
      <c r="M367" s="13"/>
      <c r="N367" s="13"/>
      <c r="O367" s="14"/>
      <c r="P367" s="13"/>
      <c r="Q367" s="13"/>
      <c r="R367" s="13"/>
      <c r="S367" s="13"/>
      <c r="T367" s="13"/>
      <c r="U367" s="13"/>
      <c r="V367" s="13"/>
      <c r="W367" s="13"/>
      <c r="X367" s="14"/>
    </row>
    <row r="368" spans="4:24">
      <c r="D368" s="160"/>
      <c r="E368" s="160"/>
      <c r="F368" s="36"/>
      <c r="G368" s="36"/>
      <c r="I368" s="13"/>
      <c r="J368" s="13"/>
      <c r="K368" s="13"/>
      <c r="L368" s="13"/>
      <c r="M368" s="13"/>
      <c r="N368" s="13"/>
      <c r="O368" s="14"/>
      <c r="P368" s="13"/>
      <c r="Q368" s="13"/>
      <c r="R368" s="13"/>
      <c r="S368" s="13"/>
      <c r="T368" s="13"/>
      <c r="U368" s="13"/>
      <c r="V368" s="13"/>
      <c r="W368" s="13"/>
      <c r="X368" s="14"/>
    </row>
    <row r="369" spans="4:24">
      <c r="D369" s="160"/>
      <c r="E369" s="160"/>
      <c r="F369" s="36"/>
      <c r="G369" s="36"/>
      <c r="I369" s="13"/>
      <c r="J369" s="13"/>
      <c r="K369" s="13"/>
      <c r="L369" s="13"/>
      <c r="M369" s="13"/>
      <c r="N369" s="13"/>
      <c r="O369" s="14"/>
      <c r="P369" s="13"/>
      <c r="Q369" s="13"/>
      <c r="R369" s="13"/>
      <c r="S369" s="13"/>
      <c r="T369" s="13"/>
      <c r="U369" s="13"/>
      <c r="V369" s="13"/>
      <c r="W369" s="13"/>
      <c r="X369" s="14"/>
    </row>
    <row r="370" spans="4:24">
      <c r="D370" s="160"/>
      <c r="E370" s="160"/>
      <c r="F370" s="36"/>
      <c r="G370" s="36"/>
      <c r="I370" s="13"/>
      <c r="J370" s="13"/>
      <c r="K370" s="13"/>
      <c r="L370" s="13"/>
      <c r="M370" s="13"/>
      <c r="N370" s="13"/>
      <c r="O370" s="14"/>
      <c r="P370" s="13"/>
      <c r="Q370" s="13"/>
      <c r="R370" s="13"/>
      <c r="S370" s="13"/>
      <c r="T370" s="13"/>
      <c r="U370" s="13"/>
      <c r="V370" s="13"/>
      <c r="W370" s="13"/>
      <c r="X370" s="14"/>
    </row>
    <row r="371" spans="4:24">
      <c r="D371" s="160"/>
      <c r="E371" s="160"/>
      <c r="F371" s="36"/>
      <c r="G371" s="36"/>
      <c r="I371" s="13"/>
      <c r="J371" s="13"/>
      <c r="K371" s="13"/>
      <c r="L371" s="13"/>
      <c r="M371" s="13"/>
      <c r="N371" s="13"/>
      <c r="O371" s="14"/>
      <c r="P371" s="13"/>
      <c r="Q371" s="13"/>
      <c r="R371" s="13"/>
      <c r="S371" s="13"/>
      <c r="T371" s="13"/>
      <c r="U371" s="13"/>
      <c r="V371" s="13"/>
      <c r="W371" s="13"/>
      <c r="X371" s="14"/>
    </row>
    <row r="372" spans="4:24">
      <c r="D372" s="160"/>
      <c r="E372" s="160"/>
      <c r="F372" s="36"/>
      <c r="G372" s="36"/>
      <c r="I372" s="13"/>
      <c r="J372" s="13"/>
      <c r="K372" s="13"/>
      <c r="L372" s="13"/>
      <c r="M372" s="13"/>
      <c r="N372" s="13"/>
      <c r="O372" s="14"/>
      <c r="P372" s="13"/>
      <c r="Q372" s="13"/>
      <c r="R372" s="13"/>
      <c r="S372" s="13"/>
      <c r="T372" s="13"/>
      <c r="U372" s="13"/>
      <c r="V372" s="13"/>
      <c r="W372" s="13"/>
      <c r="X372" s="14"/>
    </row>
    <row r="373" spans="4:24">
      <c r="D373" s="160"/>
      <c r="E373" s="160"/>
      <c r="F373" s="36"/>
      <c r="G373" s="36"/>
      <c r="I373" s="13"/>
      <c r="J373" s="13"/>
      <c r="K373" s="13"/>
      <c r="L373" s="13"/>
      <c r="M373" s="13"/>
      <c r="N373" s="13"/>
      <c r="O373" s="14"/>
      <c r="P373" s="13"/>
      <c r="Q373" s="13"/>
      <c r="R373" s="13"/>
      <c r="S373" s="13"/>
      <c r="T373" s="13"/>
      <c r="U373" s="13"/>
      <c r="V373" s="13"/>
      <c r="W373" s="13"/>
      <c r="X373" s="14"/>
    </row>
    <row r="374" spans="4:24">
      <c r="D374" s="160"/>
      <c r="E374" s="160"/>
      <c r="F374" s="36"/>
      <c r="G374" s="36"/>
      <c r="I374" s="13"/>
      <c r="J374" s="13"/>
      <c r="K374" s="13"/>
      <c r="L374" s="13"/>
      <c r="M374" s="13"/>
      <c r="N374" s="13"/>
      <c r="O374" s="14"/>
      <c r="P374" s="13"/>
      <c r="Q374" s="13"/>
      <c r="R374" s="13"/>
      <c r="S374" s="13"/>
      <c r="T374" s="13"/>
      <c r="U374" s="13"/>
      <c r="V374" s="13"/>
      <c r="W374" s="13"/>
      <c r="X374" s="14"/>
    </row>
    <row r="375" spans="4:24">
      <c r="D375" s="160"/>
      <c r="E375" s="160"/>
      <c r="F375" s="36"/>
      <c r="G375" s="36"/>
      <c r="I375" s="13"/>
      <c r="J375" s="13"/>
      <c r="K375" s="13"/>
      <c r="L375" s="13"/>
      <c r="M375" s="13"/>
      <c r="N375" s="13"/>
      <c r="O375" s="14"/>
      <c r="P375" s="13"/>
      <c r="Q375" s="13"/>
      <c r="R375" s="13"/>
      <c r="S375" s="13"/>
      <c r="T375" s="13"/>
      <c r="U375" s="13"/>
      <c r="V375" s="13"/>
      <c r="W375" s="13"/>
      <c r="X375" s="14"/>
    </row>
    <row r="376" spans="4:24">
      <c r="D376" s="160"/>
      <c r="E376" s="160"/>
      <c r="F376" s="36"/>
      <c r="G376" s="36"/>
      <c r="I376" s="13"/>
      <c r="J376" s="13"/>
      <c r="K376" s="13"/>
      <c r="L376" s="13"/>
      <c r="M376" s="13"/>
      <c r="N376" s="13"/>
      <c r="O376" s="14"/>
      <c r="P376" s="13"/>
      <c r="Q376" s="13"/>
      <c r="R376" s="13"/>
      <c r="S376" s="13"/>
      <c r="T376" s="13"/>
      <c r="U376" s="13"/>
      <c r="V376" s="13"/>
      <c r="W376" s="13"/>
      <c r="X376" s="14"/>
    </row>
    <row r="377" spans="4:24">
      <c r="D377" s="160"/>
      <c r="E377" s="160"/>
      <c r="F377" s="36"/>
      <c r="G377" s="36"/>
      <c r="I377" s="13"/>
      <c r="J377" s="13"/>
      <c r="K377" s="13"/>
      <c r="L377" s="13"/>
      <c r="M377" s="13"/>
      <c r="N377" s="13"/>
      <c r="O377" s="14"/>
      <c r="P377" s="13"/>
      <c r="Q377" s="13"/>
      <c r="R377" s="13"/>
      <c r="S377" s="13"/>
      <c r="T377" s="13"/>
      <c r="U377" s="13"/>
      <c r="V377" s="13"/>
      <c r="W377" s="13"/>
      <c r="X377" s="14"/>
    </row>
    <row r="378" spans="4:24">
      <c r="D378" s="160"/>
      <c r="E378" s="160"/>
      <c r="F378" s="36"/>
      <c r="G378" s="36"/>
      <c r="I378" s="13"/>
      <c r="J378" s="13"/>
      <c r="K378" s="13"/>
      <c r="L378" s="13"/>
      <c r="M378" s="13"/>
      <c r="N378" s="13"/>
      <c r="O378" s="14"/>
      <c r="P378" s="13"/>
      <c r="Q378" s="13"/>
      <c r="R378" s="13"/>
      <c r="S378" s="13"/>
      <c r="T378" s="13"/>
      <c r="U378" s="13"/>
      <c r="V378" s="13"/>
      <c r="W378" s="13"/>
      <c r="X378" s="14"/>
    </row>
    <row r="379" spans="4:24">
      <c r="D379" s="160"/>
      <c r="E379" s="160"/>
      <c r="F379" s="36"/>
      <c r="G379" s="36"/>
      <c r="I379" s="13"/>
      <c r="J379" s="13"/>
      <c r="K379" s="13"/>
      <c r="L379" s="13"/>
      <c r="M379" s="13"/>
      <c r="N379" s="13"/>
      <c r="O379" s="14"/>
      <c r="P379" s="13"/>
      <c r="Q379" s="13"/>
      <c r="R379" s="13"/>
      <c r="S379" s="13"/>
      <c r="T379" s="13"/>
      <c r="U379" s="13"/>
      <c r="V379" s="13"/>
      <c r="W379" s="13"/>
      <c r="X379" s="14"/>
    </row>
    <row r="380" spans="4:24">
      <c r="D380" s="160"/>
      <c r="E380" s="160"/>
      <c r="F380" s="36"/>
      <c r="G380" s="36"/>
      <c r="I380" s="13"/>
      <c r="J380" s="13"/>
      <c r="K380" s="13"/>
      <c r="L380" s="13"/>
      <c r="M380" s="13"/>
      <c r="N380" s="13"/>
      <c r="O380" s="14"/>
      <c r="P380" s="13"/>
      <c r="Q380" s="13"/>
      <c r="R380" s="13"/>
      <c r="S380" s="13"/>
      <c r="T380" s="13"/>
      <c r="U380" s="13"/>
      <c r="V380" s="13"/>
      <c r="W380" s="13"/>
      <c r="X380" s="14"/>
    </row>
    <row r="381" spans="4:24">
      <c r="D381" s="160"/>
      <c r="E381" s="160"/>
      <c r="F381" s="36"/>
      <c r="G381" s="36"/>
      <c r="I381" s="13"/>
      <c r="J381" s="13"/>
      <c r="K381" s="13"/>
      <c r="L381" s="13"/>
      <c r="M381" s="13"/>
      <c r="N381" s="13"/>
      <c r="O381" s="14"/>
      <c r="P381" s="13"/>
      <c r="Q381" s="13"/>
      <c r="R381" s="13"/>
      <c r="S381" s="13"/>
      <c r="T381" s="13"/>
      <c r="U381" s="13"/>
      <c r="V381" s="13"/>
      <c r="W381" s="13"/>
      <c r="X381" s="14"/>
    </row>
    <row r="382" spans="4:24">
      <c r="D382" s="160"/>
      <c r="E382" s="160"/>
      <c r="F382" s="36"/>
      <c r="G382" s="36"/>
      <c r="I382" s="13"/>
      <c r="J382" s="13"/>
      <c r="K382" s="13"/>
      <c r="L382" s="13"/>
      <c r="M382" s="13"/>
      <c r="N382" s="13"/>
      <c r="O382" s="14"/>
      <c r="P382" s="13"/>
      <c r="Q382" s="13"/>
      <c r="R382" s="13"/>
      <c r="S382" s="13"/>
      <c r="T382" s="13"/>
      <c r="U382" s="13"/>
      <c r="V382" s="13"/>
      <c r="W382" s="13"/>
      <c r="X382" s="14"/>
    </row>
    <row r="383" spans="4:24">
      <c r="D383" s="160"/>
      <c r="E383" s="160"/>
      <c r="F383" s="36"/>
      <c r="G383" s="36"/>
      <c r="I383" s="13"/>
      <c r="J383" s="13"/>
      <c r="K383" s="13"/>
      <c r="L383" s="13"/>
      <c r="M383" s="13"/>
      <c r="N383" s="13"/>
      <c r="O383" s="14"/>
      <c r="P383" s="13"/>
      <c r="Q383" s="13"/>
      <c r="R383" s="13"/>
      <c r="S383" s="13"/>
      <c r="T383" s="13"/>
      <c r="U383" s="13"/>
      <c r="V383" s="13"/>
      <c r="W383" s="13"/>
      <c r="X383" s="14"/>
    </row>
    <row r="384" spans="4:24">
      <c r="D384" s="160"/>
      <c r="E384" s="160"/>
      <c r="F384" s="36"/>
      <c r="G384" s="36"/>
      <c r="I384" s="13"/>
      <c r="J384" s="13"/>
      <c r="K384" s="13"/>
      <c r="L384" s="13"/>
      <c r="M384" s="13"/>
      <c r="N384" s="13"/>
      <c r="O384" s="14"/>
      <c r="P384" s="13"/>
      <c r="Q384" s="13"/>
      <c r="R384" s="13"/>
      <c r="S384" s="13"/>
      <c r="T384" s="13"/>
      <c r="U384" s="13"/>
      <c r="V384" s="13"/>
      <c r="W384" s="13"/>
      <c r="X384" s="14"/>
    </row>
    <row r="385" spans="4:24">
      <c r="D385" s="160"/>
      <c r="E385" s="160"/>
      <c r="F385" s="36"/>
      <c r="G385" s="36"/>
      <c r="I385" s="13"/>
      <c r="J385" s="13"/>
      <c r="K385" s="13"/>
      <c r="L385" s="13"/>
      <c r="M385" s="13"/>
      <c r="N385" s="13"/>
      <c r="O385" s="14"/>
      <c r="P385" s="13"/>
      <c r="Q385" s="13"/>
      <c r="R385" s="13"/>
      <c r="S385" s="13"/>
      <c r="T385" s="13"/>
      <c r="U385" s="13"/>
      <c r="V385" s="13"/>
      <c r="W385" s="13"/>
      <c r="X385" s="14"/>
    </row>
    <row r="386" spans="4:24">
      <c r="D386" s="160"/>
      <c r="E386" s="160"/>
      <c r="F386" s="36"/>
      <c r="G386" s="36"/>
      <c r="I386" s="13"/>
      <c r="J386" s="13"/>
      <c r="K386" s="13"/>
      <c r="L386" s="13"/>
      <c r="M386" s="13"/>
      <c r="N386" s="13"/>
      <c r="O386" s="14"/>
      <c r="P386" s="13"/>
      <c r="Q386" s="13"/>
      <c r="R386" s="13"/>
      <c r="S386" s="13"/>
      <c r="T386" s="13"/>
      <c r="U386" s="13"/>
      <c r="V386" s="13"/>
      <c r="W386" s="13"/>
      <c r="X386" s="14"/>
    </row>
    <row r="387" spans="4:24">
      <c r="D387" s="160"/>
      <c r="E387" s="160"/>
      <c r="F387" s="36"/>
      <c r="G387" s="36"/>
      <c r="I387" s="13"/>
      <c r="J387" s="13"/>
      <c r="K387" s="13"/>
      <c r="L387" s="13"/>
      <c r="M387" s="13"/>
      <c r="N387" s="13"/>
      <c r="O387" s="14"/>
      <c r="P387" s="13"/>
      <c r="Q387" s="13"/>
      <c r="R387" s="13"/>
      <c r="S387" s="13"/>
      <c r="T387" s="13"/>
      <c r="U387" s="13"/>
      <c r="V387" s="13"/>
      <c r="W387" s="13"/>
      <c r="X387" s="14"/>
    </row>
    <row r="388" spans="4:24">
      <c r="D388" s="160"/>
      <c r="E388" s="160"/>
      <c r="F388" s="36"/>
      <c r="G388" s="36"/>
      <c r="I388" s="13"/>
      <c r="J388" s="13"/>
      <c r="K388" s="13"/>
      <c r="L388" s="13"/>
      <c r="M388" s="13"/>
      <c r="N388" s="13"/>
      <c r="O388" s="14"/>
      <c r="P388" s="13"/>
      <c r="Q388" s="13"/>
      <c r="R388" s="13"/>
      <c r="S388" s="13"/>
      <c r="T388" s="13"/>
      <c r="U388" s="13"/>
      <c r="V388" s="13"/>
      <c r="W388" s="13"/>
      <c r="X388" s="14"/>
    </row>
    <row r="389" spans="4:24">
      <c r="D389" s="160"/>
      <c r="E389" s="160"/>
      <c r="F389" s="36"/>
      <c r="G389" s="36"/>
      <c r="I389" s="13"/>
      <c r="J389" s="13"/>
      <c r="K389" s="13"/>
      <c r="L389" s="13"/>
      <c r="M389" s="13"/>
      <c r="N389" s="13"/>
      <c r="O389" s="14"/>
      <c r="P389" s="13"/>
      <c r="Q389" s="13"/>
      <c r="R389" s="13"/>
      <c r="S389" s="13"/>
      <c r="T389" s="13"/>
      <c r="U389" s="13"/>
      <c r="V389" s="13"/>
      <c r="W389" s="13"/>
      <c r="X389" s="14"/>
    </row>
    <row r="390" spans="4:24">
      <c r="D390" s="160"/>
      <c r="E390" s="160"/>
      <c r="F390" s="36"/>
      <c r="G390" s="36"/>
      <c r="I390" s="13"/>
      <c r="J390" s="13"/>
      <c r="K390" s="13"/>
      <c r="L390" s="13"/>
      <c r="M390" s="13"/>
      <c r="N390" s="13"/>
      <c r="O390" s="14"/>
      <c r="P390" s="13"/>
      <c r="Q390" s="13"/>
      <c r="R390" s="13"/>
      <c r="S390" s="13"/>
      <c r="T390" s="13"/>
      <c r="U390" s="13"/>
      <c r="V390" s="13"/>
      <c r="W390" s="13"/>
      <c r="X390" s="14"/>
    </row>
    <row r="391" spans="4:24">
      <c r="D391" s="160"/>
      <c r="E391" s="160"/>
      <c r="F391" s="36"/>
      <c r="G391" s="36"/>
      <c r="I391" s="13"/>
      <c r="J391" s="13"/>
      <c r="K391" s="13"/>
      <c r="L391" s="13"/>
      <c r="M391" s="13"/>
      <c r="N391" s="13"/>
      <c r="O391" s="14"/>
      <c r="P391" s="13"/>
      <c r="Q391" s="13"/>
      <c r="R391" s="13"/>
      <c r="S391" s="13"/>
      <c r="T391" s="13"/>
      <c r="U391" s="13"/>
      <c r="V391" s="13"/>
      <c r="W391" s="13"/>
      <c r="X391" s="14"/>
    </row>
    <row r="392" spans="4:24">
      <c r="D392" s="160"/>
      <c r="E392" s="160"/>
      <c r="F392" s="36"/>
      <c r="G392" s="36"/>
      <c r="I392" s="13"/>
      <c r="J392" s="13"/>
      <c r="K392" s="13"/>
      <c r="L392" s="13"/>
      <c r="M392" s="13"/>
      <c r="N392" s="13"/>
      <c r="O392" s="14"/>
      <c r="P392" s="13"/>
      <c r="Q392" s="13"/>
      <c r="R392" s="13"/>
      <c r="S392" s="13"/>
      <c r="T392" s="13"/>
      <c r="U392" s="13"/>
      <c r="V392" s="13"/>
      <c r="W392" s="13"/>
      <c r="X392" s="14"/>
    </row>
    <row r="393" spans="4:24">
      <c r="D393" s="160"/>
      <c r="E393" s="160"/>
      <c r="F393" s="36"/>
      <c r="G393" s="36"/>
      <c r="I393" s="13"/>
      <c r="J393" s="13"/>
      <c r="K393" s="13"/>
      <c r="L393" s="13"/>
      <c r="M393" s="13"/>
      <c r="N393" s="13"/>
      <c r="O393" s="14"/>
      <c r="P393" s="13"/>
      <c r="Q393" s="13"/>
      <c r="R393" s="13"/>
      <c r="S393" s="13"/>
      <c r="T393" s="13"/>
      <c r="U393" s="13"/>
      <c r="V393" s="13"/>
      <c r="W393" s="13"/>
      <c r="X393" s="14"/>
    </row>
    <row r="394" spans="4:24">
      <c r="D394" s="160"/>
      <c r="E394" s="160"/>
      <c r="F394" s="36"/>
      <c r="G394" s="36"/>
      <c r="I394" s="13"/>
      <c r="J394" s="13"/>
      <c r="K394" s="13"/>
      <c r="L394" s="13"/>
      <c r="M394" s="13"/>
      <c r="N394" s="13"/>
      <c r="O394" s="14"/>
      <c r="P394" s="13"/>
      <c r="Q394" s="13"/>
      <c r="R394" s="13"/>
      <c r="S394" s="13"/>
      <c r="T394" s="13"/>
      <c r="U394" s="13"/>
      <c r="V394" s="13"/>
      <c r="W394" s="13"/>
      <c r="X394" s="14"/>
    </row>
    <row r="395" spans="4:24">
      <c r="D395" s="160"/>
      <c r="E395" s="160"/>
      <c r="F395" s="36"/>
      <c r="G395" s="36"/>
      <c r="I395" s="13"/>
      <c r="J395" s="13"/>
      <c r="K395" s="13"/>
      <c r="L395" s="13"/>
      <c r="M395" s="13"/>
      <c r="N395" s="13"/>
      <c r="O395" s="14"/>
      <c r="P395" s="13"/>
      <c r="Q395" s="13"/>
      <c r="R395" s="13"/>
      <c r="S395" s="13"/>
      <c r="T395" s="13"/>
      <c r="U395" s="13"/>
      <c r="V395" s="13"/>
      <c r="W395" s="13"/>
      <c r="X395" s="14"/>
    </row>
    <row r="396" spans="4:24">
      <c r="D396" s="160"/>
      <c r="E396" s="160"/>
      <c r="F396" s="36"/>
      <c r="G396" s="36"/>
      <c r="I396" s="13"/>
      <c r="J396" s="13"/>
      <c r="K396" s="13"/>
      <c r="L396" s="13"/>
      <c r="M396" s="13"/>
      <c r="N396" s="13"/>
      <c r="O396" s="14"/>
      <c r="P396" s="13"/>
      <c r="Q396" s="13"/>
      <c r="R396" s="13"/>
      <c r="S396" s="13"/>
      <c r="T396" s="13"/>
      <c r="U396" s="13"/>
      <c r="V396" s="13"/>
      <c r="W396" s="13"/>
      <c r="X396" s="14"/>
    </row>
    <row r="397" spans="4:24">
      <c r="D397" s="160"/>
      <c r="E397" s="160"/>
      <c r="F397" s="36"/>
      <c r="G397" s="36"/>
      <c r="I397" s="13"/>
      <c r="J397" s="13"/>
      <c r="K397" s="13"/>
      <c r="L397" s="13"/>
      <c r="M397" s="13"/>
      <c r="N397" s="13"/>
      <c r="O397" s="14"/>
      <c r="P397" s="13"/>
      <c r="Q397" s="13"/>
      <c r="R397" s="13"/>
      <c r="S397" s="13"/>
      <c r="T397" s="13"/>
      <c r="U397" s="13"/>
      <c r="V397" s="13"/>
      <c r="W397" s="13"/>
      <c r="X397" s="14"/>
    </row>
    <row r="398" spans="4:24">
      <c r="D398" s="160"/>
      <c r="E398" s="160"/>
      <c r="F398" s="36"/>
      <c r="G398" s="36"/>
      <c r="I398" s="13"/>
      <c r="J398" s="13"/>
      <c r="K398" s="13"/>
      <c r="L398" s="13"/>
      <c r="M398" s="13"/>
      <c r="N398" s="13"/>
      <c r="O398" s="14"/>
      <c r="P398" s="13"/>
      <c r="Q398" s="13"/>
      <c r="R398" s="13"/>
      <c r="S398" s="13"/>
      <c r="T398" s="13"/>
      <c r="U398" s="13"/>
      <c r="V398" s="13"/>
      <c r="W398" s="13"/>
      <c r="X398" s="14"/>
    </row>
    <row r="399" spans="4:24">
      <c r="D399" s="160"/>
      <c r="E399" s="160"/>
      <c r="F399" s="36"/>
      <c r="G399" s="36"/>
      <c r="I399" s="13"/>
      <c r="J399" s="13"/>
      <c r="K399" s="13"/>
      <c r="L399" s="13"/>
      <c r="M399" s="13"/>
      <c r="N399" s="13"/>
      <c r="O399" s="14"/>
      <c r="P399" s="13"/>
      <c r="Q399" s="13"/>
      <c r="R399" s="13"/>
      <c r="S399" s="13"/>
      <c r="T399" s="13"/>
      <c r="U399" s="13"/>
      <c r="V399" s="13"/>
      <c r="W399" s="13"/>
      <c r="X399" s="14"/>
    </row>
    <row r="400" spans="4:24">
      <c r="D400" s="160"/>
      <c r="E400" s="160"/>
      <c r="F400" s="36"/>
      <c r="G400" s="36"/>
      <c r="I400" s="13"/>
      <c r="J400" s="13"/>
      <c r="K400" s="13"/>
      <c r="L400" s="13"/>
      <c r="M400" s="13"/>
      <c r="N400" s="13"/>
      <c r="O400" s="14"/>
      <c r="P400" s="13"/>
      <c r="Q400" s="13"/>
      <c r="R400" s="13"/>
      <c r="S400" s="13"/>
      <c r="T400" s="13"/>
      <c r="U400" s="13"/>
      <c r="V400" s="13"/>
      <c r="W400" s="13"/>
      <c r="X400" s="14"/>
    </row>
    <row r="401" spans="4:24">
      <c r="D401" s="160"/>
      <c r="E401" s="160"/>
      <c r="F401" s="36"/>
      <c r="G401" s="36"/>
      <c r="I401" s="13"/>
      <c r="J401" s="13"/>
      <c r="K401" s="13"/>
      <c r="L401" s="13"/>
      <c r="M401" s="13"/>
      <c r="N401" s="13"/>
      <c r="O401" s="14"/>
      <c r="P401" s="13"/>
      <c r="Q401" s="13"/>
      <c r="R401" s="13"/>
      <c r="S401" s="13"/>
      <c r="T401" s="13"/>
      <c r="U401" s="13"/>
      <c r="V401" s="13"/>
      <c r="W401" s="13"/>
      <c r="X401" s="14"/>
    </row>
    <row r="402" spans="4:24">
      <c r="F402" s="36"/>
      <c r="G402" s="36"/>
      <c r="I402" s="13"/>
      <c r="J402" s="13"/>
      <c r="K402" s="13"/>
      <c r="L402" s="13"/>
      <c r="M402" s="13"/>
      <c r="N402" s="13"/>
      <c r="O402" s="14"/>
      <c r="P402" s="13"/>
      <c r="Q402" s="13"/>
      <c r="R402" s="13"/>
      <c r="S402" s="13"/>
      <c r="T402" s="13"/>
      <c r="U402" s="13"/>
      <c r="V402" s="13"/>
      <c r="W402" s="13"/>
      <c r="X402" s="14"/>
    </row>
    <row r="403" spans="4:24">
      <c r="F403" s="36"/>
      <c r="G403" s="36"/>
      <c r="I403" s="13"/>
      <c r="J403" s="13"/>
      <c r="K403" s="13"/>
      <c r="L403" s="13"/>
      <c r="M403" s="13"/>
      <c r="N403" s="13"/>
      <c r="O403" s="14"/>
      <c r="P403" s="13"/>
      <c r="Q403" s="13"/>
      <c r="R403" s="13"/>
      <c r="S403" s="13"/>
      <c r="T403" s="13"/>
      <c r="U403" s="13"/>
      <c r="V403" s="13"/>
      <c r="W403" s="13"/>
      <c r="X403" s="14"/>
    </row>
    <row r="404" spans="4:24">
      <c r="F404" s="36"/>
      <c r="G404" s="36"/>
      <c r="I404" s="13"/>
      <c r="J404" s="13"/>
      <c r="K404" s="13"/>
      <c r="L404" s="13"/>
      <c r="M404" s="13"/>
      <c r="N404" s="13"/>
      <c r="O404" s="14"/>
      <c r="P404" s="13"/>
      <c r="Q404" s="13"/>
      <c r="R404" s="13"/>
      <c r="S404" s="13"/>
      <c r="T404" s="13"/>
      <c r="U404" s="13"/>
      <c r="V404" s="13"/>
      <c r="W404" s="13"/>
      <c r="X404" s="14"/>
    </row>
    <row r="405" spans="4:24">
      <c r="F405" s="36"/>
      <c r="G405" s="36"/>
      <c r="I405" s="13"/>
      <c r="J405" s="13"/>
      <c r="K405" s="13"/>
      <c r="L405" s="13"/>
      <c r="M405" s="13"/>
      <c r="N405" s="13"/>
      <c r="O405" s="14"/>
      <c r="P405" s="13"/>
      <c r="Q405" s="13"/>
      <c r="R405" s="13"/>
      <c r="S405" s="13"/>
      <c r="T405" s="13"/>
      <c r="U405" s="13"/>
      <c r="V405" s="13"/>
      <c r="W405" s="13"/>
      <c r="X405" s="14"/>
    </row>
    <row r="406" spans="4:24">
      <c r="F406" s="36"/>
      <c r="G406" s="36"/>
      <c r="I406" s="13"/>
      <c r="J406" s="13"/>
      <c r="K406" s="13"/>
      <c r="L406" s="13"/>
      <c r="M406" s="13"/>
      <c r="N406" s="13"/>
      <c r="O406" s="14"/>
      <c r="P406" s="13"/>
      <c r="Q406" s="13"/>
      <c r="R406" s="13"/>
      <c r="S406" s="13"/>
      <c r="T406" s="13"/>
      <c r="U406" s="13"/>
      <c r="V406" s="13"/>
      <c r="W406" s="13"/>
      <c r="X406" s="14"/>
    </row>
    <row r="407" spans="4:24">
      <c r="F407" s="36"/>
      <c r="G407" s="36"/>
      <c r="I407" s="13"/>
      <c r="J407" s="13"/>
      <c r="K407" s="13"/>
      <c r="L407" s="13"/>
      <c r="M407" s="13"/>
      <c r="N407" s="13"/>
      <c r="O407" s="14"/>
      <c r="P407" s="13"/>
      <c r="Q407" s="13"/>
      <c r="R407" s="13"/>
      <c r="S407" s="13"/>
      <c r="T407" s="13"/>
      <c r="U407" s="13"/>
      <c r="V407" s="13"/>
      <c r="W407" s="13"/>
      <c r="X407" s="14"/>
    </row>
    <row r="408" spans="4:24">
      <c r="F408" s="36"/>
      <c r="G408" s="36"/>
      <c r="I408" s="13"/>
      <c r="J408" s="13"/>
      <c r="K408" s="13"/>
      <c r="L408" s="13"/>
      <c r="M408" s="13"/>
      <c r="N408" s="13"/>
      <c r="O408" s="14"/>
      <c r="P408" s="13"/>
      <c r="Q408" s="13"/>
      <c r="R408" s="13"/>
      <c r="S408" s="13"/>
      <c r="T408" s="13"/>
      <c r="U408" s="13"/>
      <c r="V408" s="13"/>
      <c r="W408" s="13"/>
      <c r="X408" s="14"/>
    </row>
    <row r="409" spans="4:24">
      <c r="F409" s="36"/>
      <c r="G409" s="36"/>
      <c r="I409" s="13"/>
      <c r="J409" s="13"/>
      <c r="K409" s="13"/>
      <c r="L409" s="13"/>
      <c r="M409" s="13"/>
      <c r="N409" s="13"/>
      <c r="O409" s="14"/>
      <c r="P409" s="13"/>
      <c r="Q409" s="13"/>
      <c r="R409" s="13"/>
      <c r="S409" s="13"/>
      <c r="T409" s="13"/>
      <c r="U409" s="13"/>
      <c r="V409" s="13"/>
      <c r="W409" s="13"/>
      <c r="X409" s="14"/>
    </row>
    <row r="410" spans="4:24">
      <c r="F410" s="36"/>
      <c r="G410" s="36"/>
      <c r="I410" s="13"/>
      <c r="J410" s="13"/>
      <c r="K410" s="13"/>
      <c r="L410" s="13"/>
      <c r="M410" s="13"/>
      <c r="N410" s="13"/>
      <c r="O410" s="14"/>
      <c r="P410" s="13"/>
      <c r="Q410" s="13"/>
      <c r="R410" s="13"/>
      <c r="S410" s="13"/>
      <c r="T410" s="13"/>
      <c r="U410" s="13"/>
      <c r="V410" s="13"/>
      <c r="W410" s="13"/>
      <c r="X410" s="14"/>
    </row>
    <row r="411" spans="4:24">
      <c r="F411" s="36"/>
      <c r="G411" s="36"/>
      <c r="I411" s="13"/>
      <c r="J411" s="13"/>
      <c r="K411" s="13"/>
      <c r="L411" s="13"/>
      <c r="M411" s="13"/>
      <c r="N411" s="13"/>
      <c r="O411" s="14"/>
      <c r="P411" s="13"/>
      <c r="Q411" s="13"/>
      <c r="R411" s="13"/>
      <c r="S411" s="13"/>
      <c r="T411" s="13"/>
      <c r="U411" s="13"/>
      <c r="V411" s="13"/>
      <c r="W411" s="13"/>
      <c r="X411" s="14"/>
    </row>
    <row r="412" spans="4:24">
      <c r="F412" s="36"/>
      <c r="G412" s="36"/>
      <c r="I412" s="13"/>
      <c r="J412" s="13"/>
      <c r="K412" s="13"/>
      <c r="L412" s="13"/>
      <c r="M412" s="13"/>
      <c r="N412" s="13"/>
      <c r="O412" s="14"/>
      <c r="P412" s="13"/>
      <c r="Q412" s="13"/>
      <c r="R412" s="13"/>
      <c r="S412" s="13"/>
      <c r="T412" s="13"/>
      <c r="U412" s="13"/>
      <c r="V412" s="13"/>
      <c r="W412" s="13"/>
      <c r="X412" s="14"/>
    </row>
  </sheetData>
  <dataConsolidate link="1"/>
  <mergeCells count="46">
    <mergeCell ref="Y1:Z1"/>
    <mergeCell ref="Y2:Z5"/>
    <mergeCell ref="T18:U18"/>
    <mergeCell ref="R3:X17"/>
    <mergeCell ref="K233:M233"/>
    <mergeCell ref="N233:O233"/>
    <mergeCell ref="P233:V233"/>
    <mergeCell ref="W233:X233"/>
    <mergeCell ref="K69:M69"/>
    <mergeCell ref="N69:O69"/>
    <mergeCell ref="P69:V69"/>
    <mergeCell ref="W69:X69"/>
    <mergeCell ref="R38:S38"/>
    <mergeCell ref="R39:S39"/>
    <mergeCell ref="R40:S40"/>
    <mergeCell ref="R41:S41"/>
    <mergeCell ref="R43:S43"/>
    <mergeCell ref="R44:S44"/>
    <mergeCell ref="T38:U38"/>
    <mergeCell ref="T39:U39"/>
    <mergeCell ref="T40:U40"/>
    <mergeCell ref="T41:U41"/>
    <mergeCell ref="T42:U42"/>
    <mergeCell ref="T43:U43"/>
    <mergeCell ref="T44:U44"/>
    <mergeCell ref="R31:X31"/>
    <mergeCell ref="R33:X33"/>
    <mergeCell ref="R34:X34"/>
    <mergeCell ref="R35:X35"/>
    <mergeCell ref="R42:S42"/>
    <mergeCell ref="I69:J69"/>
    <mergeCell ref="I233:J233"/>
    <mergeCell ref="R20:X20"/>
    <mergeCell ref="R37:X37"/>
    <mergeCell ref="R36:X36"/>
    <mergeCell ref="R30:X30"/>
    <mergeCell ref="R21:X21"/>
    <mergeCell ref="R22:X22"/>
    <mergeCell ref="R23:X23"/>
    <mergeCell ref="R24:X24"/>
    <mergeCell ref="R25:X25"/>
    <mergeCell ref="R26:X26"/>
    <mergeCell ref="R27:X27"/>
    <mergeCell ref="R28:X28"/>
    <mergeCell ref="R29:X29"/>
    <mergeCell ref="R32:X32"/>
  </mergeCells>
  <phoneticPr fontId="30" type="noConversion"/>
  <dataValidations count="25">
    <dataValidation operator="greaterThanOrEqual" allowBlank="1" showInputMessage="1" showErrorMessage="1" sqref="B52 B55 B49" xr:uid="{76FDAECF-CC8A-469A-9D12-EA24561AF67C}"/>
    <dataValidation type="decimal" allowBlank="1" showInputMessage="1" showErrorMessage="1" sqref="B27 B25" xr:uid="{6515188F-F3D9-42A5-B485-15449EE43281}">
      <formula1>0</formula1>
      <formula2>1.2</formula2>
    </dataValidation>
    <dataValidation type="whole" allowBlank="1" showInputMessage="1" showErrorMessage="1" sqref="I230:N230" xr:uid="{55737817-D2BB-42FE-9E67-3539E6A5F8EF}">
      <formula1>0</formula1>
      <formula2>3000</formula2>
    </dataValidation>
    <dataValidation type="list" allowBlank="1" showInputMessage="1" showErrorMessage="1" sqref="B15" xr:uid="{2197B9EB-75DD-4977-8DDE-F6B6D4974108}">
      <formula1>"1,2,3,4,5"</formula1>
    </dataValidation>
    <dataValidation type="date" allowBlank="1" showInputMessage="1" showErrorMessage="1" errorTitle="Invalid Date" error="The date must fall within this week." sqref="B35:B36 C32" xr:uid="{9738BA48-8EF1-41CE-89DC-974D8E612E27}">
      <formula1>TODAY()-5</formula1>
      <formula2>TODAY()</formula2>
    </dataValidation>
    <dataValidation type="whole" operator="greaterThanOrEqual" allowBlank="1" showInputMessage="1" showErrorMessage="1" sqref="B50:B51 O67 B39 B42 B34 B53:B54 B46:B47 B56:B66" xr:uid="{AA55F6D8-04E5-4DA4-8E15-4A4F2D45275A}">
      <formula1>0</formula1>
    </dataValidation>
    <dataValidation type="list" allowBlank="1" showInputMessage="1" showErrorMessage="1" sqref="P6:P16" xr:uid="{BB0E4ABD-94CC-4AA3-BF65-4B44CDA77CED}">
      <formula1>"Yes,No,Varies"</formula1>
    </dataValidation>
    <dataValidation type="list" allowBlank="1" showInputMessage="1" showErrorMessage="1" sqref="B16" xr:uid="{7E2C3C47-C9DF-4F01-81FF-FEED7A188D76}">
      <formula1>"Subject Property,Tier 1,Tier 2"</formula1>
    </dataValidation>
    <dataValidation type="whole" allowBlank="1" showInputMessage="1" showErrorMessage="1" sqref="M38:M42 T18" xr:uid="{E24E0EF3-B3F1-44DD-9C1F-F04FD34D87A1}">
      <formula1>0</formula1>
      <formula2>1000</formula2>
    </dataValidation>
    <dataValidation type="list" allowBlank="1" showInputMessage="1" showErrorMessage="1" sqref="AC19 P18 P23 S18 H5:H35 B41 G39:G43 L38:L42 B38 L34:N36 AC17 H71:H229 F39:F43" xr:uid="{F5154D6C-6063-426B-8A68-457DFFFA124B}">
      <formula1>"Yes,No"</formula1>
    </dataValidation>
    <dataValidation type="list" allowBlank="1" showInputMessage="1" showErrorMessage="1" sqref="H4 P4" xr:uid="{0DF42662-DF8E-4FD5-B916-2C22709A7E12}">
      <formula1>"1,2,3,4,5,N/A"</formula1>
    </dataValidation>
    <dataValidation type="list" allowBlank="1" showInputMessage="1" showErrorMessage="1" sqref="B14" xr:uid="{1B82F750-9DC9-48D1-A118-76BAD26EF97E}">
      <formula1>"High-Rise,Mid-Rise,Wrap,Garden,Cottage,SFR"</formula1>
    </dataValidation>
    <dataValidation type="list" allowBlank="1" showInputMessage="1" showErrorMessage="1" sqref="B12" xr:uid="{9618F6B3-7C5B-4079-B41E-C4F4328ECA2C}">
      <formula1>"Student,Conventional,Affordable,Innovative"</formula1>
    </dataValidation>
    <dataValidation type="list" allowBlank="1" showInputMessage="1" showErrorMessage="1" sqref="P34:P36 P38:P42" xr:uid="{1024C748-E0EB-4D3A-AC7C-F997F22F7756}">
      <formula1>"Per Bed,Per Unit"</formula1>
    </dataValidation>
    <dataValidation type="list" allowBlank="1" showInputMessage="1" showErrorMessage="1" sqref="B13" xr:uid="{7725C349-4F1F-45F6-8E6D-0D8DFF790351}">
      <formula1>"New Construction,Operational,Undergoing Renovations"</formula1>
    </dataValidation>
    <dataValidation type="list" allowBlank="1" showInputMessage="1" showErrorMessage="1" sqref="B22" xr:uid="{D534AB54-1C15-40B9-8001-C26EB968C642}">
      <formula1>"Saturday-Friday,Sunday-Monday,Monday-Sunday"</formula1>
    </dataValidation>
    <dataValidation type="list" allowBlank="1" showInputMessage="1" showErrorMessage="1" sqref="U45" xr:uid="{C7185CD9-F565-4FE5-BF65-BA95B00C282F}">
      <formula1>"10:00-5:00 PM,10:00-6:00 PM,9:00-6:00 PM,9:00-5:00 PM,12:00-5:00 PM"</formula1>
    </dataValidation>
    <dataValidation type="list" allowBlank="1" showInputMessage="1" showErrorMessage="1" sqref="R38:S44" xr:uid="{C7C820D0-43AA-4EF2-9C26-152E2B2F621F}">
      <formula1>"Monday,Tuesday,Wednesday,Thursday,Friday,Saturday,Sunday"</formula1>
    </dataValidation>
    <dataValidation type="whole" allowBlank="1" showInputMessage="1" showErrorMessage="1" sqref="I71:I229 K71:N229" xr:uid="{8266A797-BB52-4F7E-A92B-2C17192E2B15}">
      <formula1>0</formula1>
      <formula2>3000000</formula2>
    </dataValidation>
    <dataValidation type="list" allowBlank="1" showInputMessage="1" showErrorMessage="1" sqref="A71:A229" xr:uid="{9022C05A-4638-48B2-88B7-A03F53CCFAA0}">
      <formula1>"Studio,1 Bedroom,2 Bedroom,3 Bedroom,4 Bedroom,5 Bedroom,6 Bedroom"</formula1>
    </dataValidation>
    <dataValidation type="decimal" allowBlank="1" showInputMessage="1" showErrorMessage="1" sqref="B29:B30 B32" xr:uid="{5CB7ADCC-23E9-43F1-87BC-49D12EC5E375}">
      <formula1>0</formula1>
      <formula2>3000</formula2>
    </dataValidation>
    <dataValidation type="list" allowBlank="1" showInputMessage="1" showErrorMessage="1" sqref="B33" xr:uid="{5E7F2C29-9E55-4968-A9E9-AB3BF759DCFF}">
      <formula1>"Gift Card, Monthly Concession, One-Time Concession, None"</formula1>
    </dataValidation>
    <dataValidation type="list" allowBlank="1" showInputMessage="1" showErrorMessage="1" sqref="B48" xr:uid="{E36CD651-2EAF-4534-A05C-06AC62EA5F62}">
      <formula1>"App Fee Waived-Admin Due, Admin Fee Waived-App Due, Both Fees Waived, Both Fees Due"</formula1>
    </dataValidation>
    <dataValidation type="list" operator="greaterThanOrEqual" allowBlank="1" showInputMessage="1" showErrorMessage="1" sqref="C46:C58" xr:uid="{D029D44F-433F-47A2-8C71-73351AFA865E}">
      <formula1>"Monthly,Annual"</formula1>
    </dataValidation>
    <dataValidation type="decimal" allowBlank="1" showInputMessage="1" showErrorMessage="1" sqref="J71:J229" xr:uid="{7722BAFD-D847-4FF6-86A4-B70A9C378193}">
      <formula1>0</formula1>
      <formula2>3000000</formula2>
    </dataValidation>
  </dataValidations>
  <pageMargins left="0.25" right="0.25" top="0.75" bottom="0.75" header="0.3" footer="0.3"/>
  <pageSetup scale="39" fitToHeight="0" orientation="portrait" r:id="rId1"/>
  <ignoredErrors>
    <ignoredError sqref="Q41" formula="1"/>
    <ignoredError sqref="J71:J229" unlockedFormula="1"/>
  </ignoredError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3D958-B46E-44FB-A60B-061B0024772C}">
  <sheetPr codeName="Sheet2">
    <tabColor rgb="FF00B0F0"/>
  </sheetPr>
  <dimension ref="A1:Q360"/>
  <sheetViews>
    <sheetView showGridLines="0" workbookViewId="0">
      <selection sqref="A1:M1"/>
    </sheetView>
  </sheetViews>
  <sheetFormatPr defaultColWidth="9.28515625" defaultRowHeight="12.75"/>
  <cols>
    <col min="1" max="1" width="30.7109375" style="171" customWidth="1"/>
    <col min="2" max="2" width="10.42578125" style="171" customWidth="1"/>
    <col min="3" max="3" width="8.7109375" style="171" customWidth="1"/>
    <col min="4" max="5" width="8.7109375" style="319" customWidth="1"/>
    <col min="6" max="6" width="12.7109375" style="175" customWidth="1"/>
    <col min="7" max="7" width="11.42578125" style="175" customWidth="1"/>
    <col min="8" max="8" width="12.7109375" style="171" customWidth="1"/>
    <col min="9" max="9" width="13.7109375" style="175" customWidth="1"/>
    <col min="10" max="10" width="12.140625" style="175" customWidth="1"/>
    <col min="11" max="11" width="12.7109375" style="171" customWidth="1"/>
    <col min="12" max="12" width="12.7109375" style="175" customWidth="1"/>
    <col min="13" max="13" width="12.7109375" style="317" customWidth="1"/>
    <col min="14" max="14" width="2.7109375" style="171" customWidth="1"/>
    <col min="15" max="15" width="15.85546875" style="171" customWidth="1"/>
    <col min="16" max="16384" width="9.28515625" style="171"/>
  </cols>
  <sheetData>
    <row r="1" spans="1:17" ht="93" customHeight="1">
      <c r="A1" s="369" t="str">
        <f>Dashboard!$A$1</f>
        <v>MARKET SURVEY</v>
      </c>
      <c r="B1" s="369"/>
      <c r="C1" s="369"/>
      <c r="D1" s="369"/>
      <c r="E1" s="369"/>
      <c r="F1" s="369"/>
      <c r="G1" s="369"/>
      <c r="H1" s="369"/>
      <c r="I1" s="369"/>
      <c r="J1" s="369"/>
      <c r="K1" s="369"/>
      <c r="L1" s="369"/>
      <c r="M1" s="369"/>
      <c r="O1" s="321"/>
    </row>
    <row r="2" spans="1:17" ht="44.25" customHeight="1" thickBot="1">
      <c r="A2" s="394" t="s">
        <v>189</v>
      </c>
      <c r="B2" s="394"/>
      <c r="C2" s="394"/>
      <c r="D2" s="394"/>
      <c r="E2" s="394"/>
      <c r="F2" s="394"/>
      <c r="G2" s="394"/>
      <c r="H2" s="394"/>
      <c r="I2" s="394"/>
      <c r="J2" s="394"/>
      <c r="K2" s="394"/>
      <c r="L2" s="394"/>
      <c r="M2" s="394"/>
      <c r="O2" s="322" t="str">
        <f ca="1">IF(SUM(D60,D110,D160,D210,D260,D310,D360)=Dashboard!H66,"OK","ERROR")</f>
        <v>OK</v>
      </c>
    </row>
    <row r="3" spans="1:17" ht="40.5" customHeight="1" thickBot="1">
      <c r="A3" s="62" t="s">
        <v>0</v>
      </c>
      <c r="B3" s="62"/>
      <c r="C3" s="62" t="s">
        <v>4</v>
      </c>
      <c r="D3" s="62" t="s">
        <v>45</v>
      </c>
      <c r="E3" s="62" t="s">
        <v>46</v>
      </c>
      <c r="F3" s="62" t="s">
        <v>152</v>
      </c>
      <c r="G3" s="62" t="s">
        <v>298</v>
      </c>
      <c r="H3" s="62" t="s">
        <v>11</v>
      </c>
      <c r="I3" s="62" t="s">
        <v>153</v>
      </c>
      <c r="J3" s="62" t="s">
        <v>299</v>
      </c>
      <c r="K3" s="62" t="s">
        <v>13</v>
      </c>
      <c r="L3" s="62" t="s">
        <v>275</v>
      </c>
      <c r="M3" s="62" t="s">
        <v>276</v>
      </c>
      <c r="P3" s="395"/>
      <c r="Q3" s="395"/>
    </row>
    <row r="4" spans="1:17" ht="28.35" hidden="1" customHeight="1">
      <c r="A4" s="323"/>
      <c r="B4" s="323"/>
      <c r="C4" s="320" t="s">
        <v>300</v>
      </c>
      <c r="D4" s="320" t="s">
        <v>301</v>
      </c>
      <c r="E4" s="320" t="s">
        <v>308</v>
      </c>
      <c r="F4" s="324" t="s">
        <v>315</v>
      </c>
      <c r="G4" s="325" t="s">
        <v>322</v>
      </c>
      <c r="H4" s="326"/>
      <c r="I4" s="324" t="s">
        <v>329</v>
      </c>
      <c r="J4" s="325" t="s">
        <v>336</v>
      </c>
      <c r="K4" s="326"/>
      <c r="L4" s="327" t="s">
        <v>343</v>
      </c>
      <c r="M4" s="328" t="s">
        <v>350</v>
      </c>
      <c r="P4" s="313"/>
      <c r="Q4" s="313"/>
    </row>
    <row r="5" spans="1:17" ht="28.35" hidden="1" customHeight="1">
      <c r="A5" s="323"/>
      <c r="B5" s="323"/>
      <c r="C5" s="320" t="s">
        <v>300</v>
      </c>
      <c r="D5" s="320" t="s">
        <v>302</v>
      </c>
      <c r="E5" s="320" t="s">
        <v>309</v>
      </c>
      <c r="F5" s="324" t="s">
        <v>316</v>
      </c>
      <c r="G5" s="325" t="s">
        <v>323</v>
      </c>
      <c r="H5" s="326"/>
      <c r="I5" s="324" t="s">
        <v>330</v>
      </c>
      <c r="J5" s="325" t="s">
        <v>337</v>
      </c>
      <c r="K5" s="326"/>
      <c r="L5" s="327" t="s">
        <v>344</v>
      </c>
      <c r="M5" s="329" t="s">
        <v>351</v>
      </c>
      <c r="P5" s="313"/>
      <c r="Q5" s="313"/>
    </row>
    <row r="6" spans="1:17" ht="28.35" hidden="1" customHeight="1">
      <c r="A6" s="323"/>
      <c r="B6" s="323"/>
      <c r="C6" s="320" t="s">
        <v>300</v>
      </c>
      <c r="D6" s="320" t="s">
        <v>303</v>
      </c>
      <c r="E6" s="320" t="s">
        <v>310</v>
      </c>
      <c r="F6" s="324" t="s">
        <v>317</v>
      </c>
      <c r="G6" s="325" t="s">
        <v>324</v>
      </c>
      <c r="H6" s="326"/>
      <c r="I6" s="324" t="s">
        <v>331</v>
      </c>
      <c r="J6" s="325" t="s">
        <v>338</v>
      </c>
      <c r="K6" s="326"/>
      <c r="L6" s="327" t="s">
        <v>345</v>
      </c>
      <c r="M6" s="329" t="s">
        <v>352</v>
      </c>
      <c r="P6" s="313"/>
      <c r="Q6" s="313"/>
    </row>
    <row r="7" spans="1:17" ht="28.35" hidden="1" customHeight="1">
      <c r="A7" s="323"/>
      <c r="B7" s="323"/>
      <c r="C7" s="320" t="s">
        <v>300</v>
      </c>
      <c r="D7" s="320" t="s">
        <v>304</v>
      </c>
      <c r="E7" s="320" t="s">
        <v>311</v>
      </c>
      <c r="F7" s="324" t="s">
        <v>318</v>
      </c>
      <c r="G7" s="325" t="s">
        <v>325</v>
      </c>
      <c r="H7" s="326"/>
      <c r="I7" s="324" t="s">
        <v>332</v>
      </c>
      <c r="J7" s="325" t="s">
        <v>339</v>
      </c>
      <c r="K7" s="326"/>
      <c r="L7" s="327" t="s">
        <v>346</v>
      </c>
      <c r="M7" s="329" t="s">
        <v>353</v>
      </c>
      <c r="P7" s="313"/>
      <c r="Q7" s="313"/>
    </row>
    <row r="8" spans="1:17" ht="28.35" hidden="1" customHeight="1">
      <c r="A8" s="323"/>
      <c r="B8" s="323"/>
      <c r="C8" s="320" t="s">
        <v>300</v>
      </c>
      <c r="D8" s="320" t="s">
        <v>305</v>
      </c>
      <c r="E8" s="320" t="s">
        <v>312</v>
      </c>
      <c r="F8" s="324" t="s">
        <v>319</v>
      </c>
      <c r="G8" s="325" t="s">
        <v>326</v>
      </c>
      <c r="H8" s="326"/>
      <c r="I8" s="324" t="s">
        <v>333</v>
      </c>
      <c r="J8" s="325" t="s">
        <v>340</v>
      </c>
      <c r="K8" s="326"/>
      <c r="L8" s="327" t="s">
        <v>347</v>
      </c>
      <c r="M8" s="329" t="s">
        <v>354</v>
      </c>
      <c r="P8" s="313"/>
      <c r="Q8" s="313"/>
    </row>
    <row r="9" spans="1:17" ht="28.35" hidden="1" customHeight="1">
      <c r="A9" s="323"/>
      <c r="B9" s="323"/>
      <c r="C9" s="320" t="s">
        <v>300</v>
      </c>
      <c r="D9" s="320" t="s">
        <v>306</v>
      </c>
      <c r="E9" s="320" t="s">
        <v>313</v>
      </c>
      <c r="F9" s="324" t="s">
        <v>320</v>
      </c>
      <c r="G9" s="325" t="s">
        <v>327</v>
      </c>
      <c r="H9" s="326"/>
      <c r="I9" s="324" t="s">
        <v>334</v>
      </c>
      <c r="J9" s="325" t="s">
        <v>341</v>
      </c>
      <c r="K9" s="326"/>
      <c r="L9" s="327" t="s">
        <v>348</v>
      </c>
      <c r="M9" s="329" t="s">
        <v>355</v>
      </c>
      <c r="P9" s="313"/>
      <c r="Q9" s="313"/>
    </row>
    <row r="10" spans="1:17" ht="24.75" hidden="1" customHeight="1">
      <c r="A10" s="323" t="s">
        <v>291</v>
      </c>
      <c r="B10" s="323"/>
      <c r="C10" s="320" t="s">
        <v>300</v>
      </c>
      <c r="D10" s="320" t="s">
        <v>307</v>
      </c>
      <c r="E10" s="320" t="s">
        <v>314</v>
      </c>
      <c r="F10" s="324" t="s">
        <v>321</v>
      </c>
      <c r="G10" s="325" t="s">
        <v>328</v>
      </c>
      <c r="H10" s="326"/>
      <c r="I10" s="324" t="s">
        <v>335</v>
      </c>
      <c r="J10" s="325" t="s">
        <v>342</v>
      </c>
      <c r="K10" s="326"/>
      <c r="L10" s="327" t="s">
        <v>349</v>
      </c>
      <c r="M10" s="329" t="s">
        <v>356</v>
      </c>
    </row>
    <row r="11" spans="1:17" ht="18" customHeight="1">
      <c r="A11" s="330" t="s">
        <v>61</v>
      </c>
      <c r="B11" s="330"/>
      <c r="C11" s="330"/>
      <c r="D11" s="331"/>
      <c r="E11" s="331"/>
      <c r="F11" s="332"/>
      <c r="G11" s="333"/>
      <c r="H11" s="334"/>
      <c r="I11" s="332"/>
      <c r="J11" s="333"/>
      <c r="K11" s="334"/>
      <c r="L11" s="335"/>
      <c r="M11" s="336"/>
    </row>
    <row r="12" spans="1:17" ht="12" customHeight="1">
      <c r="A12" s="172" t="s">
        <v>406</v>
      </c>
      <c r="B12" s="172" t="str">
        <f>IF(A12="","","Studio")</f>
        <v>Studio</v>
      </c>
      <c r="C12" s="103">
        <f t="shared" ref="C12:G15" ca="1" si="0">IF($A12="","",IFERROR(INDIRECT("'" &amp; $A12 &amp; "'!" &amp; C$4),0))</f>
        <v>4</v>
      </c>
      <c r="D12" s="103">
        <f t="shared" ca="1" si="0"/>
        <v>17</v>
      </c>
      <c r="E12" s="103">
        <f t="shared" ca="1" si="0"/>
        <v>536.05882352941171</v>
      </c>
      <c r="F12" s="315">
        <f t="shared" ca="1" si="0"/>
        <v>3788.294117647059</v>
      </c>
      <c r="G12" s="314">
        <f t="shared" ca="1" si="0"/>
        <v>7.1049461674570953</v>
      </c>
      <c r="H12" s="173">
        <f ca="1">IF($A12="","",I12-F12)</f>
        <v>0</v>
      </c>
      <c r="I12" s="315">
        <f t="shared" ref="I12:J15" ca="1" si="1">IF($A12="","",IFERROR(INDIRECT("'" &amp; $A12 &amp; "'!" &amp; I$4),0))</f>
        <v>3788.294117647059</v>
      </c>
      <c r="J12" s="314">
        <f t="shared" ca="1" si="1"/>
        <v>7.1049461674570953</v>
      </c>
      <c r="K12" s="173">
        <f ca="1">IF($A12="","",L12-I12)</f>
        <v>0</v>
      </c>
      <c r="L12" s="174">
        <f t="shared" ref="L12:M15" ca="1" si="2">IF($A12="","",IFERROR(INDIRECT("'" &amp; $A12 &amp; "'!" &amp; L$4),0))</f>
        <v>3788.294117647059</v>
      </c>
      <c r="M12" s="316">
        <f t="shared" ca="1" si="2"/>
        <v>7.1049461674570953</v>
      </c>
    </row>
    <row r="13" spans="1:17" ht="12" customHeight="1">
      <c r="A13" s="172" t="s">
        <v>422</v>
      </c>
      <c r="B13" s="172" t="str">
        <f>IF(A13="","","Studio")</f>
        <v>Studio</v>
      </c>
      <c r="C13" s="103">
        <f t="shared" ca="1" si="0"/>
        <v>5</v>
      </c>
      <c r="D13" s="103">
        <f t="shared" ca="1" si="0"/>
        <v>36</v>
      </c>
      <c r="E13" s="103">
        <f t="shared" ca="1" si="0"/>
        <v>542.22222222222217</v>
      </c>
      <c r="F13" s="315">
        <f t="shared" ca="1" si="0"/>
        <v>3153.7777777777778</v>
      </c>
      <c r="G13" s="314">
        <f t="shared" ca="1" si="0"/>
        <v>5.8782207768418395</v>
      </c>
      <c r="H13" s="173">
        <f ca="1">IF($A13="","",I13-F13)</f>
        <v>0</v>
      </c>
      <c r="I13" s="315">
        <f t="shared" ca="1" si="1"/>
        <v>3153.7777777777778</v>
      </c>
      <c r="J13" s="314">
        <f t="shared" ca="1" si="1"/>
        <v>5.8782207768418395</v>
      </c>
      <c r="K13" s="173">
        <f ca="1">IF($A13="","",L13-I13)</f>
        <v>0</v>
      </c>
      <c r="L13" s="174">
        <f t="shared" ca="1" si="2"/>
        <v>3153.7777777777778</v>
      </c>
      <c r="M13" s="316">
        <f t="shared" ca="1" si="2"/>
        <v>5.8782207768418395</v>
      </c>
      <c r="P13" s="175"/>
    </row>
    <row r="14" spans="1:17" ht="12" customHeight="1">
      <c r="A14" s="172" t="s">
        <v>358</v>
      </c>
      <c r="B14" s="172" t="str">
        <f>IF(A14="","","Studio")</f>
        <v>Studio</v>
      </c>
      <c r="C14" s="103">
        <f t="shared" ca="1" si="0"/>
        <v>2</v>
      </c>
      <c r="D14" s="103">
        <f t="shared" ca="1" si="0"/>
        <v>183</v>
      </c>
      <c r="E14" s="103">
        <f t="shared" ca="1" si="0"/>
        <v>347.43715846994536</v>
      </c>
      <c r="F14" s="315">
        <f t="shared" ca="1" si="0"/>
        <v>2571.5628415300544</v>
      </c>
      <c r="G14" s="314">
        <f t="shared" ca="1" si="0"/>
        <v>7.4234269015456604</v>
      </c>
      <c r="H14" s="173">
        <f ca="1">IF($A14="","",I14-F14)</f>
        <v>0</v>
      </c>
      <c r="I14" s="315">
        <f t="shared" ca="1" si="1"/>
        <v>2571.5628415300544</v>
      </c>
      <c r="J14" s="314">
        <f t="shared" ca="1" si="1"/>
        <v>7.4234269015456604</v>
      </c>
      <c r="K14" s="173">
        <f ca="1">IF($A14="","",L14-I14)</f>
        <v>0</v>
      </c>
      <c r="L14" s="174">
        <f t="shared" ca="1" si="2"/>
        <v>2571.5628415300544</v>
      </c>
      <c r="M14" s="316">
        <f t="shared" ca="1" si="2"/>
        <v>7.4234269015456604</v>
      </c>
      <c r="P14" s="176"/>
    </row>
    <row r="15" spans="1:17" ht="14.25" customHeight="1">
      <c r="A15" s="172" t="s">
        <v>384</v>
      </c>
      <c r="B15" s="172" t="str">
        <f>IF(A15="","","Studio")</f>
        <v>Studio</v>
      </c>
      <c r="C15" s="103">
        <f t="shared" ca="1" si="0"/>
        <v>5</v>
      </c>
      <c r="D15" s="103">
        <f t="shared" ca="1" si="0"/>
        <v>0</v>
      </c>
      <c r="E15" s="103">
        <f t="shared" ca="1" si="0"/>
        <v>0</v>
      </c>
      <c r="F15" s="315">
        <f t="shared" ca="1" si="0"/>
        <v>0</v>
      </c>
      <c r="G15" s="314">
        <f t="shared" ca="1" si="0"/>
        <v>0</v>
      </c>
      <c r="H15" s="173">
        <f ca="1">IF($A15="","",I15-F15)</f>
        <v>0</v>
      </c>
      <c r="I15" s="315">
        <f t="shared" ca="1" si="1"/>
        <v>0</v>
      </c>
      <c r="J15" s="314">
        <f t="shared" ca="1" si="1"/>
        <v>0</v>
      </c>
      <c r="K15" s="173">
        <f ca="1">IF($A15="","",L15-I15)</f>
        <v>0</v>
      </c>
      <c r="L15" s="174">
        <f t="shared" ca="1" si="2"/>
        <v>0</v>
      </c>
      <c r="M15" s="316">
        <f t="shared" ca="1" si="2"/>
        <v>0</v>
      </c>
    </row>
    <row r="16" spans="1:17" ht="12" hidden="1" customHeight="1">
      <c r="A16" s="172"/>
      <c r="B16" s="172" t="str">
        <f t="shared" ref="B16:B43" si="3">IF(A16="","","Studio")</f>
        <v/>
      </c>
      <c r="C16" s="103" t="str">
        <f t="shared" ref="C16:G58" ca="1" si="4">IF($A16="","",IFERROR(INDIRECT("'" &amp; $A16 &amp; "'!" &amp; C$4),0))</f>
        <v/>
      </c>
      <c r="D16" s="103" t="str">
        <f t="shared" ref="D16:G27" ca="1" si="5">IF($A16="","",IFERROR(INDIRECT("'" &amp; $A16 &amp; "'!" &amp; D$4),0))</f>
        <v/>
      </c>
      <c r="E16" s="103" t="str">
        <f t="shared" ca="1" si="5"/>
        <v/>
      </c>
      <c r="F16" s="315" t="str">
        <f t="shared" ca="1" si="5"/>
        <v/>
      </c>
      <c r="G16" s="314" t="str">
        <f t="shared" ca="1" si="5"/>
        <v/>
      </c>
      <c r="H16" s="173" t="str">
        <f t="shared" ref="H16:H58" si="6">IF($A16="","",I16-F16)</f>
        <v/>
      </c>
      <c r="I16" s="315" t="str">
        <f t="shared" ref="I16:J58" ca="1" si="7">IF($A16="","",IFERROR(INDIRECT("'" &amp; $A16 &amp; "'!" &amp; I$4),0))</f>
        <v/>
      </c>
      <c r="J16" s="314" t="str">
        <f t="shared" ca="1" si="7"/>
        <v/>
      </c>
      <c r="K16" s="173" t="str">
        <f t="shared" ref="K16:K58" si="8">IF($A16="","",L16-I16)</f>
        <v/>
      </c>
      <c r="L16" s="174" t="str">
        <f t="shared" ref="L16:M58" ca="1" si="9">IF($A16="","",IFERROR(INDIRECT("'" &amp; $A16 &amp; "'!" &amp; L$4),0))</f>
        <v/>
      </c>
      <c r="M16" s="316" t="str">
        <f t="shared" ca="1" si="9"/>
        <v/>
      </c>
    </row>
    <row r="17" spans="1:13" ht="12" hidden="1" customHeight="1">
      <c r="A17" s="172"/>
      <c r="B17" s="172" t="str">
        <f t="shared" si="3"/>
        <v/>
      </c>
      <c r="C17" s="103" t="str">
        <f t="shared" ca="1" si="4"/>
        <v/>
      </c>
      <c r="D17" s="103" t="str">
        <f t="shared" ca="1" si="5"/>
        <v/>
      </c>
      <c r="E17" s="103" t="str">
        <f t="shared" ca="1" si="5"/>
        <v/>
      </c>
      <c r="F17" s="315" t="str">
        <f t="shared" ca="1" si="5"/>
        <v/>
      </c>
      <c r="G17" s="314" t="str">
        <f t="shared" ca="1" si="5"/>
        <v/>
      </c>
      <c r="H17" s="173" t="str">
        <f t="shared" si="6"/>
        <v/>
      </c>
      <c r="I17" s="315" t="str">
        <f t="shared" ca="1" si="7"/>
        <v/>
      </c>
      <c r="J17" s="314" t="str">
        <f t="shared" ca="1" si="7"/>
        <v/>
      </c>
      <c r="K17" s="173" t="str">
        <f t="shared" si="8"/>
        <v/>
      </c>
      <c r="L17" s="174" t="str">
        <f t="shared" ca="1" si="9"/>
        <v/>
      </c>
      <c r="M17" s="316" t="str">
        <f t="shared" ca="1" si="9"/>
        <v/>
      </c>
    </row>
    <row r="18" spans="1:13" ht="12" hidden="1" customHeight="1">
      <c r="A18" s="172"/>
      <c r="B18" s="172" t="str">
        <f t="shared" si="3"/>
        <v/>
      </c>
      <c r="C18" s="103" t="str">
        <f t="shared" ca="1" si="4"/>
        <v/>
      </c>
      <c r="D18" s="103" t="str">
        <f t="shared" ca="1" si="5"/>
        <v/>
      </c>
      <c r="E18" s="103" t="str">
        <f t="shared" ca="1" si="5"/>
        <v/>
      </c>
      <c r="F18" s="315" t="str">
        <f t="shared" ca="1" si="5"/>
        <v/>
      </c>
      <c r="G18" s="314" t="str">
        <f t="shared" ca="1" si="5"/>
        <v/>
      </c>
      <c r="H18" s="173" t="str">
        <f t="shared" si="6"/>
        <v/>
      </c>
      <c r="I18" s="315" t="str">
        <f t="shared" ca="1" si="7"/>
        <v/>
      </c>
      <c r="J18" s="314" t="str">
        <f t="shared" ca="1" si="7"/>
        <v/>
      </c>
      <c r="K18" s="173" t="str">
        <f t="shared" si="8"/>
        <v/>
      </c>
      <c r="L18" s="174" t="str">
        <f t="shared" ca="1" si="9"/>
        <v/>
      </c>
      <c r="M18" s="316" t="str">
        <f t="shared" ca="1" si="9"/>
        <v/>
      </c>
    </row>
    <row r="19" spans="1:13" ht="12" hidden="1" customHeight="1">
      <c r="A19" s="172"/>
      <c r="B19" s="172" t="str">
        <f t="shared" si="3"/>
        <v/>
      </c>
      <c r="C19" s="103" t="str">
        <f t="shared" ca="1" si="4"/>
        <v/>
      </c>
      <c r="D19" s="103" t="str">
        <f t="shared" ca="1" si="5"/>
        <v/>
      </c>
      <c r="E19" s="103" t="str">
        <f t="shared" ca="1" si="5"/>
        <v/>
      </c>
      <c r="F19" s="315" t="str">
        <f t="shared" ca="1" si="5"/>
        <v/>
      </c>
      <c r="G19" s="314" t="str">
        <f t="shared" ca="1" si="5"/>
        <v/>
      </c>
      <c r="H19" s="173" t="str">
        <f t="shared" si="6"/>
        <v/>
      </c>
      <c r="I19" s="315" t="str">
        <f t="shared" ca="1" si="7"/>
        <v/>
      </c>
      <c r="J19" s="314" t="str">
        <f t="shared" ca="1" si="7"/>
        <v/>
      </c>
      <c r="K19" s="173" t="str">
        <f t="shared" si="8"/>
        <v/>
      </c>
      <c r="L19" s="174" t="str">
        <f t="shared" ca="1" si="9"/>
        <v/>
      </c>
      <c r="M19" s="316" t="str">
        <f t="shared" ca="1" si="9"/>
        <v/>
      </c>
    </row>
    <row r="20" spans="1:13" ht="12" hidden="1" customHeight="1">
      <c r="A20" s="172"/>
      <c r="B20" s="172" t="str">
        <f t="shared" si="3"/>
        <v/>
      </c>
      <c r="C20" s="103" t="str">
        <f t="shared" ca="1" si="4"/>
        <v/>
      </c>
      <c r="D20" s="103" t="str">
        <f t="shared" ca="1" si="5"/>
        <v/>
      </c>
      <c r="E20" s="103" t="str">
        <f t="shared" ca="1" si="5"/>
        <v/>
      </c>
      <c r="F20" s="315" t="str">
        <f t="shared" ca="1" si="5"/>
        <v/>
      </c>
      <c r="G20" s="314" t="str">
        <f t="shared" ca="1" si="5"/>
        <v/>
      </c>
      <c r="H20" s="173" t="str">
        <f t="shared" si="6"/>
        <v/>
      </c>
      <c r="I20" s="315" t="str">
        <f t="shared" ca="1" si="7"/>
        <v/>
      </c>
      <c r="J20" s="314" t="str">
        <f t="shared" ca="1" si="7"/>
        <v/>
      </c>
      <c r="K20" s="173" t="str">
        <f t="shared" si="8"/>
        <v/>
      </c>
      <c r="L20" s="174" t="str">
        <f t="shared" ca="1" si="9"/>
        <v/>
      </c>
      <c r="M20" s="316" t="str">
        <f t="shared" ca="1" si="9"/>
        <v/>
      </c>
    </row>
    <row r="21" spans="1:13" ht="12" hidden="1" customHeight="1">
      <c r="A21" s="172"/>
      <c r="B21" s="172" t="str">
        <f t="shared" si="3"/>
        <v/>
      </c>
      <c r="C21" s="103" t="str">
        <f t="shared" ca="1" si="4"/>
        <v/>
      </c>
      <c r="D21" s="103" t="str">
        <f t="shared" ca="1" si="5"/>
        <v/>
      </c>
      <c r="E21" s="103" t="str">
        <f t="shared" ca="1" si="5"/>
        <v/>
      </c>
      <c r="F21" s="315" t="str">
        <f t="shared" ca="1" si="5"/>
        <v/>
      </c>
      <c r="G21" s="314" t="str">
        <f t="shared" ca="1" si="5"/>
        <v/>
      </c>
      <c r="H21" s="173" t="str">
        <f t="shared" si="6"/>
        <v/>
      </c>
      <c r="I21" s="315" t="str">
        <f t="shared" ca="1" si="7"/>
        <v/>
      </c>
      <c r="J21" s="314" t="str">
        <f t="shared" ca="1" si="7"/>
        <v/>
      </c>
      <c r="K21" s="173" t="str">
        <f t="shared" si="8"/>
        <v/>
      </c>
      <c r="L21" s="174" t="str">
        <f t="shared" ca="1" si="9"/>
        <v/>
      </c>
      <c r="M21" s="316" t="str">
        <f t="shared" ca="1" si="9"/>
        <v/>
      </c>
    </row>
    <row r="22" spans="1:13" ht="12" hidden="1" customHeight="1">
      <c r="A22" s="172"/>
      <c r="B22" s="172" t="str">
        <f t="shared" si="3"/>
        <v/>
      </c>
      <c r="C22" s="103" t="str">
        <f t="shared" ca="1" si="4"/>
        <v/>
      </c>
      <c r="D22" s="103" t="str">
        <f t="shared" ca="1" si="5"/>
        <v/>
      </c>
      <c r="E22" s="103" t="str">
        <f t="shared" ca="1" si="5"/>
        <v/>
      </c>
      <c r="F22" s="315" t="str">
        <f t="shared" ca="1" si="5"/>
        <v/>
      </c>
      <c r="G22" s="314" t="str">
        <f t="shared" ca="1" si="5"/>
        <v/>
      </c>
      <c r="H22" s="173" t="str">
        <f t="shared" si="6"/>
        <v/>
      </c>
      <c r="I22" s="315" t="str">
        <f t="shared" ca="1" si="7"/>
        <v/>
      </c>
      <c r="J22" s="314" t="str">
        <f t="shared" ca="1" si="7"/>
        <v/>
      </c>
      <c r="K22" s="173" t="str">
        <f t="shared" si="8"/>
        <v/>
      </c>
      <c r="L22" s="174" t="str">
        <f t="shared" ca="1" si="9"/>
        <v/>
      </c>
      <c r="M22" s="316" t="str">
        <f t="shared" ca="1" si="9"/>
        <v/>
      </c>
    </row>
    <row r="23" spans="1:13" ht="12" hidden="1" customHeight="1">
      <c r="A23" s="172"/>
      <c r="B23" s="172" t="str">
        <f t="shared" si="3"/>
        <v/>
      </c>
      <c r="C23" s="103" t="str">
        <f t="shared" ca="1" si="4"/>
        <v/>
      </c>
      <c r="D23" s="103" t="str">
        <f t="shared" ca="1" si="5"/>
        <v/>
      </c>
      <c r="E23" s="103" t="str">
        <f t="shared" ca="1" si="5"/>
        <v/>
      </c>
      <c r="F23" s="315" t="str">
        <f t="shared" ca="1" si="5"/>
        <v/>
      </c>
      <c r="G23" s="314" t="str">
        <f t="shared" ca="1" si="5"/>
        <v/>
      </c>
      <c r="H23" s="173" t="str">
        <f t="shared" si="6"/>
        <v/>
      </c>
      <c r="I23" s="315" t="str">
        <f t="shared" ca="1" si="7"/>
        <v/>
      </c>
      <c r="J23" s="314" t="str">
        <f t="shared" ca="1" si="7"/>
        <v/>
      </c>
      <c r="K23" s="173" t="str">
        <f t="shared" si="8"/>
        <v/>
      </c>
      <c r="L23" s="174" t="str">
        <f t="shared" ca="1" si="9"/>
        <v/>
      </c>
      <c r="M23" s="316" t="str">
        <f t="shared" ca="1" si="9"/>
        <v/>
      </c>
    </row>
    <row r="24" spans="1:13" ht="12" hidden="1" customHeight="1">
      <c r="A24" s="172"/>
      <c r="B24" s="172" t="str">
        <f t="shared" si="3"/>
        <v/>
      </c>
      <c r="C24" s="103" t="str">
        <f t="shared" ca="1" si="4"/>
        <v/>
      </c>
      <c r="D24" s="103" t="str">
        <f t="shared" ca="1" si="5"/>
        <v/>
      </c>
      <c r="E24" s="103" t="str">
        <f t="shared" ca="1" si="5"/>
        <v/>
      </c>
      <c r="F24" s="315" t="str">
        <f t="shared" ca="1" si="5"/>
        <v/>
      </c>
      <c r="G24" s="314" t="str">
        <f t="shared" ca="1" si="5"/>
        <v/>
      </c>
      <c r="H24" s="173" t="str">
        <f t="shared" si="6"/>
        <v/>
      </c>
      <c r="I24" s="315" t="str">
        <f t="shared" ca="1" si="7"/>
        <v/>
      </c>
      <c r="J24" s="314" t="str">
        <f t="shared" ca="1" si="7"/>
        <v/>
      </c>
      <c r="K24" s="173" t="str">
        <f t="shared" si="8"/>
        <v/>
      </c>
      <c r="L24" s="174" t="str">
        <f t="shared" ca="1" si="9"/>
        <v/>
      </c>
      <c r="M24" s="316" t="str">
        <f t="shared" ca="1" si="9"/>
        <v/>
      </c>
    </row>
    <row r="25" spans="1:13" ht="12" hidden="1" customHeight="1">
      <c r="A25" s="172"/>
      <c r="B25" s="172" t="str">
        <f t="shared" si="3"/>
        <v/>
      </c>
      <c r="C25" s="103" t="str">
        <f t="shared" ca="1" si="4"/>
        <v/>
      </c>
      <c r="D25" s="103" t="str">
        <f t="shared" ca="1" si="5"/>
        <v/>
      </c>
      <c r="E25" s="103" t="str">
        <f t="shared" ca="1" si="5"/>
        <v/>
      </c>
      <c r="F25" s="315" t="str">
        <f t="shared" ca="1" si="5"/>
        <v/>
      </c>
      <c r="G25" s="314" t="str">
        <f t="shared" ca="1" si="5"/>
        <v/>
      </c>
      <c r="H25" s="173" t="str">
        <f t="shared" si="6"/>
        <v/>
      </c>
      <c r="I25" s="315" t="str">
        <f t="shared" ca="1" si="7"/>
        <v/>
      </c>
      <c r="J25" s="314" t="str">
        <f t="shared" ca="1" si="7"/>
        <v/>
      </c>
      <c r="K25" s="173" t="str">
        <f t="shared" si="8"/>
        <v/>
      </c>
      <c r="L25" s="174" t="str">
        <f t="shared" ca="1" si="9"/>
        <v/>
      </c>
      <c r="M25" s="316" t="str">
        <f t="shared" ca="1" si="9"/>
        <v/>
      </c>
    </row>
    <row r="26" spans="1:13" ht="12" hidden="1" customHeight="1">
      <c r="A26" s="172"/>
      <c r="B26" s="172" t="str">
        <f t="shared" si="3"/>
        <v/>
      </c>
      <c r="C26" s="103" t="str">
        <f t="shared" ca="1" si="4"/>
        <v/>
      </c>
      <c r="D26" s="103" t="str">
        <f t="shared" ca="1" si="5"/>
        <v/>
      </c>
      <c r="E26" s="103" t="str">
        <f t="shared" ca="1" si="5"/>
        <v/>
      </c>
      <c r="F26" s="315" t="str">
        <f t="shared" ca="1" si="5"/>
        <v/>
      </c>
      <c r="G26" s="314" t="str">
        <f t="shared" ca="1" si="5"/>
        <v/>
      </c>
      <c r="H26" s="173" t="str">
        <f t="shared" si="6"/>
        <v/>
      </c>
      <c r="I26" s="315" t="str">
        <f t="shared" ca="1" si="7"/>
        <v/>
      </c>
      <c r="J26" s="314" t="str">
        <f t="shared" ca="1" si="7"/>
        <v/>
      </c>
      <c r="K26" s="173" t="str">
        <f t="shared" si="8"/>
        <v/>
      </c>
      <c r="L26" s="174" t="str">
        <f t="shared" ca="1" si="9"/>
        <v/>
      </c>
      <c r="M26" s="316" t="str">
        <f t="shared" ca="1" si="9"/>
        <v/>
      </c>
    </row>
    <row r="27" spans="1:13" ht="12" hidden="1" customHeight="1">
      <c r="A27" s="172"/>
      <c r="B27" s="172" t="str">
        <f t="shared" si="3"/>
        <v/>
      </c>
      <c r="C27" s="103" t="str">
        <f t="shared" ca="1" si="4"/>
        <v/>
      </c>
      <c r="D27" s="103" t="str">
        <f t="shared" ca="1" si="5"/>
        <v/>
      </c>
      <c r="E27" s="103" t="str">
        <f t="shared" ca="1" si="5"/>
        <v/>
      </c>
      <c r="F27" s="315" t="str">
        <f t="shared" ca="1" si="5"/>
        <v/>
      </c>
      <c r="G27" s="314" t="str">
        <f t="shared" ca="1" si="5"/>
        <v/>
      </c>
      <c r="H27" s="173" t="str">
        <f t="shared" si="6"/>
        <v/>
      </c>
      <c r="I27" s="315" t="str">
        <f t="shared" ca="1" si="7"/>
        <v/>
      </c>
      <c r="J27" s="314" t="str">
        <f t="shared" ca="1" si="7"/>
        <v/>
      </c>
      <c r="K27" s="173" t="str">
        <f t="shared" si="8"/>
        <v/>
      </c>
      <c r="L27" s="174" t="str">
        <f t="shared" ca="1" si="9"/>
        <v/>
      </c>
      <c r="M27" s="316" t="str">
        <f t="shared" ca="1" si="9"/>
        <v/>
      </c>
    </row>
    <row r="28" spans="1:13" ht="12" hidden="1" customHeight="1">
      <c r="A28" s="172"/>
      <c r="B28" s="172" t="str">
        <f t="shared" si="3"/>
        <v/>
      </c>
      <c r="C28" s="103" t="str">
        <f t="shared" ca="1" si="4"/>
        <v/>
      </c>
      <c r="D28" s="103" t="str">
        <f t="shared" ca="1" si="4"/>
        <v/>
      </c>
      <c r="E28" s="103" t="str">
        <f t="shared" ca="1" si="4"/>
        <v/>
      </c>
      <c r="F28" s="315" t="str">
        <f t="shared" ca="1" si="4"/>
        <v/>
      </c>
      <c r="G28" s="314" t="str">
        <f t="shared" ca="1" si="4"/>
        <v/>
      </c>
      <c r="H28" s="173" t="str">
        <f t="shared" si="6"/>
        <v/>
      </c>
      <c r="I28" s="315" t="str">
        <f t="shared" ca="1" si="7"/>
        <v/>
      </c>
      <c r="J28" s="314" t="str">
        <f t="shared" ca="1" si="7"/>
        <v/>
      </c>
      <c r="K28" s="173" t="str">
        <f t="shared" si="8"/>
        <v/>
      </c>
      <c r="L28" s="174" t="str">
        <f t="shared" ca="1" si="9"/>
        <v/>
      </c>
      <c r="M28" s="316" t="str">
        <f t="shared" ca="1" si="9"/>
        <v/>
      </c>
    </row>
    <row r="29" spans="1:13" ht="12" hidden="1" customHeight="1">
      <c r="A29" s="172"/>
      <c r="B29" s="172" t="str">
        <f t="shared" si="3"/>
        <v/>
      </c>
      <c r="C29" s="103" t="str">
        <f t="shared" ca="1" si="4"/>
        <v/>
      </c>
      <c r="D29" s="103" t="str">
        <f t="shared" ca="1" si="4"/>
        <v/>
      </c>
      <c r="E29" s="103" t="str">
        <f t="shared" ca="1" si="4"/>
        <v/>
      </c>
      <c r="F29" s="315" t="str">
        <f t="shared" ca="1" si="4"/>
        <v/>
      </c>
      <c r="G29" s="314" t="str">
        <f t="shared" ca="1" si="4"/>
        <v/>
      </c>
      <c r="H29" s="173" t="str">
        <f t="shared" si="6"/>
        <v/>
      </c>
      <c r="I29" s="315" t="str">
        <f t="shared" ca="1" si="7"/>
        <v/>
      </c>
      <c r="J29" s="314" t="str">
        <f t="shared" ca="1" si="7"/>
        <v/>
      </c>
      <c r="K29" s="173" t="str">
        <f t="shared" si="8"/>
        <v/>
      </c>
      <c r="L29" s="174" t="str">
        <f t="shared" ca="1" si="9"/>
        <v/>
      </c>
      <c r="M29" s="316" t="str">
        <f t="shared" ca="1" si="9"/>
        <v/>
      </c>
    </row>
    <row r="30" spans="1:13" ht="12" hidden="1" customHeight="1">
      <c r="A30" s="172"/>
      <c r="B30" s="172" t="str">
        <f t="shared" si="3"/>
        <v/>
      </c>
      <c r="C30" s="103" t="str">
        <f t="shared" ca="1" si="4"/>
        <v/>
      </c>
      <c r="D30" s="103" t="str">
        <f t="shared" ca="1" si="4"/>
        <v/>
      </c>
      <c r="E30" s="103" t="str">
        <f t="shared" ca="1" si="4"/>
        <v/>
      </c>
      <c r="F30" s="315" t="str">
        <f t="shared" ca="1" si="4"/>
        <v/>
      </c>
      <c r="G30" s="314" t="str">
        <f t="shared" ca="1" si="4"/>
        <v/>
      </c>
      <c r="H30" s="173" t="str">
        <f t="shared" si="6"/>
        <v/>
      </c>
      <c r="I30" s="315" t="str">
        <f t="shared" ca="1" si="7"/>
        <v/>
      </c>
      <c r="J30" s="314" t="str">
        <f t="shared" ca="1" si="7"/>
        <v/>
      </c>
      <c r="K30" s="173" t="str">
        <f t="shared" si="8"/>
        <v/>
      </c>
      <c r="L30" s="174" t="str">
        <f t="shared" ca="1" si="9"/>
        <v/>
      </c>
      <c r="M30" s="316" t="str">
        <f t="shared" ca="1" si="9"/>
        <v/>
      </c>
    </row>
    <row r="31" spans="1:13" ht="12" hidden="1" customHeight="1">
      <c r="A31" s="172"/>
      <c r="B31" s="172" t="str">
        <f t="shared" si="3"/>
        <v/>
      </c>
      <c r="C31" s="103" t="str">
        <f t="shared" ca="1" si="4"/>
        <v/>
      </c>
      <c r="D31" s="103" t="str">
        <f t="shared" ca="1" si="4"/>
        <v/>
      </c>
      <c r="E31" s="103" t="str">
        <f t="shared" ca="1" si="4"/>
        <v/>
      </c>
      <c r="F31" s="315" t="str">
        <f t="shared" ca="1" si="4"/>
        <v/>
      </c>
      <c r="G31" s="314" t="str">
        <f t="shared" ca="1" si="4"/>
        <v/>
      </c>
      <c r="H31" s="173" t="str">
        <f t="shared" si="6"/>
        <v/>
      </c>
      <c r="I31" s="315" t="str">
        <f t="shared" ca="1" si="7"/>
        <v/>
      </c>
      <c r="J31" s="314" t="str">
        <f t="shared" ca="1" si="7"/>
        <v/>
      </c>
      <c r="K31" s="173" t="str">
        <f t="shared" si="8"/>
        <v/>
      </c>
      <c r="L31" s="174" t="str">
        <f t="shared" ca="1" si="9"/>
        <v/>
      </c>
      <c r="M31" s="316" t="str">
        <f t="shared" ca="1" si="9"/>
        <v/>
      </c>
    </row>
    <row r="32" spans="1:13" ht="12" hidden="1" customHeight="1">
      <c r="A32" s="172"/>
      <c r="B32" s="172" t="str">
        <f t="shared" si="3"/>
        <v/>
      </c>
      <c r="C32" s="103" t="str">
        <f t="shared" ca="1" si="4"/>
        <v/>
      </c>
      <c r="D32" s="103" t="str">
        <f t="shared" ca="1" si="4"/>
        <v/>
      </c>
      <c r="E32" s="103" t="str">
        <f t="shared" ca="1" si="4"/>
        <v/>
      </c>
      <c r="F32" s="315" t="str">
        <f t="shared" ca="1" si="4"/>
        <v/>
      </c>
      <c r="G32" s="314" t="str">
        <f t="shared" ca="1" si="4"/>
        <v/>
      </c>
      <c r="H32" s="173" t="str">
        <f t="shared" si="6"/>
        <v/>
      </c>
      <c r="I32" s="315" t="str">
        <f t="shared" ca="1" si="7"/>
        <v/>
      </c>
      <c r="J32" s="314" t="str">
        <f t="shared" ca="1" si="7"/>
        <v/>
      </c>
      <c r="K32" s="173" t="str">
        <f t="shared" si="8"/>
        <v/>
      </c>
      <c r="L32" s="174" t="str">
        <f t="shared" ca="1" si="9"/>
        <v/>
      </c>
      <c r="M32" s="316" t="str">
        <f t="shared" ca="1" si="9"/>
        <v/>
      </c>
    </row>
    <row r="33" spans="1:13" ht="12" hidden="1" customHeight="1">
      <c r="A33" s="172"/>
      <c r="B33" s="172" t="str">
        <f t="shared" si="3"/>
        <v/>
      </c>
      <c r="C33" s="103" t="str">
        <f t="shared" ca="1" si="4"/>
        <v/>
      </c>
      <c r="D33" s="103" t="str">
        <f t="shared" ca="1" si="4"/>
        <v/>
      </c>
      <c r="E33" s="103" t="str">
        <f t="shared" ca="1" si="4"/>
        <v/>
      </c>
      <c r="F33" s="315" t="str">
        <f t="shared" ca="1" si="4"/>
        <v/>
      </c>
      <c r="G33" s="314" t="str">
        <f t="shared" ca="1" si="4"/>
        <v/>
      </c>
      <c r="H33" s="173" t="str">
        <f t="shared" si="6"/>
        <v/>
      </c>
      <c r="I33" s="315" t="str">
        <f t="shared" ca="1" si="7"/>
        <v/>
      </c>
      <c r="J33" s="314" t="str">
        <f t="shared" ca="1" si="7"/>
        <v/>
      </c>
      <c r="K33" s="173" t="str">
        <f t="shared" si="8"/>
        <v/>
      </c>
      <c r="L33" s="174" t="str">
        <f t="shared" ca="1" si="9"/>
        <v/>
      </c>
      <c r="M33" s="316" t="str">
        <f t="shared" ca="1" si="9"/>
        <v/>
      </c>
    </row>
    <row r="34" spans="1:13" ht="12" hidden="1" customHeight="1">
      <c r="A34" s="172"/>
      <c r="B34" s="172" t="str">
        <f t="shared" si="3"/>
        <v/>
      </c>
      <c r="C34" s="103" t="str">
        <f t="shared" ca="1" si="4"/>
        <v/>
      </c>
      <c r="D34" s="103" t="str">
        <f t="shared" ca="1" si="4"/>
        <v/>
      </c>
      <c r="E34" s="103" t="str">
        <f t="shared" ca="1" si="4"/>
        <v/>
      </c>
      <c r="F34" s="315" t="str">
        <f t="shared" ca="1" si="4"/>
        <v/>
      </c>
      <c r="G34" s="314" t="str">
        <f t="shared" ca="1" si="4"/>
        <v/>
      </c>
      <c r="H34" s="173" t="str">
        <f t="shared" si="6"/>
        <v/>
      </c>
      <c r="I34" s="315" t="str">
        <f t="shared" ca="1" si="7"/>
        <v/>
      </c>
      <c r="J34" s="314" t="str">
        <f t="shared" ca="1" si="7"/>
        <v/>
      </c>
      <c r="K34" s="173" t="str">
        <f t="shared" si="8"/>
        <v/>
      </c>
      <c r="L34" s="174" t="str">
        <f t="shared" ca="1" si="9"/>
        <v/>
      </c>
      <c r="M34" s="316" t="str">
        <f t="shared" ca="1" si="9"/>
        <v/>
      </c>
    </row>
    <row r="35" spans="1:13" ht="12" hidden="1" customHeight="1">
      <c r="A35" s="172"/>
      <c r="B35" s="172" t="str">
        <f t="shared" si="3"/>
        <v/>
      </c>
      <c r="C35" s="103" t="str">
        <f t="shared" ca="1" si="4"/>
        <v/>
      </c>
      <c r="D35" s="103" t="str">
        <f t="shared" ca="1" si="4"/>
        <v/>
      </c>
      <c r="E35" s="103" t="str">
        <f t="shared" ca="1" si="4"/>
        <v/>
      </c>
      <c r="F35" s="315" t="str">
        <f t="shared" ca="1" si="4"/>
        <v/>
      </c>
      <c r="G35" s="314" t="str">
        <f t="shared" ca="1" si="4"/>
        <v/>
      </c>
      <c r="H35" s="173" t="str">
        <f t="shared" si="6"/>
        <v/>
      </c>
      <c r="I35" s="315" t="str">
        <f t="shared" ca="1" si="7"/>
        <v/>
      </c>
      <c r="J35" s="314" t="str">
        <f t="shared" ca="1" si="7"/>
        <v/>
      </c>
      <c r="K35" s="173" t="str">
        <f t="shared" si="8"/>
        <v/>
      </c>
      <c r="L35" s="174" t="str">
        <f t="shared" ca="1" si="9"/>
        <v/>
      </c>
      <c r="M35" s="316" t="str">
        <f t="shared" ca="1" si="9"/>
        <v/>
      </c>
    </row>
    <row r="36" spans="1:13" ht="12" hidden="1" customHeight="1">
      <c r="A36" s="172"/>
      <c r="B36" s="172" t="str">
        <f t="shared" si="3"/>
        <v/>
      </c>
      <c r="C36" s="103" t="str">
        <f t="shared" ca="1" si="4"/>
        <v/>
      </c>
      <c r="D36" s="103" t="str">
        <f t="shared" ca="1" si="4"/>
        <v/>
      </c>
      <c r="E36" s="103" t="str">
        <f t="shared" ca="1" si="4"/>
        <v/>
      </c>
      <c r="F36" s="315" t="str">
        <f t="shared" ca="1" si="4"/>
        <v/>
      </c>
      <c r="G36" s="314" t="str">
        <f t="shared" ca="1" si="4"/>
        <v/>
      </c>
      <c r="H36" s="173" t="str">
        <f t="shared" si="6"/>
        <v/>
      </c>
      <c r="I36" s="315" t="str">
        <f t="shared" ca="1" si="7"/>
        <v/>
      </c>
      <c r="J36" s="314" t="str">
        <f t="shared" ca="1" si="7"/>
        <v/>
      </c>
      <c r="K36" s="173" t="str">
        <f t="shared" si="8"/>
        <v/>
      </c>
      <c r="L36" s="174" t="str">
        <f t="shared" ca="1" si="9"/>
        <v/>
      </c>
      <c r="M36" s="316" t="str">
        <f t="shared" ca="1" si="9"/>
        <v/>
      </c>
    </row>
    <row r="37" spans="1:13" ht="12" hidden="1" customHeight="1">
      <c r="A37" s="172"/>
      <c r="B37" s="172" t="str">
        <f t="shared" si="3"/>
        <v/>
      </c>
      <c r="C37" s="103" t="str">
        <f t="shared" ca="1" si="4"/>
        <v/>
      </c>
      <c r="D37" s="103" t="str">
        <f t="shared" ca="1" si="4"/>
        <v/>
      </c>
      <c r="E37" s="103" t="str">
        <f t="shared" ca="1" si="4"/>
        <v/>
      </c>
      <c r="F37" s="315" t="str">
        <f t="shared" ca="1" si="4"/>
        <v/>
      </c>
      <c r="G37" s="314" t="str">
        <f t="shared" ca="1" si="4"/>
        <v/>
      </c>
      <c r="H37" s="173" t="str">
        <f t="shared" si="6"/>
        <v/>
      </c>
      <c r="I37" s="315" t="str">
        <f t="shared" ca="1" si="7"/>
        <v/>
      </c>
      <c r="J37" s="314" t="str">
        <f t="shared" ca="1" si="7"/>
        <v/>
      </c>
      <c r="K37" s="173" t="str">
        <f t="shared" si="8"/>
        <v/>
      </c>
      <c r="L37" s="174" t="str">
        <f t="shared" ca="1" si="9"/>
        <v/>
      </c>
      <c r="M37" s="316" t="str">
        <f t="shared" ca="1" si="9"/>
        <v/>
      </c>
    </row>
    <row r="38" spans="1:13" ht="12" hidden="1" customHeight="1">
      <c r="A38" s="172"/>
      <c r="B38" s="172" t="str">
        <f t="shared" si="3"/>
        <v/>
      </c>
      <c r="C38" s="103" t="str">
        <f t="shared" ca="1" si="4"/>
        <v/>
      </c>
      <c r="D38" s="103" t="str">
        <f t="shared" ca="1" si="4"/>
        <v/>
      </c>
      <c r="E38" s="103" t="str">
        <f t="shared" ca="1" si="4"/>
        <v/>
      </c>
      <c r="F38" s="315" t="str">
        <f t="shared" ca="1" si="4"/>
        <v/>
      </c>
      <c r="G38" s="314" t="str">
        <f t="shared" ca="1" si="4"/>
        <v/>
      </c>
      <c r="H38" s="173" t="str">
        <f t="shared" si="6"/>
        <v/>
      </c>
      <c r="I38" s="315" t="str">
        <f t="shared" ca="1" si="7"/>
        <v/>
      </c>
      <c r="J38" s="314" t="str">
        <f t="shared" ca="1" si="7"/>
        <v/>
      </c>
      <c r="K38" s="173" t="str">
        <f t="shared" si="8"/>
        <v/>
      </c>
      <c r="L38" s="174" t="str">
        <f t="shared" ca="1" si="9"/>
        <v/>
      </c>
      <c r="M38" s="316" t="str">
        <f t="shared" ca="1" si="9"/>
        <v/>
      </c>
    </row>
    <row r="39" spans="1:13" ht="12" hidden="1" customHeight="1">
      <c r="A39" s="172"/>
      <c r="B39" s="172" t="str">
        <f t="shared" si="3"/>
        <v/>
      </c>
      <c r="C39" s="103" t="str">
        <f t="shared" ca="1" si="4"/>
        <v/>
      </c>
      <c r="D39" s="103" t="str">
        <f t="shared" ca="1" si="4"/>
        <v/>
      </c>
      <c r="E39" s="103" t="str">
        <f t="shared" ca="1" si="4"/>
        <v/>
      </c>
      <c r="F39" s="315" t="str">
        <f t="shared" ca="1" si="4"/>
        <v/>
      </c>
      <c r="G39" s="314" t="str">
        <f t="shared" ca="1" si="4"/>
        <v/>
      </c>
      <c r="H39" s="173" t="str">
        <f t="shared" si="6"/>
        <v/>
      </c>
      <c r="I39" s="315" t="str">
        <f t="shared" ca="1" si="7"/>
        <v/>
      </c>
      <c r="J39" s="314" t="str">
        <f t="shared" ca="1" si="7"/>
        <v/>
      </c>
      <c r="K39" s="173" t="str">
        <f t="shared" si="8"/>
        <v/>
      </c>
      <c r="L39" s="174" t="str">
        <f t="shared" ca="1" si="9"/>
        <v/>
      </c>
      <c r="M39" s="316" t="str">
        <f t="shared" ca="1" si="9"/>
        <v/>
      </c>
    </row>
    <row r="40" spans="1:13" ht="12" hidden="1" customHeight="1">
      <c r="A40" s="172"/>
      <c r="B40" s="172" t="str">
        <f t="shared" si="3"/>
        <v/>
      </c>
      <c r="C40" s="103" t="str">
        <f t="shared" ca="1" si="4"/>
        <v/>
      </c>
      <c r="D40" s="103" t="str">
        <f t="shared" ca="1" si="4"/>
        <v/>
      </c>
      <c r="E40" s="103" t="str">
        <f t="shared" ca="1" si="4"/>
        <v/>
      </c>
      <c r="F40" s="315" t="str">
        <f t="shared" ca="1" si="4"/>
        <v/>
      </c>
      <c r="G40" s="314" t="str">
        <f t="shared" ca="1" si="4"/>
        <v/>
      </c>
      <c r="H40" s="173" t="str">
        <f t="shared" si="6"/>
        <v/>
      </c>
      <c r="I40" s="315" t="str">
        <f t="shared" ca="1" si="7"/>
        <v/>
      </c>
      <c r="J40" s="314" t="str">
        <f t="shared" ca="1" si="7"/>
        <v/>
      </c>
      <c r="K40" s="173" t="str">
        <f t="shared" si="8"/>
        <v/>
      </c>
      <c r="L40" s="174" t="str">
        <f t="shared" ca="1" si="9"/>
        <v/>
      </c>
      <c r="M40" s="316" t="str">
        <f t="shared" ca="1" si="9"/>
        <v/>
      </c>
    </row>
    <row r="41" spans="1:13" ht="12" hidden="1" customHeight="1">
      <c r="A41" s="172"/>
      <c r="B41" s="172" t="str">
        <f t="shared" si="3"/>
        <v/>
      </c>
      <c r="C41" s="103" t="str">
        <f t="shared" ca="1" si="4"/>
        <v/>
      </c>
      <c r="D41" s="103" t="str">
        <f t="shared" ca="1" si="4"/>
        <v/>
      </c>
      <c r="E41" s="103" t="str">
        <f t="shared" ca="1" si="4"/>
        <v/>
      </c>
      <c r="F41" s="315" t="str">
        <f t="shared" ca="1" si="4"/>
        <v/>
      </c>
      <c r="G41" s="314" t="str">
        <f t="shared" ca="1" si="4"/>
        <v/>
      </c>
      <c r="H41" s="173" t="str">
        <f t="shared" si="6"/>
        <v/>
      </c>
      <c r="I41" s="315" t="str">
        <f t="shared" ca="1" si="7"/>
        <v/>
      </c>
      <c r="J41" s="314" t="str">
        <f t="shared" ca="1" si="7"/>
        <v/>
      </c>
      <c r="K41" s="173" t="str">
        <f t="shared" si="8"/>
        <v/>
      </c>
      <c r="L41" s="174" t="str">
        <f t="shared" ca="1" si="9"/>
        <v/>
      </c>
      <c r="M41" s="316" t="str">
        <f t="shared" ca="1" si="9"/>
        <v/>
      </c>
    </row>
    <row r="42" spans="1:13" ht="12" hidden="1" customHeight="1">
      <c r="A42" s="172"/>
      <c r="B42" s="172" t="str">
        <f t="shared" si="3"/>
        <v/>
      </c>
      <c r="C42" s="103" t="str">
        <f t="shared" ca="1" si="4"/>
        <v/>
      </c>
      <c r="D42" s="103" t="str">
        <f t="shared" ca="1" si="4"/>
        <v/>
      </c>
      <c r="E42" s="103" t="str">
        <f t="shared" ca="1" si="4"/>
        <v/>
      </c>
      <c r="F42" s="315" t="str">
        <f t="shared" ca="1" si="4"/>
        <v/>
      </c>
      <c r="G42" s="314" t="str">
        <f t="shared" ca="1" si="4"/>
        <v/>
      </c>
      <c r="H42" s="173" t="str">
        <f t="shared" si="6"/>
        <v/>
      </c>
      <c r="I42" s="315" t="str">
        <f t="shared" ca="1" si="7"/>
        <v/>
      </c>
      <c r="J42" s="314" t="str">
        <f t="shared" ca="1" si="7"/>
        <v/>
      </c>
      <c r="K42" s="173" t="str">
        <f t="shared" si="8"/>
        <v/>
      </c>
      <c r="L42" s="174" t="str">
        <f t="shared" ca="1" si="9"/>
        <v/>
      </c>
      <c r="M42" s="316" t="str">
        <f t="shared" ca="1" si="9"/>
        <v/>
      </c>
    </row>
    <row r="43" spans="1:13" ht="12" hidden="1" customHeight="1">
      <c r="A43" s="172"/>
      <c r="B43" s="172" t="str">
        <f t="shared" si="3"/>
        <v/>
      </c>
      <c r="C43" s="103" t="str">
        <f t="shared" ca="1" si="4"/>
        <v/>
      </c>
      <c r="D43" s="103" t="str">
        <f t="shared" ca="1" si="4"/>
        <v/>
      </c>
      <c r="E43" s="103" t="str">
        <f t="shared" ca="1" si="4"/>
        <v/>
      </c>
      <c r="F43" s="315" t="str">
        <f t="shared" ca="1" si="4"/>
        <v/>
      </c>
      <c r="G43" s="314" t="str">
        <f t="shared" ca="1" si="4"/>
        <v/>
      </c>
      <c r="H43" s="173" t="str">
        <f t="shared" si="6"/>
        <v/>
      </c>
      <c r="I43" s="315" t="str">
        <f t="shared" ca="1" si="7"/>
        <v/>
      </c>
      <c r="J43" s="314" t="str">
        <f t="shared" ca="1" si="7"/>
        <v/>
      </c>
      <c r="K43" s="173" t="str">
        <f t="shared" si="8"/>
        <v/>
      </c>
      <c r="L43" s="174" t="str">
        <f t="shared" ca="1" si="9"/>
        <v/>
      </c>
      <c r="M43" s="316" t="str">
        <f t="shared" ca="1" si="9"/>
        <v/>
      </c>
    </row>
    <row r="44" spans="1:13" ht="12" hidden="1" customHeight="1">
      <c r="A44" s="172"/>
      <c r="B44" s="172" t="str">
        <f t="shared" ref="B44:B59" si="10">IF(A44="","","Studio")</f>
        <v/>
      </c>
      <c r="C44" s="103" t="str">
        <f t="shared" ca="1" si="4"/>
        <v/>
      </c>
      <c r="D44" s="103" t="str">
        <f t="shared" ca="1" si="4"/>
        <v/>
      </c>
      <c r="E44" s="103" t="str">
        <f t="shared" ca="1" si="4"/>
        <v/>
      </c>
      <c r="F44" s="315" t="str">
        <f t="shared" ca="1" si="4"/>
        <v/>
      </c>
      <c r="G44" s="314" t="str">
        <f t="shared" ca="1" si="4"/>
        <v/>
      </c>
      <c r="H44" s="173" t="str">
        <f t="shared" si="6"/>
        <v/>
      </c>
      <c r="I44" s="315" t="str">
        <f t="shared" ca="1" si="7"/>
        <v/>
      </c>
      <c r="J44" s="314" t="str">
        <f t="shared" ca="1" si="7"/>
        <v/>
      </c>
      <c r="K44" s="173" t="str">
        <f t="shared" si="8"/>
        <v/>
      </c>
      <c r="L44" s="174" t="str">
        <f t="shared" ca="1" si="9"/>
        <v/>
      </c>
      <c r="M44" s="316" t="str">
        <f t="shared" ca="1" si="9"/>
        <v/>
      </c>
    </row>
    <row r="45" spans="1:13" ht="12" hidden="1" customHeight="1">
      <c r="A45" s="172"/>
      <c r="B45" s="172" t="str">
        <f t="shared" si="10"/>
        <v/>
      </c>
      <c r="C45" s="103" t="str">
        <f t="shared" ca="1" si="4"/>
        <v/>
      </c>
      <c r="D45" s="103" t="str">
        <f t="shared" ca="1" si="4"/>
        <v/>
      </c>
      <c r="E45" s="103" t="str">
        <f t="shared" ca="1" si="4"/>
        <v/>
      </c>
      <c r="F45" s="315" t="str">
        <f t="shared" ca="1" si="4"/>
        <v/>
      </c>
      <c r="G45" s="314" t="str">
        <f t="shared" ca="1" si="4"/>
        <v/>
      </c>
      <c r="H45" s="173" t="str">
        <f t="shared" si="6"/>
        <v/>
      </c>
      <c r="I45" s="315" t="str">
        <f t="shared" ca="1" si="7"/>
        <v/>
      </c>
      <c r="J45" s="314" t="str">
        <f t="shared" ca="1" si="7"/>
        <v/>
      </c>
      <c r="K45" s="173" t="str">
        <f t="shared" si="8"/>
        <v/>
      </c>
      <c r="L45" s="174" t="str">
        <f t="shared" ca="1" si="9"/>
        <v/>
      </c>
      <c r="M45" s="316" t="str">
        <f t="shared" ca="1" si="9"/>
        <v/>
      </c>
    </row>
    <row r="46" spans="1:13" ht="12" hidden="1" customHeight="1">
      <c r="A46" s="172"/>
      <c r="B46" s="172" t="str">
        <f t="shared" si="10"/>
        <v/>
      </c>
      <c r="C46" s="103" t="str">
        <f t="shared" ca="1" si="4"/>
        <v/>
      </c>
      <c r="D46" s="103" t="str">
        <f t="shared" ca="1" si="4"/>
        <v/>
      </c>
      <c r="E46" s="103" t="str">
        <f t="shared" ca="1" si="4"/>
        <v/>
      </c>
      <c r="F46" s="315" t="str">
        <f t="shared" ca="1" si="4"/>
        <v/>
      </c>
      <c r="G46" s="314" t="str">
        <f t="shared" ca="1" si="4"/>
        <v/>
      </c>
      <c r="H46" s="173" t="str">
        <f t="shared" si="6"/>
        <v/>
      </c>
      <c r="I46" s="315" t="str">
        <f t="shared" ca="1" si="7"/>
        <v/>
      </c>
      <c r="J46" s="314" t="str">
        <f t="shared" ca="1" si="7"/>
        <v/>
      </c>
      <c r="K46" s="173" t="str">
        <f t="shared" si="8"/>
        <v/>
      </c>
      <c r="L46" s="174" t="str">
        <f t="shared" ca="1" si="9"/>
        <v/>
      </c>
      <c r="M46" s="316" t="str">
        <f t="shared" ca="1" si="9"/>
        <v/>
      </c>
    </row>
    <row r="47" spans="1:13" ht="12" hidden="1" customHeight="1">
      <c r="A47" s="172"/>
      <c r="B47" s="172" t="str">
        <f t="shared" si="10"/>
        <v/>
      </c>
      <c r="C47" s="103" t="str">
        <f t="shared" ca="1" si="4"/>
        <v/>
      </c>
      <c r="D47" s="103" t="str">
        <f t="shared" ca="1" si="4"/>
        <v/>
      </c>
      <c r="E47" s="103" t="str">
        <f t="shared" ca="1" si="4"/>
        <v/>
      </c>
      <c r="F47" s="315" t="str">
        <f t="shared" ca="1" si="4"/>
        <v/>
      </c>
      <c r="G47" s="314" t="str">
        <f t="shared" ca="1" si="4"/>
        <v/>
      </c>
      <c r="H47" s="173" t="str">
        <f t="shared" si="6"/>
        <v/>
      </c>
      <c r="I47" s="315" t="str">
        <f t="shared" ca="1" si="7"/>
        <v/>
      </c>
      <c r="J47" s="314" t="str">
        <f t="shared" ca="1" si="7"/>
        <v/>
      </c>
      <c r="K47" s="173" t="str">
        <f t="shared" si="8"/>
        <v/>
      </c>
      <c r="L47" s="174" t="str">
        <f t="shared" ca="1" si="9"/>
        <v/>
      </c>
      <c r="M47" s="316" t="str">
        <f t="shared" ca="1" si="9"/>
        <v/>
      </c>
    </row>
    <row r="48" spans="1:13" ht="12" hidden="1" customHeight="1">
      <c r="A48" s="172"/>
      <c r="B48" s="172" t="str">
        <f t="shared" si="10"/>
        <v/>
      </c>
      <c r="C48" s="103" t="str">
        <f t="shared" ca="1" si="4"/>
        <v/>
      </c>
      <c r="D48" s="103" t="str">
        <f t="shared" ca="1" si="4"/>
        <v/>
      </c>
      <c r="E48" s="103" t="str">
        <f t="shared" ca="1" si="4"/>
        <v/>
      </c>
      <c r="F48" s="315" t="str">
        <f t="shared" ca="1" si="4"/>
        <v/>
      </c>
      <c r="G48" s="314" t="str">
        <f t="shared" ca="1" si="4"/>
        <v/>
      </c>
      <c r="H48" s="173" t="str">
        <f t="shared" si="6"/>
        <v/>
      </c>
      <c r="I48" s="315" t="str">
        <f t="shared" ca="1" si="7"/>
        <v/>
      </c>
      <c r="J48" s="314" t="str">
        <f t="shared" ca="1" si="7"/>
        <v/>
      </c>
      <c r="K48" s="173" t="str">
        <f t="shared" si="8"/>
        <v/>
      </c>
      <c r="L48" s="174" t="str">
        <f t="shared" ca="1" si="9"/>
        <v/>
      </c>
      <c r="M48" s="316" t="str">
        <f t="shared" ca="1" si="9"/>
        <v/>
      </c>
    </row>
    <row r="49" spans="1:13" ht="12" hidden="1" customHeight="1">
      <c r="A49" s="172"/>
      <c r="B49" s="172" t="str">
        <f t="shared" si="10"/>
        <v/>
      </c>
      <c r="C49" s="103" t="str">
        <f t="shared" ca="1" si="4"/>
        <v/>
      </c>
      <c r="D49" s="103" t="str">
        <f t="shared" ca="1" si="4"/>
        <v/>
      </c>
      <c r="E49" s="103" t="str">
        <f t="shared" ca="1" si="4"/>
        <v/>
      </c>
      <c r="F49" s="315" t="str">
        <f t="shared" ca="1" si="4"/>
        <v/>
      </c>
      <c r="G49" s="314" t="str">
        <f t="shared" ca="1" si="4"/>
        <v/>
      </c>
      <c r="H49" s="173" t="str">
        <f t="shared" si="6"/>
        <v/>
      </c>
      <c r="I49" s="315" t="str">
        <f t="shared" ca="1" si="7"/>
        <v/>
      </c>
      <c r="J49" s="314" t="str">
        <f t="shared" ca="1" si="7"/>
        <v/>
      </c>
      <c r="K49" s="173" t="str">
        <f t="shared" si="8"/>
        <v/>
      </c>
      <c r="L49" s="174" t="str">
        <f t="shared" ca="1" si="9"/>
        <v/>
      </c>
      <c r="M49" s="316" t="str">
        <f t="shared" ca="1" si="9"/>
        <v/>
      </c>
    </row>
    <row r="50" spans="1:13" ht="12" hidden="1" customHeight="1">
      <c r="A50" s="172"/>
      <c r="B50" s="172" t="str">
        <f t="shared" si="10"/>
        <v/>
      </c>
      <c r="C50" s="103" t="str">
        <f t="shared" ca="1" si="4"/>
        <v/>
      </c>
      <c r="D50" s="103" t="str">
        <f t="shared" ca="1" si="4"/>
        <v/>
      </c>
      <c r="E50" s="103" t="str">
        <f t="shared" ca="1" si="4"/>
        <v/>
      </c>
      <c r="F50" s="315" t="str">
        <f t="shared" ca="1" si="4"/>
        <v/>
      </c>
      <c r="G50" s="314" t="str">
        <f t="shared" ca="1" si="4"/>
        <v/>
      </c>
      <c r="H50" s="173" t="str">
        <f t="shared" si="6"/>
        <v/>
      </c>
      <c r="I50" s="315" t="str">
        <f t="shared" ca="1" si="7"/>
        <v/>
      </c>
      <c r="J50" s="314" t="str">
        <f t="shared" ca="1" si="7"/>
        <v/>
      </c>
      <c r="K50" s="173" t="str">
        <f t="shared" si="8"/>
        <v/>
      </c>
      <c r="L50" s="174" t="str">
        <f t="shared" ca="1" si="9"/>
        <v/>
      </c>
      <c r="M50" s="316" t="str">
        <f t="shared" ca="1" si="9"/>
        <v/>
      </c>
    </row>
    <row r="51" spans="1:13" ht="12" hidden="1" customHeight="1">
      <c r="A51" s="172"/>
      <c r="B51" s="172" t="str">
        <f t="shared" si="10"/>
        <v/>
      </c>
      <c r="C51" s="103" t="str">
        <f t="shared" ca="1" si="4"/>
        <v/>
      </c>
      <c r="D51" s="103" t="str">
        <f t="shared" ca="1" si="4"/>
        <v/>
      </c>
      <c r="E51" s="103" t="str">
        <f t="shared" ca="1" si="4"/>
        <v/>
      </c>
      <c r="F51" s="315" t="str">
        <f t="shared" ca="1" si="4"/>
        <v/>
      </c>
      <c r="G51" s="314" t="str">
        <f t="shared" ca="1" si="4"/>
        <v/>
      </c>
      <c r="H51" s="173" t="str">
        <f t="shared" si="6"/>
        <v/>
      </c>
      <c r="I51" s="315" t="str">
        <f t="shared" ca="1" si="7"/>
        <v/>
      </c>
      <c r="J51" s="314" t="str">
        <f t="shared" ca="1" si="7"/>
        <v/>
      </c>
      <c r="K51" s="173" t="str">
        <f t="shared" si="8"/>
        <v/>
      </c>
      <c r="L51" s="174" t="str">
        <f t="shared" ca="1" si="9"/>
        <v/>
      </c>
      <c r="M51" s="316" t="str">
        <f t="shared" ca="1" si="9"/>
        <v/>
      </c>
    </row>
    <row r="52" spans="1:13" ht="12" hidden="1" customHeight="1">
      <c r="A52" s="172"/>
      <c r="B52" s="172" t="str">
        <f t="shared" si="10"/>
        <v/>
      </c>
      <c r="C52" s="103" t="str">
        <f t="shared" ca="1" si="4"/>
        <v/>
      </c>
      <c r="D52" s="103" t="str">
        <f t="shared" ca="1" si="4"/>
        <v/>
      </c>
      <c r="E52" s="103" t="str">
        <f t="shared" ca="1" si="4"/>
        <v/>
      </c>
      <c r="F52" s="315" t="str">
        <f t="shared" ca="1" si="4"/>
        <v/>
      </c>
      <c r="G52" s="314" t="str">
        <f t="shared" ca="1" si="4"/>
        <v/>
      </c>
      <c r="H52" s="173" t="str">
        <f t="shared" si="6"/>
        <v/>
      </c>
      <c r="I52" s="315" t="str">
        <f t="shared" ca="1" si="7"/>
        <v/>
      </c>
      <c r="J52" s="314" t="str">
        <f t="shared" ca="1" si="7"/>
        <v/>
      </c>
      <c r="K52" s="173" t="str">
        <f t="shared" si="8"/>
        <v/>
      </c>
      <c r="L52" s="174" t="str">
        <f t="shared" ca="1" si="9"/>
        <v/>
      </c>
      <c r="M52" s="316" t="str">
        <f t="shared" ca="1" si="9"/>
        <v/>
      </c>
    </row>
    <row r="53" spans="1:13" ht="12" hidden="1" customHeight="1">
      <c r="A53" s="172"/>
      <c r="B53" s="172" t="str">
        <f t="shared" si="10"/>
        <v/>
      </c>
      <c r="C53" s="103" t="str">
        <f t="shared" ca="1" si="4"/>
        <v/>
      </c>
      <c r="D53" s="103" t="str">
        <f t="shared" ca="1" si="4"/>
        <v/>
      </c>
      <c r="E53" s="103" t="str">
        <f t="shared" ca="1" si="4"/>
        <v/>
      </c>
      <c r="F53" s="315" t="str">
        <f t="shared" ca="1" si="4"/>
        <v/>
      </c>
      <c r="G53" s="314" t="str">
        <f t="shared" ca="1" si="4"/>
        <v/>
      </c>
      <c r="H53" s="173" t="str">
        <f t="shared" si="6"/>
        <v/>
      </c>
      <c r="I53" s="315" t="str">
        <f t="shared" ca="1" si="7"/>
        <v/>
      </c>
      <c r="J53" s="314" t="str">
        <f t="shared" ca="1" si="7"/>
        <v/>
      </c>
      <c r="K53" s="173" t="str">
        <f t="shared" si="8"/>
        <v/>
      </c>
      <c r="L53" s="174" t="str">
        <f t="shared" ca="1" si="9"/>
        <v/>
      </c>
      <c r="M53" s="316" t="str">
        <f t="shared" ca="1" si="9"/>
        <v/>
      </c>
    </row>
    <row r="54" spans="1:13" ht="12" hidden="1" customHeight="1">
      <c r="A54" s="172"/>
      <c r="B54" s="172" t="str">
        <f t="shared" si="10"/>
        <v/>
      </c>
      <c r="C54" s="103" t="str">
        <f t="shared" ca="1" si="4"/>
        <v/>
      </c>
      <c r="D54" s="103" t="str">
        <f t="shared" ca="1" si="4"/>
        <v/>
      </c>
      <c r="E54" s="103" t="str">
        <f t="shared" ca="1" si="4"/>
        <v/>
      </c>
      <c r="F54" s="315" t="str">
        <f t="shared" ca="1" si="4"/>
        <v/>
      </c>
      <c r="G54" s="314" t="str">
        <f t="shared" ca="1" si="4"/>
        <v/>
      </c>
      <c r="H54" s="173" t="str">
        <f t="shared" si="6"/>
        <v/>
      </c>
      <c r="I54" s="315" t="str">
        <f t="shared" ca="1" si="7"/>
        <v/>
      </c>
      <c r="J54" s="314" t="str">
        <f t="shared" ca="1" si="7"/>
        <v/>
      </c>
      <c r="K54" s="173" t="str">
        <f t="shared" si="8"/>
        <v/>
      </c>
      <c r="L54" s="174" t="str">
        <f t="shared" ca="1" si="9"/>
        <v/>
      </c>
      <c r="M54" s="316" t="str">
        <f t="shared" ca="1" si="9"/>
        <v/>
      </c>
    </row>
    <row r="55" spans="1:13" ht="12" hidden="1" customHeight="1">
      <c r="A55" s="172"/>
      <c r="B55" s="172" t="str">
        <f t="shared" si="10"/>
        <v/>
      </c>
      <c r="C55" s="103" t="str">
        <f t="shared" ca="1" si="4"/>
        <v/>
      </c>
      <c r="D55" s="103" t="str">
        <f t="shared" ca="1" si="4"/>
        <v/>
      </c>
      <c r="E55" s="103" t="str">
        <f t="shared" ca="1" si="4"/>
        <v/>
      </c>
      <c r="F55" s="315" t="str">
        <f t="shared" ca="1" si="4"/>
        <v/>
      </c>
      <c r="G55" s="314" t="str">
        <f t="shared" ca="1" si="4"/>
        <v/>
      </c>
      <c r="H55" s="173" t="str">
        <f t="shared" si="6"/>
        <v/>
      </c>
      <c r="I55" s="315" t="str">
        <f t="shared" ca="1" si="7"/>
        <v/>
      </c>
      <c r="J55" s="314" t="str">
        <f t="shared" ca="1" si="7"/>
        <v/>
      </c>
      <c r="K55" s="173" t="str">
        <f t="shared" si="8"/>
        <v/>
      </c>
      <c r="L55" s="174" t="str">
        <f t="shared" ca="1" si="9"/>
        <v/>
      </c>
      <c r="M55" s="316" t="str">
        <f t="shared" ca="1" si="9"/>
        <v/>
      </c>
    </row>
    <row r="56" spans="1:13" ht="12" hidden="1" customHeight="1">
      <c r="A56" s="172"/>
      <c r="B56" s="172" t="str">
        <f t="shared" si="10"/>
        <v/>
      </c>
      <c r="C56" s="103" t="str">
        <f t="shared" ca="1" si="4"/>
        <v/>
      </c>
      <c r="D56" s="103" t="str">
        <f t="shared" ca="1" si="4"/>
        <v/>
      </c>
      <c r="E56" s="103" t="str">
        <f t="shared" ca="1" si="4"/>
        <v/>
      </c>
      <c r="F56" s="315" t="str">
        <f t="shared" ca="1" si="4"/>
        <v/>
      </c>
      <c r="G56" s="314" t="str">
        <f t="shared" ca="1" si="4"/>
        <v/>
      </c>
      <c r="H56" s="173" t="str">
        <f t="shared" si="6"/>
        <v/>
      </c>
      <c r="I56" s="315" t="str">
        <f t="shared" ca="1" si="7"/>
        <v/>
      </c>
      <c r="J56" s="314" t="str">
        <f t="shared" ca="1" si="7"/>
        <v/>
      </c>
      <c r="K56" s="173" t="str">
        <f t="shared" si="8"/>
        <v/>
      </c>
      <c r="L56" s="174" t="str">
        <f t="shared" ca="1" si="9"/>
        <v/>
      </c>
      <c r="M56" s="316" t="str">
        <f t="shared" ca="1" si="9"/>
        <v/>
      </c>
    </row>
    <row r="57" spans="1:13" ht="12" hidden="1" customHeight="1">
      <c r="A57" s="172"/>
      <c r="B57" s="172" t="str">
        <f t="shared" si="10"/>
        <v/>
      </c>
      <c r="C57" s="103" t="str">
        <f t="shared" ca="1" si="4"/>
        <v/>
      </c>
      <c r="D57" s="103" t="str">
        <f t="shared" ca="1" si="4"/>
        <v/>
      </c>
      <c r="E57" s="103" t="str">
        <f t="shared" ca="1" si="4"/>
        <v/>
      </c>
      <c r="F57" s="315" t="str">
        <f t="shared" ca="1" si="4"/>
        <v/>
      </c>
      <c r="G57" s="314" t="str">
        <f t="shared" ca="1" si="4"/>
        <v/>
      </c>
      <c r="H57" s="173" t="str">
        <f t="shared" si="6"/>
        <v/>
      </c>
      <c r="I57" s="315" t="str">
        <f t="shared" ca="1" si="7"/>
        <v/>
      </c>
      <c r="J57" s="314" t="str">
        <f t="shared" ca="1" si="7"/>
        <v/>
      </c>
      <c r="K57" s="173" t="str">
        <f t="shared" si="8"/>
        <v/>
      </c>
      <c r="L57" s="174" t="str">
        <f t="shared" ca="1" si="9"/>
        <v/>
      </c>
      <c r="M57" s="316" t="str">
        <f t="shared" ca="1" si="9"/>
        <v/>
      </c>
    </row>
    <row r="58" spans="1:13" ht="12" hidden="1" customHeight="1">
      <c r="A58" s="172"/>
      <c r="B58" s="172" t="str">
        <f t="shared" si="10"/>
        <v/>
      </c>
      <c r="C58" s="103" t="str">
        <f t="shared" ca="1" si="4"/>
        <v/>
      </c>
      <c r="D58" s="103" t="str">
        <f t="shared" ca="1" si="4"/>
        <v/>
      </c>
      <c r="E58" s="103" t="str">
        <f t="shared" ca="1" si="4"/>
        <v/>
      </c>
      <c r="F58" s="315" t="str">
        <f t="shared" ca="1" si="4"/>
        <v/>
      </c>
      <c r="G58" s="314" t="str">
        <f t="shared" ca="1" si="4"/>
        <v/>
      </c>
      <c r="H58" s="173" t="str">
        <f t="shared" si="6"/>
        <v/>
      </c>
      <c r="I58" s="315" t="str">
        <f t="shared" ca="1" si="7"/>
        <v/>
      </c>
      <c r="J58" s="314" t="str">
        <f t="shared" ca="1" si="7"/>
        <v/>
      </c>
      <c r="K58" s="173" t="str">
        <f t="shared" si="8"/>
        <v/>
      </c>
      <c r="L58" s="174" t="str">
        <f t="shared" ca="1" si="9"/>
        <v/>
      </c>
      <c r="M58" s="316" t="str">
        <f t="shared" ca="1" si="9"/>
        <v/>
      </c>
    </row>
    <row r="59" spans="1:13" ht="12" hidden="1" customHeight="1">
      <c r="A59" s="172"/>
      <c r="B59" s="172" t="str">
        <f t="shared" si="10"/>
        <v/>
      </c>
      <c r="C59" s="103" t="str">
        <f ca="1">IF($A59="","",IFERROR(INDIRECT("'" &amp; $A59 &amp; "'!" &amp; C$4),0))</f>
        <v/>
      </c>
      <c r="D59" s="103" t="str">
        <f t="shared" ref="D59:E59" ca="1" si="11">IF($A59="","",IFERROR(INDIRECT("'" &amp; $A59 &amp; "'!" &amp; D$4),0))</f>
        <v/>
      </c>
      <c r="E59" s="103" t="str">
        <f t="shared" ca="1" si="11"/>
        <v/>
      </c>
      <c r="F59" s="315" t="str">
        <f ca="1">IF($A59="","",IFERROR(INDIRECT("'" &amp; $A59 &amp; "'!" &amp; F$4),0))</f>
        <v/>
      </c>
      <c r="G59" s="314" t="str">
        <f ca="1">IF($A59="","",IFERROR(INDIRECT("'" &amp; $A59 &amp; "'!" &amp; G$4),0))</f>
        <v/>
      </c>
      <c r="H59" s="173" t="str">
        <f>IF($A59="","",I59-F59)</f>
        <v/>
      </c>
      <c r="I59" s="315" t="str">
        <f ca="1">IF($A59="","",IFERROR(INDIRECT("'" &amp; $A59 &amp; "'!" &amp; I$4),0))</f>
        <v/>
      </c>
      <c r="J59" s="314" t="str">
        <f ca="1">IF($A59="","",IFERROR(INDIRECT("'" &amp; $A59 &amp; "'!" &amp; J$4),0))</f>
        <v/>
      </c>
      <c r="K59" s="173" t="str">
        <f>IF($A59="","",L59-I59)</f>
        <v/>
      </c>
      <c r="L59" s="174" t="str">
        <f ca="1">IF($A59="","",IFERROR(INDIRECT("'" &amp; $A59 &amp; "'!" &amp; L$4),0))</f>
        <v/>
      </c>
      <c r="M59" s="316" t="str">
        <f ca="1">IF($A59="","",IFERROR(INDIRECT("'" &amp; $A59 &amp; "'!" &amp; M$4),0))</f>
        <v/>
      </c>
    </row>
    <row r="60" spans="1:13" s="318" customFormat="1" ht="24" customHeight="1">
      <c r="A60" s="337" t="s">
        <v>186</v>
      </c>
      <c r="B60" s="337"/>
      <c r="C60" s="337"/>
      <c r="D60" s="338">
        <f ca="1">SUM(D12:D59)</f>
        <v>236</v>
      </c>
      <c r="E60" s="338">
        <f ca="1">IFERROR(SUMPRODUCT(D12:D59,$E12:$E59)/$D60,0)</f>
        <v>390.73728813559325</v>
      </c>
      <c r="F60" s="339">
        <f ca="1">IFERROR(SUMPRODUCT(F12:F59,$D12:$D59)/$D60,0)</f>
        <v>2748.0211864406779</v>
      </c>
      <c r="G60" s="340">
        <f ca="1">IFERROR(SUMPRODUCT(G12:G59,$E12:$E59)/SUM($E12:$E59),0)</f>
        <v>6.7160153644170748</v>
      </c>
      <c r="H60" s="341">
        <f ca="1">IFERROR(SUMPRODUCT(H12:H59,$D12:$D59)/$D60,0)</f>
        <v>0</v>
      </c>
      <c r="I60" s="339">
        <f ca="1">IFERROR(SUMPRODUCT(I12:I59,$D12:$D59)/$D59,0)</f>
        <v>0</v>
      </c>
      <c r="J60" s="340">
        <f ca="1">IFERROR(SUMPRODUCT(J12:J59,$E12:$E59)/SUM($E12:$E59),0)</f>
        <v>6.7160153644170748</v>
      </c>
      <c r="K60" s="341">
        <f ca="1">IFERROR(SUMPRODUCT(K12:K59,$D12:$D59)/$D60,0)</f>
        <v>0</v>
      </c>
      <c r="L60" s="339">
        <f ca="1">IFERROR(SUMPRODUCT(L12:L59,$D12:$D59)/$D60,0)</f>
        <v>2748.0211864406779</v>
      </c>
      <c r="M60" s="340">
        <f ca="1">IFERROR(SUMPRODUCT(M12:M59,$E12:$E59)/SUM($E12:$E59),0)</f>
        <v>6.7160153644170748</v>
      </c>
    </row>
    <row r="61" spans="1:13" ht="12" customHeight="1">
      <c r="A61" s="330" t="s">
        <v>63</v>
      </c>
      <c r="B61" s="330"/>
      <c r="C61" s="330"/>
      <c r="D61" s="331"/>
      <c r="E61" s="331"/>
      <c r="F61" s="332"/>
      <c r="G61" s="333"/>
      <c r="H61" s="334"/>
      <c r="I61" s="332"/>
      <c r="J61" s="333"/>
      <c r="K61" s="334"/>
      <c r="L61" s="335"/>
      <c r="M61" s="336"/>
    </row>
    <row r="62" spans="1:13" ht="12" customHeight="1">
      <c r="A62" s="172" t="s">
        <v>384</v>
      </c>
      <c r="B62" s="172" t="str">
        <f>IF(A62="","",$A$61)</f>
        <v>1 Bedroom</v>
      </c>
      <c r="C62" s="103">
        <f t="shared" ref="C62:G65" ca="1" si="12">IF($A62="","",IFERROR(INDIRECT("'" &amp; $A62 &amp; "'!" &amp; C$5),0))</f>
        <v>5</v>
      </c>
      <c r="D62" s="103">
        <f t="shared" ca="1" si="12"/>
        <v>146</v>
      </c>
      <c r="E62" s="103">
        <f t="shared" ca="1" si="12"/>
        <v>856.35616438356169</v>
      </c>
      <c r="F62" s="315">
        <f t="shared" ca="1" si="12"/>
        <v>4148.0684931506848</v>
      </c>
      <c r="G62" s="314">
        <f t="shared" ca="1" si="12"/>
        <v>4.8943333863556475</v>
      </c>
      <c r="H62" s="173">
        <f ca="1">IF($A62="","",I62-F62)</f>
        <v>0</v>
      </c>
      <c r="I62" s="315">
        <f t="shared" ref="I62:J65" ca="1" si="13">IF($A62="","",IFERROR(INDIRECT("'" &amp; $A62 &amp; "'!" &amp; I$5),0))</f>
        <v>4148.0684931506848</v>
      </c>
      <c r="J62" s="314">
        <f t="shared" ca="1" si="13"/>
        <v>4.8943333863556475</v>
      </c>
      <c r="K62" s="173">
        <f ca="1">IF($A62="","",L62-I62)</f>
        <v>0</v>
      </c>
      <c r="L62" s="174">
        <f t="shared" ref="L62:M65" ca="1" si="14">IF($A62="","",IFERROR(INDIRECT("'" &amp; $A62 &amp; "'!" &amp; L$5),0))</f>
        <v>4148.0684931506848</v>
      </c>
      <c r="M62" s="316">
        <f t="shared" ca="1" si="14"/>
        <v>4.8943333863556475</v>
      </c>
    </row>
    <row r="63" spans="1:13" ht="12" customHeight="1">
      <c r="A63" s="172" t="s">
        <v>406</v>
      </c>
      <c r="B63" s="172" t="str">
        <f>IF(A63="","",$A$61)</f>
        <v>1 Bedroom</v>
      </c>
      <c r="C63" s="103">
        <f t="shared" ca="1" si="12"/>
        <v>4</v>
      </c>
      <c r="D63" s="103">
        <f t="shared" ca="1" si="12"/>
        <v>76</v>
      </c>
      <c r="E63" s="103">
        <f t="shared" ca="1" si="12"/>
        <v>724.92105263157896</v>
      </c>
      <c r="F63" s="315">
        <f t="shared" ca="1" si="12"/>
        <v>4138.78947368421</v>
      </c>
      <c r="G63" s="314">
        <f t="shared" ca="1" si="12"/>
        <v>5.7150675742414547</v>
      </c>
      <c r="H63" s="173">
        <f ca="1">IF($A63="","",I63-F63)</f>
        <v>0</v>
      </c>
      <c r="I63" s="315">
        <f t="shared" ca="1" si="13"/>
        <v>4138.78947368421</v>
      </c>
      <c r="J63" s="314">
        <f t="shared" ca="1" si="13"/>
        <v>5.7150675742414547</v>
      </c>
      <c r="K63" s="173">
        <f ca="1">IF($A63="","",L63-I63)</f>
        <v>0</v>
      </c>
      <c r="L63" s="174">
        <f t="shared" ca="1" si="14"/>
        <v>4138.78947368421</v>
      </c>
      <c r="M63" s="316">
        <f t="shared" ca="1" si="14"/>
        <v>5.7150675742414547</v>
      </c>
    </row>
    <row r="64" spans="1:13" ht="12" customHeight="1">
      <c r="A64" s="172" t="s">
        <v>422</v>
      </c>
      <c r="B64" s="172" t="str">
        <f>IF(A64="","",$A$61)</f>
        <v>1 Bedroom</v>
      </c>
      <c r="C64" s="103">
        <f t="shared" ca="1" si="12"/>
        <v>5</v>
      </c>
      <c r="D64" s="103">
        <f t="shared" ca="1" si="12"/>
        <v>111</v>
      </c>
      <c r="E64" s="103">
        <f t="shared" ca="1" si="12"/>
        <v>736.90090090090098</v>
      </c>
      <c r="F64" s="315">
        <f t="shared" ca="1" si="12"/>
        <v>3620.4504504504503</v>
      </c>
      <c r="G64" s="314">
        <f t="shared" ca="1" si="12"/>
        <v>4.9653114167087686</v>
      </c>
      <c r="H64" s="173">
        <f ca="1">IF($A64="","",I64-F64)</f>
        <v>0</v>
      </c>
      <c r="I64" s="315">
        <f t="shared" ca="1" si="13"/>
        <v>3620.4504504504503</v>
      </c>
      <c r="J64" s="314">
        <f t="shared" ca="1" si="13"/>
        <v>4.9653114167087686</v>
      </c>
      <c r="K64" s="173">
        <f ca="1">IF($A64="","",L64-I64)</f>
        <v>0</v>
      </c>
      <c r="L64" s="174">
        <f t="shared" ca="1" si="14"/>
        <v>3620.4504504504503</v>
      </c>
      <c r="M64" s="316">
        <f t="shared" ca="1" si="14"/>
        <v>4.9653114167087686</v>
      </c>
    </row>
    <row r="65" spans="1:13" ht="12" customHeight="1">
      <c r="A65" s="172" t="s">
        <v>358</v>
      </c>
      <c r="B65" s="172" t="str">
        <f>IF(A65="","",$A$61)</f>
        <v>1 Bedroom</v>
      </c>
      <c r="C65" s="103">
        <f t="shared" ca="1" si="12"/>
        <v>2</v>
      </c>
      <c r="D65" s="103">
        <f t="shared" ca="1" si="12"/>
        <v>0</v>
      </c>
      <c r="E65" s="103">
        <f t="shared" ca="1" si="12"/>
        <v>0</v>
      </c>
      <c r="F65" s="315">
        <f t="shared" ca="1" si="12"/>
        <v>0</v>
      </c>
      <c r="G65" s="314">
        <f t="shared" ca="1" si="12"/>
        <v>0</v>
      </c>
      <c r="H65" s="173">
        <f ca="1">IF($A65="","",I65-F65)</f>
        <v>0</v>
      </c>
      <c r="I65" s="315">
        <f t="shared" ca="1" si="13"/>
        <v>0</v>
      </c>
      <c r="J65" s="314">
        <f t="shared" ca="1" si="13"/>
        <v>0</v>
      </c>
      <c r="K65" s="173">
        <f ca="1">IF($A65="","",L65-I65)</f>
        <v>0</v>
      </c>
      <c r="L65" s="174">
        <f t="shared" ca="1" si="14"/>
        <v>0</v>
      </c>
      <c r="M65" s="316">
        <f t="shared" ca="1" si="14"/>
        <v>0</v>
      </c>
    </row>
    <row r="66" spans="1:13" ht="12" hidden="1" customHeight="1">
      <c r="A66" s="172"/>
      <c r="B66" s="172" t="str">
        <f t="shared" ref="B66:B109" si="15">IF(A66="","",$A$61)</f>
        <v/>
      </c>
      <c r="C66" s="103" t="str">
        <f t="shared" ref="C66:G109" ca="1" si="16">IF($A66="","",IFERROR(INDIRECT("'" &amp; $A66 &amp; "'!" &amp; C$5),0))</f>
        <v/>
      </c>
      <c r="D66" s="103" t="str">
        <f t="shared" ca="1" si="16"/>
        <v/>
      </c>
      <c r="E66" s="103" t="str">
        <f t="shared" ca="1" si="16"/>
        <v/>
      </c>
      <c r="F66" s="315" t="str">
        <f t="shared" ca="1" si="16"/>
        <v/>
      </c>
      <c r="G66" s="314" t="str">
        <f t="shared" ca="1" si="16"/>
        <v/>
      </c>
      <c r="H66" s="173" t="str">
        <f t="shared" ref="H66:H109" si="17">IF($A66="","",I66-F66)</f>
        <v/>
      </c>
      <c r="I66" s="315" t="str">
        <f t="shared" ref="I66:J109" ca="1" si="18">IF($A66="","",IFERROR(INDIRECT("'" &amp; $A66 &amp; "'!" &amp; I$5),0))</f>
        <v/>
      </c>
      <c r="J66" s="314" t="str">
        <f t="shared" ca="1" si="18"/>
        <v/>
      </c>
      <c r="K66" s="173" t="str">
        <f t="shared" ref="K66:K109" si="19">IF($A66="","",L66-I66)</f>
        <v/>
      </c>
      <c r="L66" s="174" t="str">
        <f t="shared" ref="L66:M109" ca="1" si="20">IF($A66="","",IFERROR(INDIRECT("'" &amp; $A66 &amp; "'!" &amp; L$5),0))</f>
        <v/>
      </c>
      <c r="M66" s="316" t="str">
        <f t="shared" ca="1" si="20"/>
        <v/>
      </c>
    </row>
    <row r="67" spans="1:13" ht="12" hidden="1" customHeight="1">
      <c r="A67" s="172"/>
      <c r="B67" s="172" t="str">
        <f t="shared" si="15"/>
        <v/>
      </c>
      <c r="C67" s="103" t="str">
        <f t="shared" ca="1" si="16"/>
        <v/>
      </c>
      <c r="D67" s="103" t="str">
        <f t="shared" ca="1" si="16"/>
        <v/>
      </c>
      <c r="E67" s="103" t="str">
        <f t="shared" ca="1" si="16"/>
        <v/>
      </c>
      <c r="F67" s="315" t="str">
        <f t="shared" ca="1" si="16"/>
        <v/>
      </c>
      <c r="G67" s="314" t="str">
        <f t="shared" ca="1" si="16"/>
        <v/>
      </c>
      <c r="H67" s="173" t="str">
        <f t="shared" si="17"/>
        <v/>
      </c>
      <c r="I67" s="315" t="str">
        <f t="shared" ca="1" si="18"/>
        <v/>
      </c>
      <c r="J67" s="314" t="str">
        <f t="shared" ca="1" si="18"/>
        <v/>
      </c>
      <c r="K67" s="173" t="str">
        <f t="shared" si="19"/>
        <v/>
      </c>
      <c r="L67" s="174" t="str">
        <f t="shared" ca="1" si="20"/>
        <v/>
      </c>
      <c r="M67" s="316" t="str">
        <f t="shared" ca="1" si="20"/>
        <v/>
      </c>
    </row>
    <row r="68" spans="1:13" ht="12" hidden="1" customHeight="1">
      <c r="A68" s="172"/>
      <c r="B68" s="172" t="str">
        <f t="shared" si="15"/>
        <v/>
      </c>
      <c r="C68" s="103" t="str">
        <f t="shared" ca="1" si="16"/>
        <v/>
      </c>
      <c r="D68" s="103" t="str">
        <f t="shared" ca="1" si="16"/>
        <v/>
      </c>
      <c r="E68" s="103" t="str">
        <f t="shared" ca="1" si="16"/>
        <v/>
      </c>
      <c r="F68" s="315" t="str">
        <f t="shared" ca="1" si="16"/>
        <v/>
      </c>
      <c r="G68" s="314" t="str">
        <f t="shared" ca="1" si="16"/>
        <v/>
      </c>
      <c r="H68" s="173" t="str">
        <f t="shared" si="17"/>
        <v/>
      </c>
      <c r="I68" s="315" t="str">
        <f t="shared" ca="1" si="18"/>
        <v/>
      </c>
      <c r="J68" s="314" t="str">
        <f t="shared" ca="1" si="18"/>
        <v/>
      </c>
      <c r="K68" s="173" t="str">
        <f t="shared" si="19"/>
        <v/>
      </c>
      <c r="L68" s="174" t="str">
        <f t="shared" ca="1" si="20"/>
        <v/>
      </c>
      <c r="M68" s="316" t="str">
        <f t="shared" ca="1" si="20"/>
        <v/>
      </c>
    </row>
    <row r="69" spans="1:13" ht="12" hidden="1" customHeight="1">
      <c r="A69" s="172"/>
      <c r="B69" s="172" t="str">
        <f t="shared" si="15"/>
        <v/>
      </c>
      <c r="C69" s="103" t="str">
        <f t="shared" ca="1" si="16"/>
        <v/>
      </c>
      <c r="D69" s="103" t="str">
        <f t="shared" ca="1" si="16"/>
        <v/>
      </c>
      <c r="E69" s="103" t="str">
        <f t="shared" ca="1" si="16"/>
        <v/>
      </c>
      <c r="F69" s="315" t="str">
        <f t="shared" ca="1" si="16"/>
        <v/>
      </c>
      <c r="G69" s="314" t="str">
        <f t="shared" ca="1" si="16"/>
        <v/>
      </c>
      <c r="H69" s="173" t="str">
        <f t="shared" si="17"/>
        <v/>
      </c>
      <c r="I69" s="315" t="str">
        <f t="shared" ca="1" si="18"/>
        <v/>
      </c>
      <c r="J69" s="314" t="str">
        <f t="shared" ca="1" si="18"/>
        <v/>
      </c>
      <c r="K69" s="173" t="str">
        <f t="shared" si="19"/>
        <v/>
      </c>
      <c r="L69" s="174" t="str">
        <f t="shared" ca="1" si="20"/>
        <v/>
      </c>
      <c r="M69" s="316" t="str">
        <f t="shared" ca="1" si="20"/>
        <v/>
      </c>
    </row>
    <row r="70" spans="1:13" ht="12" hidden="1" customHeight="1">
      <c r="A70" s="172"/>
      <c r="B70" s="172" t="str">
        <f t="shared" si="15"/>
        <v/>
      </c>
      <c r="C70" s="103" t="str">
        <f t="shared" ca="1" si="16"/>
        <v/>
      </c>
      <c r="D70" s="103" t="str">
        <f t="shared" ca="1" si="16"/>
        <v/>
      </c>
      <c r="E70" s="103" t="str">
        <f t="shared" ca="1" si="16"/>
        <v/>
      </c>
      <c r="F70" s="315" t="str">
        <f t="shared" ca="1" si="16"/>
        <v/>
      </c>
      <c r="G70" s="314" t="str">
        <f t="shared" ca="1" si="16"/>
        <v/>
      </c>
      <c r="H70" s="173" t="str">
        <f t="shared" si="17"/>
        <v/>
      </c>
      <c r="I70" s="315" t="str">
        <f t="shared" ca="1" si="18"/>
        <v/>
      </c>
      <c r="J70" s="314" t="str">
        <f t="shared" ca="1" si="18"/>
        <v/>
      </c>
      <c r="K70" s="173" t="str">
        <f t="shared" si="19"/>
        <v/>
      </c>
      <c r="L70" s="174" t="str">
        <f t="shared" ca="1" si="20"/>
        <v/>
      </c>
      <c r="M70" s="316" t="str">
        <f t="shared" ca="1" si="20"/>
        <v/>
      </c>
    </row>
    <row r="71" spans="1:13" ht="12" hidden="1" customHeight="1">
      <c r="A71" s="172"/>
      <c r="B71" s="172" t="str">
        <f t="shared" si="15"/>
        <v/>
      </c>
      <c r="C71" s="103" t="str">
        <f t="shared" ca="1" si="16"/>
        <v/>
      </c>
      <c r="D71" s="103" t="str">
        <f t="shared" ca="1" si="16"/>
        <v/>
      </c>
      <c r="E71" s="103" t="str">
        <f t="shared" ca="1" si="16"/>
        <v/>
      </c>
      <c r="F71" s="315" t="str">
        <f t="shared" ca="1" si="16"/>
        <v/>
      </c>
      <c r="G71" s="314" t="str">
        <f t="shared" ca="1" si="16"/>
        <v/>
      </c>
      <c r="H71" s="173" t="str">
        <f t="shared" si="17"/>
        <v/>
      </c>
      <c r="I71" s="315" t="str">
        <f t="shared" ca="1" si="18"/>
        <v/>
      </c>
      <c r="J71" s="314" t="str">
        <f t="shared" ca="1" si="18"/>
        <v/>
      </c>
      <c r="K71" s="173" t="str">
        <f t="shared" si="19"/>
        <v/>
      </c>
      <c r="L71" s="174" t="str">
        <f t="shared" ca="1" si="20"/>
        <v/>
      </c>
      <c r="M71" s="316" t="str">
        <f t="shared" ca="1" si="20"/>
        <v/>
      </c>
    </row>
    <row r="72" spans="1:13" ht="12" hidden="1" customHeight="1">
      <c r="A72" s="172"/>
      <c r="B72" s="172" t="str">
        <f t="shared" si="15"/>
        <v/>
      </c>
      <c r="C72" s="103" t="str">
        <f t="shared" ca="1" si="16"/>
        <v/>
      </c>
      <c r="D72" s="103" t="str">
        <f t="shared" ca="1" si="16"/>
        <v/>
      </c>
      <c r="E72" s="103" t="str">
        <f t="shared" ca="1" si="16"/>
        <v/>
      </c>
      <c r="F72" s="315" t="str">
        <f t="shared" ca="1" si="16"/>
        <v/>
      </c>
      <c r="G72" s="314" t="str">
        <f t="shared" ca="1" si="16"/>
        <v/>
      </c>
      <c r="H72" s="173" t="str">
        <f t="shared" si="17"/>
        <v/>
      </c>
      <c r="I72" s="315" t="str">
        <f t="shared" ca="1" si="18"/>
        <v/>
      </c>
      <c r="J72" s="314" t="str">
        <f t="shared" ca="1" si="18"/>
        <v/>
      </c>
      <c r="K72" s="173" t="str">
        <f t="shared" si="19"/>
        <v/>
      </c>
      <c r="L72" s="174" t="str">
        <f t="shared" ca="1" si="20"/>
        <v/>
      </c>
      <c r="M72" s="316" t="str">
        <f t="shared" ca="1" si="20"/>
        <v/>
      </c>
    </row>
    <row r="73" spans="1:13" ht="12" hidden="1" customHeight="1">
      <c r="A73" s="172"/>
      <c r="B73" s="172" t="str">
        <f t="shared" si="15"/>
        <v/>
      </c>
      <c r="C73" s="103" t="str">
        <f t="shared" ca="1" si="16"/>
        <v/>
      </c>
      <c r="D73" s="103" t="str">
        <f t="shared" ca="1" si="16"/>
        <v/>
      </c>
      <c r="E73" s="103" t="str">
        <f t="shared" ca="1" si="16"/>
        <v/>
      </c>
      <c r="F73" s="315" t="str">
        <f t="shared" ca="1" si="16"/>
        <v/>
      </c>
      <c r="G73" s="314" t="str">
        <f t="shared" ca="1" si="16"/>
        <v/>
      </c>
      <c r="H73" s="173" t="str">
        <f t="shared" si="17"/>
        <v/>
      </c>
      <c r="I73" s="315" t="str">
        <f t="shared" ca="1" si="18"/>
        <v/>
      </c>
      <c r="J73" s="314" t="str">
        <f t="shared" ca="1" si="18"/>
        <v/>
      </c>
      <c r="K73" s="173" t="str">
        <f t="shared" si="19"/>
        <v/>
      </c>
      <c r="L73" s="174" t="str">
        <f t="shared" ca="1" si="20"/>
        <v/>
      </c>
      <c r="M73" s="316" t="str">
        <f t="shared" ca="1" si="20"/>
        <v/>
      </c>
    </row>
    <row r="74" spans="1:13" ht="12" hidden="1" customHeight="1">
      <c r="A74" s="172"/>
      <c r="B74" s="172" t="str">
        <f t="shared" si="15"/>
        <v/>
      </c>
      <c r="C74" s="103" t="str">
        <f t="shared" ca="1" si="16"/>
        <v/>
      </c>
      <c r="D74" s="103" t="str">
        <f t="shared" ca="1" si="16"/>
        <v/>
      </c>
      <c r="E74" s="103" t="str">
        <f t="shared" ca="1" si="16"/>
        <v/>
      </c>
      <c r="F74" s="315" t="str">
        <f t="shared" ca="1" si="16"/>
        <v/>
      </c>
      <c r="G74" s="314" t="str">
        <f t="shared" ca="1" si="16"/>
        <v/>
      </c>
      <c r="H74" s="173" t="str">
        <f t="shared" si="17"/>
        <v/>
      </c>
      <c r="I74" s="315" t="str">
        <f t="shared" ca="1" si="18"/>
        <v/>
      </c>
      <c r="J74" s="314" t="str">
        <f t="shared" ca="1" si="18"/>
        <v/>
      </c>
      <c r="K74" s="173" t="str">
        <f t="shared" si="19"/>
        <v/>
      </c>
      <c r="L74" s="174" t="str">
        <f t="shared" ca="1" si="20"/>
        <v/>
      </c>
      <c r="M74" s="316" t="str">
        <f t="shared" ca="1" si="20"/>
        <v/>
      </c>
    </row>
    <row r="75" spans="1:13" ht="12" hidden="1" customHeight="1">
      <c r="A75" s="172"/>
      <c r="B75" s="172" t="str">
        <f t="shared" si="15"/>
        <v/>
      </c>
      <c r="C75" s="103" t="str">
        <f t="shared" ca="1" si="16"/>
        <v/>
      </c>
      <c r="D75" s="103" t="str">
        <f t="shared" ca="1" si="16"/>
        <v/>
      </c>
      <c r="E75" s="103" t="str">
        <f t="shared" ca="1" si="16"/>
        <v/>
      </c>
      <c r="F75" s="315" t="str">
        <f t="shared" ca="1" si="16"/>
        <v/>
      </c>
      <c r="G75" s="314" t="str">
        <f t="shared" ca="1" si="16"/>
        <v/>
      </c>
      <c r="H75" s="173" t="str">
        <f t="shared" si="17"/>
        <v/>
      </c>
      <c r="I75" s="315" t="str">
        <f t="shared" ca="1" si="18"/>
        <v/>
      </c>
      <c r="J75" s="314" t="str">
        <f t="shared" ca="1" si="18"/>
        <v/>
      </c>
      <c r="K75" s="173" t="str">
        <f t="shared" si="19"/>
        <v/>
      </c>
      <c r="L75" s="174" t="str">
        <f t="shared" ca="1" si="20"/>
        <v/>
      </c>
      <c r="M75" s="316" t="str">
        <f t="shared" ca="1" si="20"/>
        <v/>
      </c>
    </row>
    <row r="76" spans="1:13" ht="12" hidden="1" customHeight="1">
      <c r="A76" s="172"/>
      <c r="B76" s="172" t="str">
        <f t="shared" si="15"/>
        <v/>
      </c>
      <c r="C76" s="103" t="str">
        <f t="shared" ca="1" si="16"/>
        <v/>
      </c>
      <c r="D76" s="103" t="str">
        <f t="shared" ca="1" si="16"/>
        <v/>
      </c>
      <c r="E76" s="103" t="str">
        <f t="shared" ca="1" si="16"/>
        <v/>
      </c>
      <c r="F76" s="315" t="str">
        <f t="shared" ca="1" si="16"/>
        <v/>
      </c>
      <c r="G76" s="314" t="str">
        <f t="shared" ca="1" si="16"/>
        <v/>
      </c>
      <c r="H76" s="173" t="str">
        <f t="shared" si="17"/>
        <v/>
      </c>
      <c r="I76" s="315" t="str">
        <f t="shared" ca="1" si="18"/>
        <v/>
      </c>
      <c r="J76" s="314" t="str">
        <f t="shared" ca="1" si="18"/>
        <v/>
      </c>
      <c r="K76" s="173" t="str">
        <f t="shared" si="19"/>
        <v/>
      </c>
      <c r="L76" s="174" t="str">
        <f t="shared" ca="1" si="20"/>
        <v/>
      </c>
      <c r="M76" s="316" t="str">
        <f t="shared" ca="1" si="20"/>
        <v/>
      </c>
    </row>
    <row r="77" spans="1:13" ht="12" hidden="1" customHeight="1">
      <c r="A77" s="172"/>
      <c r="B77" s="172" t="str">
        <f t="shared" si="15"/>
        <v/>
      </c>
      <c r="C77" s="103" t="str">
        <f t="shared" ca="1" si="16"/>
        <v/>
      </c>
      <c r="D77" s="103" t="str">
        <f t="shared" ca="1" si="16"/>
        <v/>
      </c>
      <c r="E77" s="103" t="str">
        <f t="shared" ca="1" si="16"/>
        <v/>
      </c>
      <c r="F77" s="315" t="str">
        <f t="shared" ca="1" si="16"/>
        <v/>
      </c>
      <c r="G77" s="314" t="str">
        <f t="shared" ca="1" si="16"/>
        <v/>
      </c>
      <c r="H77" s="173" t="str">
        <f t="shared" si="17"/>
        <v/>
      </c>
      <c r="I77" s="315" t="str">
        <f t="shared" ca="1" si="18"/>
        <v/>
      </c>
      <c r="J77" s="314" t="str">
        <f t="shared" ca="1" si="18"/>
        <v/>
      </c>
      <c r="K77" s="173" t="str">
        <f t="shared" si="19"/>
        <v/>
      </c>
      <c r="L77" s="174" t="str">
        <f t="shared" ca="1" si="20"/>
        <v/>
      </c>
      <c r="M77" s="316" t="str">
        <f t="shared" ca="1" si="20"/>
        <v/>
      </c>
    </row>
    <row r="78" spans="1:13" ht="12" hidden="1" customHeight="1">
      <c r="A78" s="172"/>
      <c r="B78" s="172" t="str">
        <f t="shared" si="15"/>
        <v/>
      </c>
      <c r="C78" s="103" t="str">
        <f t="shared" ca="1" si="16"/>
        <v/>
      </c>
      <c r="D78" s="103" t="str">
        <f t="shared" ca="1" si="16"/>
        <v/>
      </c>
      <c r="E78" s="103" t="str">
        <f t="shared" ca="1" si="16"/>
        <v/>
      </c>
      <c r="F78" s="315" t="str">
        <f t="shared" ca="1" si="16"/>
        <v/>
      </c>
      <c r="G78" s="314" t="str">
        <f t="shared" ca="1" si="16"/>
        <v/>
      </c>
      <c r="H78" s="173" t="str">
        <f t="shared" si="17"/>
        <v/>
      </c>
      <c r="I78" s="315" t="str">
        <f t="shared" ca="1" si="18"/>
        <v/>
      </c>
      <c r="J78" s="314" t="str">
        <f t="shared" ca="1" si="18"/>
        <v/>
      </c>
      <c r="K78" s="173" t="str">
        <f t="shared" si="19"/>
        <v/>
      </c>
      <c r="L78" s="174" t="str">
        <f t="shared" ca="1" si="20"/>
        <v/>
      </c>
      <c r="M78" s="316" t="str">
        <f t="shared" ca="1" si="20"/>
        <v/>
      </c>
    </row>
    <row r="79" spans="1:13" ht="12" hidden="1" customHeight="1">
      <c r="A79" s="172"/>
      <c r="B79" s="172" t="str">
        <f t="shared" si="15"/>
        <v/>
      </c>
      <c r="C79" s="103" t="str">
        <f t="shared" ca="1" si="16"/>
        <v/>
      </c>
      <c r="D79" s="103" t="str">
        <f t="shared" ca="1" si="16"/>
        <v/>
      </c>
      <c r="E79" s="103" t="str">
        <f t="shared" ca="1" si="16"/>
        <v/>
      </c>
      <c r="F79" s="315" t="str">
        <f t="shared" ca="1" si="16"/>
        <v/>
      </c>
      <c r="G79" s="314" t="str">
        <f t="shared" ca="1" si="16"/>
        <v/>
      </c>
      <c r="H79" s="173" t="str">
        <f t="shared" si="17"/>
        <v/>
      </c>
      <c r="I79" s="315" t="str">
        <f t="shared" ca="1" si="18"/>
        <v/>
      </c>
      <c r="J79" s="314" t="str">
        <f t="shared" ca="1" si="18"/>
        <v/>
      </c>
      <c r="K79" s="173" t="str">
        <f t="shared" si="19"/>
        <v/>
      </c>
      <c r="L79" s="174" t="str">
        <f t="shared" ca="1" si="20"/>
        <v/>
      </c>
      <c r="M79" s="316" t="str">
        <f t="shared" ca="1" si="20"/>
        <v/>
      </c>
    </row>
    <row r="80" spans="1:13" ht="12" hidden="1" customHeight="1">
      <c r="A80" s="172"/>
      <c r="B80" s="172" t="str">
        <f t="shared" si="15"/>
        <v/>
      </c>
      <c r="C80" s="103" t="str">
        <f t="shared" ca="1" si="16"/>
        <v/>
      </c>
      <c r="D80" s="103" t="str">
        <f t="shared" ca="1" si="16"/>
        <v/>
      </c>
      <c r="E80" s="103" t="str">
        <f t="shared" ca="1" si="16"/>
        <v/>
      </c>
      <c r="F80" s="315" t="str">
        <f t="shared" ca="1" si="16"/>
        <v/>
      </c>
      <c r="G80" s="314" t="str">
        <f t="shared" ca="1" si="16"/>
        <v/>
      </c>
      <c r="H80" s="173" t="str">
        <f t="shared" si="17"/>
        <v/>
      </c>
      <c r="I80" s="315" t="str">
        <f t="shared" ca="1" si="18"/>
        <v/>
      </c>
      <c r="J80" s="314" t="str">
        <f t="shared" ca="1" si="18"/>
        <v/>
      </c>
      <c r="K80" s="173" t="str">
        <f t="shared" si="19"/>
        <v/>
      </c>
      <c r="L80" s="174" t="str">
        <f t="shared" ca="1" si="20"/>
        <v/>
      </c>
      <c r="M80" s="316" t="str">
        <f t="shared" ca="1" si="20"/>
        <v/>
      </c>
    </row>
    <row r="81" spans="1:13" ht="12" hidden="1" customHeight="1">
      <c r="A81" s="172"/>
      <c r="B81" s="172" t="str">
        <f t="shared" si="15"/>
        <v/>
      </c>
      <c r="C81" s="103" t="str">
        <f t="shared" ca="1" si="16"/>
        <v/>
      </c>
      <c r="D81" s="103" t="str">
        <f t="shared" ca="1" si="16"/>
        <v/>
      </c>
      <c r="E81" s="103" t="str">
        <f t="shared" ca="1" si="16"/>
        <v/>
      </c>
      <c r="F81" s="315" t="str">
        <f t="shared" ca="1" si="16"/>
        <v/>
      </c>
      <c r="G81" s="314" t="str">
        <f t="shared" ca="1" si="16"/>
        <v/>
      </c>
      <c r="H81" s="173" t="str">
        <f t="shared" si="17"/>
        <v/>
      </c>
      <c r="I81" s="315" t="str">
        <f t="shared" ca="1" si="18"/>
        <v/>
      </c>
      <c r="J81" s="314" t="str">
        <f t="shared" ca="1" si="18"/>
        <v/>
      </c>
      <c r="K81" s="173" t="str">
        <f t="shared" si="19"/>
        <v/>
      </c>
      <c r="L81" s="174" t="str">
        <f t="shared" ca="1" si="20"/>
        <v/>
      </c>
      <c r="M81" s="316" t="str">
        <f t="shared" ca="1" si="20"/>
        <v/>
      </c>
    </row>
    <row r="82" spans="1:13" ht="12" hidden="1" customHeight="1">
      <c r="A82" s="172"/>
      <c r="B82" s="172" t="str">
        <f t="shared" si="15"/>
        <v/>
      </c>
      <c r="C82" s="103" t="str">
        <f t="shared" ca="1" si="16"/>
        <v/>
      </c>
      <c r="D82" s="103" t="str">
        <f t="shared" ca="1" si="16"/>
        <v/>
      </c>
      <c r="E82" s="103" t="str">
        <f t="shared" ca="1" si="16"/>
        <v/>
      </c>
      <c r="F82" s="315" t="str">
        <f t="shared" ca="1" si="16"/>
        <v/>
      </c>
      <c r="G82" s="314" t="str">
        <f t="shared" ca="1" si="16"/>
        <v/>
      </c>
      <c r="H82" s="173" t="str">
        <f t="shared" si="17"/>
        <v/>
      </c>
      <c r="I82" s="315" t="str">
        <f t="shared" ca="1" si="18"/>
        <v/>
      </c>
      <c r="J82" s="314" t="str">
        <f t="shared" ca="1" si="18"/>
        <v/>
      </c>
      <c r="K82" s="173" t="str">
        <f t="shared" si="19"/>
        <v/>
      </c>
      <c r="L82" s="174" t="str">
        <f t="shared" ca="1" si="20"/>
        <v/>
      </c>
      <c r="M82" s="316" t="str">
        <f t="shared" ca="1" si="20"/>
        <v/>
      </c>
    </row>
    <row r="83" spans="1:13" ht="12" hidden="1" customHeight="1">
      <c r="A83" s="172"/>
      <c r="B83" s="172" t="str">
        <f t="shared" si="15"/>
        <v/>
      </c>
      <c r="C83" s="103" t="str">
        <f t="shared" ca="1" si="16"/>
        <v/>
      </c>
      <c r="D83" s="103" t="str">
        <f t="shared" ca="1" si="16"/>
        <v/>
      </c>
      <c r="E83" s="103" t="str">
        <f t="shared" ca="1" si="16"/>
        <v/>
      </c>
      <c r="F83" s="315" t="str">
        <f t="shared" ca="1" si="16"/>
        <v/>
      </c>
      <c r="G83" s="314" t="str">
        <f t="shared" ca="1" si="16"/>
        <v/>
      </c>
      <c r="H83" s="173" t="str">
        <f t="shared" si="17"/>
        <v/>
      </c>
      <c r="I83" s="315" t="str">
        <f t="shared" ca="1" si="18"/>
        <v/>
      </c>
      <c r="J83" s="314" t="str">
        <f t="shared" ca="1" si="18"/>
        <v/>
      </c>
      <c r="K83" s="173" t="str">
        <f t="shared" si="19"/>
        <v/>
      </c>
      <c r="L83" s="174" t="str">
        <f t="shared" ca="1" si="20"/>
        <v/>
      </c>
      <c r="M83" s="316" t="str">
        <f t="shared" ca="1" si="20"/>
        <v/>
      </c>
    </row>
    <row r="84" spans="1:13" ht="12" hidden="1" customHeight="1">
      <c r="A84" s="4"/>
      <c r="B84" s="172" t="str">
        <f t="shared" si="15"/>
        <v/>
      </c>
      <c r="C84" s="103" t="str">
        <f t="shared" ca="1" si="16"/>
        <v/>
      </c>
      <c r="D84" s="103" t="str">
        <f t="shared" ca="1" si="16"/>
        <v/>
      </c>
      <c r="E84" s="103" t="str">
        <f t="shared" ca="1" si="16"/>
        <v/>
      </c>
      <c r="F84" s="315" t="str">
        <f t="shared" ca="1" si="16"/>
        <v/>
      </c>
      <c r="G84" s="314" t="str">
        <f t="shared" ca="1" si="16"/>
        <v/>
      </c>
      <c r="H84" s="173" t="str">
        <f t="shared" si="17"/>
        <v/>
      </c>
      <c r="I84" s="315" t="str">
        <f t="shared" ca="1" si="18"/>
        <v/>
      </c>
      <c r="J84" s="314" t="str">
        <f t="shared" ca="1" si="18"/>
        <v/>
      </c>
      <c r="K84" s="173" t="str">
        <f t="shared" si="19"/>
        <v/>
      </c>
      <c r="L84" s="174" t="str">
        <f t="shared" ca="1" si="20"/>
        <v/>
      </c>
      <c r="M84" s="316" t="str">
        <f t="shared" ca="1" si="20"/>
        <v/>
      </c>
    </row>
    <row r="85" spans="1:13" ht="12" hidden="1" customHeight="1">
      <c r="B85" s="172" t="str">
        <f t="shared" si="15"/>
        <v/>
      </c>
      <c r="C85" s="103" t="str">
        <f t="shared" ca="1" si="16"/>
        <v/>
      </c>
      <c r="D85" s="103" t="str">
        <f t="shared" ca="1" si="16"/>
        <v/>
      </c>
      <c r="E85" s="103" t="str">
        <f t="shared" ca="1" si="16"/>
        <v/>
      </c>
      <c r="F85" s="315" t="str">
        <f t="shared" ca="1" si="16"/>
        <v/>
      </c>
      <c r="G85" s="314" t="str">
        <f t="shared" ca="1" si="16"/>
        <v/>
      </c>
      <c r="H85" s="173" t="str">
        <f t="shared" si="17"/>
        <v/>
      </c>
      <c r="I85" s="315" t="str">
        <f t="shared" ca="1" si="18"/>
        <v/>
      </c>
      <c r="J85" s="314" t="str">
        <f t="shared" ca="1" si="18"/>
        <v/>
      </c>
      <c r="K85" s="173" t="str">
        <f t="shared" si="19"/>
        <v/>
      </c>
      <c r="L85" s="174" t="str">
        <f t="shared" ca="1" si="20"/>
        <v/>
      </c>
      <c r="M85" s="316" t="str">
        <f t="shared" ca="1" si="20"/>
        <v/>
      </c>
    </row>
    <row r="86" spans="1:13" ht="12" hidden="1" customHeight="1">
      <c r="B86" s="172" t="str">
        <f t="shared" si="15"/>
        <v/>
      </c>
      <c r="C86" s="103" t="str">
        <f t="shared" ca="1" si="16"/>
        <v/>
      </c>
      <c r="D86" s="103" t="str">
        <f t="shared" ca="1" si="16"/>
        <v/>
      </c>
      <c r="E86" s="103" t="str">
        <f t="shared" ca="1" si="16"/>
        <v/>
      </c>
      <c r="F86" s="315" t="str">
        <f t="shared" ca="1" si="16"/>
        <v/>
      </c>
      <c r="G86" s="314" t="str">
        <f t="shared" ca="1" si="16"/>
        <v/>
      </c>
      <c r="H86" s="173" t="str">
        <f t="shared" si="17"/>
        <v/>
      </c>
      <c r="I86" s="315" t="str">
        <f t="shared" ca="1" si="18"/>
        <v/>
      </c>
      <c r="J86" s="314" t="str">
        <f t="shared" ca="1" si="18"/>
        <v/>
      </c>
      <c r="K86" s="173" t="str">
        <f t="shared" si="19"/>
        <v/>
      </c>
      <c r="L86" s="174" t="str">
        <f t="shared" ca="1" si="20"/>
        <v/>
      </c>
      <c r="M86" s="316" t="str">
        <f t="shared" ca="1" si="20"/>
        <v/>
      </c>
    </row>
    <row r="87" spans="1:13" ht="12" hidden="1" customHeight="1">
      <c r="A87" s="4"/>
      <c r="B87" s="172" t="str">
        <f t="shared" si="15"/>
        <v/>
      </c>
      <c r="C87" s="103" t="str">
        <f t="shared" ca="1" si="16"/>
        <v/>
      </c>
      <c r="D87" s="103" t="str">
        <f t="shared" ca="1" si="16"/>
        <v/>
      </c>
      <c r="E87" s="103" t="str">
        <f t="shared" ca="1" si="16"/>
        <v/>
      </c>
      <c r="F87" s="315" t="str">
        <f t="shared" ca="1" si="16"/>
        <v/>
      </c>
      <c r="G87" s="314" t="str">
        <f t="shared" ca="1" si="16"/>
        <v/>
      </c>
      <c r="H87" s="173" t="str">
        <f t="shared" si="17"/>
        <v/>
      </c>
      <c r="I87" s="315" t="str">
        <f t="shared" ca="1" si="18"/>
        <v/>
      </c>
      <c r="J87" s="314" t="str">
        <f t="shared" ca="1" si="18"/>
        <v/>
      </c>
      <c r="K87" s="173" t="str">
        <f t="shared" si="19"/>
        <v/>
      </c>
      <c r="L87" s="174" t="str">
        <f t="shared" ca="1" si="20"/>
        <v/>
      </c>
      <c r="M87" s="316" t="str">
        <f t="shared" ca="1" si="20"/>
        <v/>
      </c>
    </row>
    <row r="88" spans="1:13" ht="12" hidden="1" customHeight="1">
      <c r="B88" s="172" t="str">
        <f t="shared" si="15"/>
        <v/>
      </c>
      <c r="C88" s="103" t="str">
        <f t="shared" ca="1" si="16"/>
        <v/>
      </c>
      <c r="D88" s="103" t="str">
        <f t="shared" ca="1" si="16"/>
        <v/>
      </c>
      <c r="E88" s="103" t="str">
        <f t="shared" ca="1" si="16"/>
        <v/>
      </c>
      <c r="F88" s="315" t="str">
        <f t="shared" ca="1" si="16"/>
        <v/>
      </c>
      <c r="G88" s="314" t="str">
        <f t="shared" ca="1" si="16"/>
        <v/>
      </c>
      <c r="H88" s="173" t="str">
        <f t="shared" si="17"/>
        <v/>
      </c>
      <c r="I88" s="315" t="str">
        <f t="shared" ca="1" si="18"/>
        <v/>
      </c>
      <c r="J88" s="314" t="str">
        <f t="shared" ca="1" si="18"/>
        <v/>
      </c>
      <c r="K88" s="173" t="str">
        <f t="shared" si="19"/>
        <v/>
      </c>
      <c r="L88" s="174" t="str">
        <f t="shared" ca="1" si="20"/>
        <v/>
      </c>
      <c r="M88" s="316" t="str">
        <f t="shared" ca="1" si="20"/>
        <v/>
      </c>
    </row>
    <row r="89" spans="1:13" ht="12" hidden="1" customHeight="1">
      <c r="B89" s="172" t="str">
        <f t="shared" si="15"/>
        <v/>
      </c>
      <c r="C89" s="103" t="str">
        <f t="shared" ca="1" si="16"/>
        <v/>
      </c>
      <c r="D89" s="103" t="str">
        <f t="shared" ca="1" si="16"/>
        <v/>
      </c>
      <c r="E89" s="103" t="str">
        <f t="shared" ca="1" si="16"/>
        <v/>
      </c>
      <c r="F89" s="315" t="str">
        <f t="shared" ca="1" si="16"/>
        <v/>
      </c>
      <c r="G89" s="314" t="str">
        <f t="shared" ca="1" si="16"/>
        <v/>
      </c>
      <c r="H89" s="173" t="str">
        <f t="shared" si="17"/>
        <v/>
      </c>
      <c r="I89" s="315" t="str">
        <f t="shared" ca="1" si="18"/>
        <v/>
      </c>
      <c r="J89" s="314" t="str">
        <f t="shared" ca="1" si="18"/>
        <v/>
      </c>
      <c r="K89" s="173" t="str">
        <f t="shared" si="19"/>
        <v/>
      </c>
      <c r="L89" s="174" t="str">
        <f t="shared" ca="1" si="20"/>
        <v/>
      </c>
      <c r="M89" s="316" t="str">
        <f t="shared" ca="1" si="20"/>
        <v/>
      </c>
    </row>
    <row r="90" spans="1:13" ht="12" hidden="1" customHeight="1">
      <c r="B90" s="172" t="str">
        <f t="shared" si="15"/>
        <v/>
      </c>
      <c r="C90" s="103" t="str">
        <f t="shared" ca="1" si="16"/>
        <v/>
      </c>
      <c r="D90" s="103" t="str">
        <f t="shared" ca="1" si="16"/>
        <v/>
      </c>
      <c r="E90" s="103" t="str">
        <f t="shared" ca="1" si="16"/>
        <v/>
      </c>
      <c r="F90" s="315" t="str">
        <f t="shared" ca="1" si="16"/>
        <v/>
      </c>
      <c r="G90" s="314" t="str">
        <f t="shared" ca="1" si="16"/>
        <v/>
      </c>
      <c r="H90" s="173" t="str">
        <f t="shared" si="17"/>
        <v/>
      </c>
      <c r="I90" s="315" t="str">
        <f t="shared" ca="1" si="18"/>
        <v/>
      </c>
      <c r="J90" s="314" t="str">
        <f t="shared" ca="1" si="18"/>
        <v/>
      </c>
      <c r="K90" s="173" t="str">
        <f t="shared" si="19"/>
        <v/>
      </c>
      <c r="L90" s="174" t="str">
        <f t="shared" ca="1" si="20"/>
        <v/>
      </c>
      <c r="M90" s="316" t="str">
        <f t="shared" ca="1" si="20"/>
        <v/>
      </c>
    </row>
    <row r="91" spans="1:13" ht="12" hidden="1" customHeight="1">
      <c r="A91" s="4"/>
      <c r="B91" s="172" t="str">
        <f t="shared" si="15"/>
        <v/>
      </c>
      <c r="C91" s="103" t="str">
        <f t="shared" ca="1" si="16"/>
        <v/>
      </c>
      <c r="D91" s="103" t="str">
        <f t="shared" ca="1" si="16"/>
        <v/>
      </c>
      <c r="E91" s="103" t="str">
        <f t="shared" ca="1" si="16"/>
        <v/>
      </c>
      <c r="F91" s="315" t="str">
        <f t="shared" ca="1" si="16"/>
        <v/>
      </c>
      <c r="G91" s="314" t="str">
        <f t="shared" ca="1" si="16"/>
        <v/>
      </c>
      <c r="H91" s="173" t="str">
        <f t="shared" si="17"/>
        <v/>
      </c>
      <c r="I91" s="315" t="str">
        <f t="shared" ca="1" si="18"/>
        <v/>
      </c>
      <c r="J91" s="314" t="str">
        <f t="shared" ca="1" si="18"/>
        <v/>
      </c>
      <c r="K91" s="173" t="str">
        <f t="shared" si="19"/>
        <v/>
      </c>
      <c r="L91" s="174" t="str">
        <f t="shared" ca="1" si="20"/>
        <v/>
      </c>
      <c r="M91" s="316" t="str">
        <f t="shared" ca="1" si="20"/>
        <v/>
      </c>
    </row>
    <row r="92" spans="1:13" ht="12" hidden="1" customHeight="1">
      <c r="A92" s="172"/>
      <c r="B92" s="172" t="str">
        <f t="shared" si="15"/>
        <v/>
      </c>
      <c r="C92" s="103" t="str">
        <f t="shared" ca="1" si="16"/>
        <v/>
      </c>
      <c r="D92" s="103" t="str">
        <f t="shared" ca="1" si="16"/>
        <v/>
      </c>
      <c r="E92" s="103" t="str">
        <f t="shared" ca="1" si="16"/>
        <v/>
      </c>
      <c r="F92" s="315" t="str">
        <f t="shared" ca="1" si="16"/>
        <v/>
      </c>
      <c r="G92" s="314" t="str">
        <f t="shared" ca="1" si="16"/>
        <v/>
      </c>
      <c r="H92" s="173" t="str">
        <f t="shared" si="17"/>
        <v/>
      </c>
      <c r="I92" s="315" t="str">
        <f t="shared" ca="1" si="18"/>
        <v/>
      </c>
      <c r="J92" s="314" t="str">
        <f t="shared" ca="1" si="18"/>
        <v/>
      </c>
      <c r="K92" s="173" t="str">
        <f t="shared" si="19"/>
        <v/>
      </c>
      <c r="L92" s="174" t="str">
        <f t="shared" ca="1" si="20"/>
        <v/>
      </c>
      <c r="M92" s="316" t="str">
        <f t="shared" ca="1" si="20"/>
        <v/>
      </c>
    </row>
    <row r="93" spans="1:13" ht="12" hidden="1" customHeight="1">
      <c r="A93" s="172"/>
      <c r="B93" s="172" t="str">
        <f t="shared" si="15"/>
        <v/>
      </c>
      <c r="C93" s="103" t="str">
        <f t="shared" ca="1" si="16"/>
        <v/>
      </c>
      <c r="D93" s="103" t="str">
        <f t="shared" ca="1" si="16"/>
        <v/>
      </c>
      <c r="E93" s="103" t="str">
        <f t="shared" ca="1" si="16"/>
        <v/>
      </c>
      <c r="F93" s="315" t="str">
        <f t="shared" ca="1" si="16"/>
        <v/>
      </c>
      <c r="G93" s="314" t="str">
        <f t="shared" ca="1" si="16"/>
        <v/>
      </c>
      <c r="H93" s="173" t="str">
        <f t="shared" si="17"/>
        <v/>
      </c>
      <c r="I93" s="315" t="str">
        <f t="shared" ca="1" si="18"/>
        <v/>
      </c>
      <c r="J93" s="314" t="str">
        <f t="shared" ca="1" si="18"/>
        <v/>
      </c>
      <c r="K93" s="173" t="str">
        <f t="shared" si="19"/>
        <v/>
      </c>
      <c r="L93" s="174" t="str">
        <f t="shared" ca="1" si="20"/>
        <v/>
      </c>
      <c r="M93" s="316" t="str">
        <f t="shared" ca="1" si="20"/>
        <v/>
      </c>
    </row>
    <row r="94" spans="1:13" ht="12" hidden="1" customHeight="1">
      <c r="A94" s="172"/>
      <c r="B94" s="172" t="str">
        <f t="shared" si="15"/>
        <v/>
      </c>
      <c r="C94" s="103" t="str">
        <f t="shared" ca="1" si="16"/>
        <v/>
      </c>
      <c r="D94" s="103" t="str">
        <f t="shared" ca="1" si="16"/>
        <v/>
      </c>
      <c r="E94" s="103" t="str">
        <f t="shared" ca="1" si="16"/>
        <v/>
      </c>
      <c r="F94" s="315" t="str">
        <f t="shared" ca="1" si="16"/>
        <v/>
      </c>
      <c r="G94" s="314" t="str">
        <f t="shared" ca="1" si="16"/>
        <v/>
      </c>
      <c r="H94" s="173" t="str">
        <f t="shared" si="17"/>
        <v/>
      </c>
      <c r="I94" s="315" t="str">
        <f t="shared" ca="1" si="18"/>
        <v/>
      </c>
      <c r="J94" s="314" t="str">
        <f t="shared" ca="1" si="18"/>
        <v/>
      </c>
      <c r="K94" s="173" t="str">
        <f t="shared" si="19"/>
        <v/>
      </c>
      <c r="L94" s="174" t="str">
        <f t="shared" ca="1" si="20"/>
        <v/>
      </c>
      <c r="M94" s="316" t="str">
        <f t="shared" ca="1" si="20"/>
        <v/>
      </c>
    </row>
    <row r="95" spans="1:13" ht="12" hidden="1" customHeight="1">
      <c r="A95" s="172"/>
      <c r="B95" s="172" t="str">
        <f t="shared" si="15"/>
        <v/>
      </c>
      <c r="C95" s="103" t="str">
        <f t="shared" ca="1" si="16"/>
        <v/>
      </c>
      <c r="D95" s="103" t="str">
        <f t="shared" ca="1" si="16"/>
        <v/>
      </c>
      <c r="E95" s="103" t="str">
        <f t="shared" ca="1" si="16"/>
        <v/>
      </c>
      <c r="F95" s="315" t="str">
        <f t="shared" ca="1" si="16"/>
        <v/>
      </c>
      <c r="G95" s="314" t="str">
        <f t="shared" ca="1" si="16"/>
        <v/>
      </c>
      <c r="H95" s="173" t="str">
        <f t="shared" si="17"/>
        <v/>
      </c>
      <c r="I95" s="315" t="str">
        <f t="shared" ca="1" si="18"/>
        <v/>
      </c>
      <c r="J95" s="314" t="str">
        <f t="shared" ca="1" si="18"/>
        <v/>
      </c>
      <c r="K95" s="173" t="str">
        <f t="shared" si="19"/>
        <v/>
      </c>
      <c r="L95" s="174" t="str">
        <f t="shared" ca="1" si="20"/>
        <v/>
      </c>
      <c r="M95" s="316" t="str">
        <f t="shared" ca="1" si="20"/>
        <v/>
      </c>
    </row>
    <row r="96" spans="1:13" ht="12" hidden="1" customHeight="1">
      <c r="A96" s="172"/>
      <c r="B96" s="172" t="str">
        <f t="shared" si="15"/>
        <v/>
      </c>
      <c r="C96" s="103" t="str">
        <f t="shared" ca="1" si="16"/>
        <v/>
      </c>
      <c r="D96" s="103" t="str">
        <f t="shared" ca="1" si="16"/>
        <v/>
      </c>
      <c r="E96" s="103" t="str">
        <f t="shared" ca="1" si="16"/>
        <v/>
      </c>
      <c r="F96" s="315" t="str">
        <f t="shared" ca="1" si="16"/>
        <v/>
      </c>
      <c r="G96" s="314" t="str">
        <f t="shared" ca="1" si="16"/>
        <v/>
      </c>
      <c r="H96" s="173" t="str">
        <f t="shared" si="17"/>
        <v/>
      </c>
      <c r="I96" s="315" t="str">
        <f t="shared" ca="1" si="18"/>
        <v/>
      </c>
      <c r="J96" s="314" t="str">
        <f t="shared" ca="1" si="18"/>
        <v/>
      </c>
      <c r="K96" s="173" t="str">
        <f t="shared" si="19"/>
        <v/>
      </c>
      <c r="L96" s="174" t="str">
        <f t="shared" ca="1" si="20"/>
        <v/>
      </c>
      <c r="M96" s="316" t="str">
        <f t="shared" ca="1" si="20"/>
        <v/>
      </c>
    </row>
    <row r="97" spans="1:13" ht="12" hidden="1" customHeight="1">
      <c r="A97" s="172"/>
      <c r="B97" s="172" t="str">
        <f t="shared" si="15"/>
        <v/>
      </c>
      <c r="C97" s="103" t="str">
        <f t="shared" ca="1" si="16"/>
        <v/>
      </c>
      <c r="D97" s="103" t="str">
        <f t="shared" ca="1" si="16"/>
        <v/>
      </c>
      <c r="E97" s="103" t="str">
        <f t="shared" ca="1" si="16"/>
        <v/>
      </c>
      <c r="F97" s="315" t="str">
        <f t="shared" ca="1" si="16"/>
        <v/>
      </c>
      <c r="G97" s="314" t="str">
        <f t="shared" ca="1" si="16"/>
        <v/>
      </c>
      <c r="H97" s="173" t="str">
        <f t="shared" si="17"/>
        <v/>
      </c>
      <c r="I97" s="315" t="str">
        <f t="shared" ca="1" si="18"/>
        <v/>
      </c>
      <c r="J97" s="314" t="str">
        <f t="shared" ca="1" si="18"/>
        <v/>
      </c>
      <c r="K97" s="173" t="str">
        <f t="shared" si="19"/>
        <v/>
      </c>
      <c r="L97" s="174" t="str">
        <f t="shared" ca="1" si="20"/>
        <v/>
      </c>
      <c r="M97" s="316" t="str">
        <f t="shared" ca="1" si="20"/>
        <v/>
      </c>
    </row>
    <row r="98" spans="1:13" ht="12" hidden="1" customHeight="1">
      <c r="A98" s="172"/>
      <c r="B98" s="172" t="str">
        <f t="shared" si="15"/>
        <v/>
      </c>
      <c r="C98" s="103" t="str">
        <f t="shared" ca="1" si="16"/>
        <v/>
      </c>
      <c r="D98" s="103" t="str">
        <f t="shared" ca="1" si="16"/>
        <v/>
      </c>
      <c r="E98" s="103" t="str">
        <f t="shared" ca="1" si="16"/>
        <v/>
      </c>
      <c r="F98" s="315" t="str">
        <f t="shared" ca="1" si="16"/>
        <v/>
      </c>
      <c r="G98" s="314" t="str">
        <f t="shared" ca="1" si="16"/>
        <v/>
      </c>
      <c r="H98" s="173" t="str">
        <f t="shared" si="17"/>
        <v/>
      </c>
      <c r="I98" s="315" t="str">
        <f t="shared" ca="1" si="18"/>
        <v/>
      </c>
      <c r="J98" s="314" t="str">
        <f t="shared" ca="1" si="18"/>
        <v/>
      </c>
      <c r="K98" s="173" t="str">
        <f t="shared" si="19"/>
        <v/>
      </c>
      <c r="L98" s="174" t="str">
        <f t="shared" ca="1" si="20"/>
        <v/>
      </c>
      <c r="M98" s="316" t="str">
        <f t="shared" ca="1" si="20"/>
        <v/>
      </c>
    </row>
    <row r="99" spans="1:13" ht="12" hidden="1" customHeight="1">
      <c r="A99" s="172"/>
      <c r="B99" s="172" t="str">
        <f t="shared" si="15"/>
        <v/>
      </c>
      <c r="C99" s="103" t="str">
        <f t="shared" ca="1" si="16"/>
        <v/>
      </c>
      <c r="D99" s="103" t="str">
        <f t="shared" ca="1" si="16"/>
        <v/>
      </c>
      <c r="E99" s="103" t="str">
        <f t="shared" ca="1" si="16"/>
        <v/>
      </c>
      <c r="F99" s="315" t="str">
        <f t="shared" ca="1" si="16"/>
        <v/>
      </c>
      <c r="G99" s="314" t="str">
        <f t="shared" ca="1" si="16"/>
        <v/>
      </c>
      <c r="H99" s="173" t="str">
        <f t="shared" si="17"/>
        <v/>
      </c>
      <c r="I99" s="315" t="str">
        <f t="shared" ca="1" si="18"/>
        <v/>
      </c>
      <c r="J99" s="314" t="str">
        <f t="shared" ca="1" si="18"/>
        <v/>
      </c>
      <c r="K99" s="173" t="str">
        <f t="shared" si="19"/>
        <v/>
      </c>
      <c r="L99" s="174" t="str">
        <f t="shared" ca="1" si="20"/>
        <v/>
      </c>
      <c r="M99" s="316" t="str">
        <f t="shared" ca="1" si="20"/>
        <v/>
      </c>
    </row>
    <row r="100" spans="1:13" ht="12" hidden="1" customHeight="1">
      <c r="A100" s="172"/>
      <c r="B100" s="172" t="str">
        <f t="shared" si="15"/>
        <v/>
      </c>
      <c r="C100" s="103" t="str">
        <f t="shared" ca="1" si="16"/>
        <v/>
      </c>
      <c r="D100" s="103" t="str">
        <f t="shared" ca="1" si="16"/>
        <v/>
      </c>
      <c r="E100" s="103" t="str">
        <f t="shared" ca="1" si="16"/>
        <v/>
      </c>
      <c r="F100" s="315" t="str">
        <f t="shared" ca="1" si="16"/>
        <v/>
      </c>
      <c r="G100" s="314" t="str">
        <f t="shared" ca="1" si="16"/>
        <v/>
      </c>
      <c r="H100" s="173" t="str">
        <f t="shared" si="17"/>
        <v/>
      </c>
      <c r="I100" s="315" t="str">
        <f t="shared" ca="1" si="18"/>
        <v/>
      </c>
      <c r="J100" s="314" t="str">
        <f t="shared" ca="1" si="18"/>
        <v/>
      </c>
      <c r="K100" s="173" t="str">
        <f t="shared" si="19"/>
        <v/>
      </c>
      <c r="L100" s="174" t="str">
        <f t="shared" ca="1" si="20"/>
        <v/>
      </c>
      <c r="M100" s="316" t="str">
        <f t="shared" ca="1" si="20"/>
        <v/>
      </c>
    </row>
    <row r="101" spans="1:13" ht="12" hidden="1" customHeight="1">
      <c r="A101" s="172"/>
      <c r="B101" s="172" t="str">
        <f t="shared" si="15"/>
        <v/>
      </c>
      <c r="C101" s="103" t="str">
        <f t="shared" ca="1" si="16"/>
        <v/>
      </c>
      <c r="D101" s="103" t="str">
        <f t="shared" ca="1" si="16"/>
        <v/>
      </c>
      <c r="E101" s="103" t="str">
        <f t="shared" ca="1" si="16"/>
        <v/>
      </c>
      <c r="F101" s="315" t="str">
        <f t="shared" ca="1" si="16"/>
        <v/>
      </c>
      <c r="G101" s="314" t="str">
        <f t="shared" ca="1" si="16"/>
        <v/>
      </c>
      <c r="H101" s="173" t="str">
        <f t="shared" si="17"/>
        <v/>
      </c>
      <c r="I101" s="315" t="str">
        <f t="shared" ca="1" si="18"/>
        <v/>
      </c>
      <c r="J101" s="314" t="str">
        <f t="shared" ca="1" si="18"/>
        <v/>
      </c>
      <c r="K101" s="173" t="str">
        <f t="shared" si="19"/>
        <v/>
      </c>
      <c r="L101" s="174" t="str">
        <f t="shared" ca="1" si="20"/>
        <v/>
      </c>
      <c r="M101" s="316" t="str">
        <f t="shared" ca="1" si="20"/>
        <v/>
      </c>
    </row>
    <row r="102" spans="1:13" ht="12" hidden="1" customHeight="1">
      <c r="A102" s="172"/>
      <c r="B102" s="172" t="str">
        <f t="shared" si="15"/>
        <v/>
      </c>
      <c r="C102" s="103" t="str">
        <f t="shared" ca="1" si="16"/>
        <v/>
      </c>
      <c r="D102" s="103" t="str">
        <f t="shared" ca="1" si="16"/>
        <v/>
      </c>
      <c r="E102" s="103" t="str">
        <f t="shared" ca="1" si="16"/>
        <v/>
      </c>
      <c r="F102" s="315" t="str">
        <f t="shared" ca="1" si="16"/>
        <v/>
      </c>
      <c r="G102" s="314" t="str">
        <f t="shared" ca="1" si="16"/>
        <v/>
      </c>
      <c r="H102" s="173" t="str">
        <f t="shared" si="17"/>
        <v/>
      </c>
      <c r="I102" s="315" t="str">
        <f t="shared" ca="1" si="18"/>
        <v/>
      </c>
      <c r="J102" s="314" t="str">
        <f t="shared" ca="1" si="18"/>
        <v/>
      </c>
      <c r="K102" s="173" t="str">
        <f t="shared" si="19"/>
        <v/>
      </c>
      <c r="L102" s="174" t="str">
        <f t="shared" ca="1" si="20"/>
        <v/>
      </c>
      <c r="M102" s="316" t="str">
        <f t="shared" ca="1" si="20"/>
        <v/>
      </c>
    </row>
    <row r="103" spans="1:13" ht="15.75" hidden="1" customHeight="1">
      <c r="A103" s="172"/>
      <c r="B103" s="172" t="str">
        <f t="shared" si="15"/>
        <v/>
      </c>
      <c r="C103" s="103" t="str">
        <f t="shared" ca="1" si="16"/>
        <v/>
      </c>
      <c r="D103" s="103" t="str">
        <f t="shared" ca="1" si="16"/>
        <v/>
      </c>
      <c r="E103" s="103" t="str">
        <f t="shared" ca="1" si="16"/>
        <v/>
      </c>
      <c r="F103" s="315" t="str">
        <f t="shared" ca="1" si="16"/>
        <v/>
      </c>
      <c r="G103" s="314" t="str">
        <f t="shared" ca="1" si="16"/>
        <v/>
      </c>
      <c r="H103" s="173" t="str">
        <f t="shared" si="17"/>
        <v/>
      </c>
      <c r="I103" s="315" t="str">
        <f t="shared" ca="1" si="18"/>
        <v/>
      </c>
      <c r="J103" s="314" t="str">
        <f t="shared" ca="1" si="18"/>
        <v/>
      </c>
      <c r="K103" s="173" t="str">
        <f t="shared" si="19"/>
        <v/>
      </c>
      <c r="L103" s="174" t="str">
        <f t="shared" ca="1" si="20"/>
        <v/>
      </c>
      <c r="M103" s="316" t="str">
        <f t="shared" ca="1" si="20"/>
        <v/>
      </c>
    </row>
    <row r="104" spans="1:13" ht="12" hidden="1" customHeight="1">
      <c r="A104" s="172"/>
      <c r="B104" s="172" t="str">
        <f t="shared" si="15"/>
        <v/>
      </c>
      <c r="C104" s="103" t="str">
        <f t="shared" ca="1" si="16"/>
        <v/>
      </c>
      <c r="D104" s="103" t="str">
        <f t="shared" ca="1" si="16"/>
        <v/>
      </c>
      <c r="E104" s="103" t="str">
        <f t="shared" ca="1" si="16"/>
        <v/>
      </c>
      <c r="F104" s="315" t="str">
        <f t="shared" ca="1" si="16"/>
        <v/>
      </c>
      <c r="G104" s="314" t="str">
        <f t="shared" ca="1" si="16"/>
        <v/>
      </c>
      <c r="H104" s="173" t="str">
        <f t="shared" si="17"/>
        <v/>
      </c>
      <c r="I104" s="315" t="str">
        <f t="shared" ca="1" si="18"/>
        <v/>
      </c>
      <c r="J104" s="314" t="str">
        <f t="shared" ca="1" si="18"/>
        <v/>
      </c>
      <c r="K104" s="173" t="str">
        <f t="shared" si="19"/>
        <v/>
      </c>
      <c r="L104" s="174" t="str">
        <f t="shared" ca="1" si="20"/>
        <v/>
      </c>
      <c r="M104" s="316" t="str">
        <f t="shared" ca="1" si="20"/>
        <v/>
      </c>
    </row>
    <row r="105" spans="1:13" ht="12" hidden="1" customHeight="1">
      <c r="A105" s="172"/>
      <c r="B105" s="172" t="str">
        <f t="shared" si="15"/>
        <v/>
      </c>
      <c r="C105" s="103" t="str">
        <f t="shared" ca="1" si="16"/>
        <v/>
      </c>
      <c r="D105" s="103" t="str">
        <f t="shared" ca="1" si="16"/>
        <v/>
      </c>
      <c r="E105" s="103" t="str">
        <f t="shared" ca="1" si="16"/>
        <v/>
      </c>
      <c r="F105" s="315" t="str">
        <f t="shared" ca="1" si="16"/>
        <v/>
      </c>
      <c r="G105" s="314" t="str">
        <f t="shared" ca="1" si="16"/>
        <v/>
      </c>
      <c r="H105" s="173" t="str">
        <f t="shared" si="17"/>
        <v/>
      </c>
      <c r="I105" s="315" t="str">
        <f t="shared" ca="1" si="18"/>
        <v/>
      </c>
      <c r="J105" s="314" t="str">
        <f t="shared" ca="1" si="18"/>
        <v/>
      </c>
      <c r="K105" s="173" t="str">
        <f t="shared" si="19"/>
        <v/>
      </c>
      <c r="L105" s="174" t="str">
        <f t="shared" ca="1" si="20"/>
        <v/>
      </c>
      <c r="M105" s="316" t="str">
        <f t="shared" ca="1" si="20"/>
        <v/>
      </c>
    </row>
    <row r="106" spans="1:13" ht="12.75" hidden="1" customHeight="1">
      <c r="A106" s="172"/>
      <c r="B106" s="172" t="str">
        <f t="shared" si="15"/>
        <v/>
      </c>
      <c r="C106" s="103" t="str">
        <f t="shared" ca="1" si="16"/>
        <v/>
      </c>
      <c r="D106" s="103" t="str">
        <f t="shared" ca="1" si="16"/>
        <v/>
      </c>
      <c r="E106" s="103" t="str">
        <f t="shared" ca="1" si="16"/>
        <v/>
      </c>
      <c r="F106" s="315" t="str">
        <f t="shared" ca="1" si="16"/>
        <v/>
      </c>
      <c r="G106" s="314" t="str">
        <f t="shared" ca="1" si="16"/>
        <v/>
      </c>
      <c r="H106" s="173" t="str">
        <f t="shared" si="17"/>
        <v/>
      </c>
      <c r="I106" s="315" t="str">
        <f t="shared" ca="1" si="18"/>
        <v/>
      </c>
      <c r="J106" s="314" t="str">
        <f t="shared" ca="1" si="18"/>
        <v/>
      </c>
      <c r="K106" s="173" t="str">
        <f t="shared" si="19"/>
        <v/>
      </c>
      <c r="L106" s="174" t="str">
        <f t="shared" ca="1" si="20"/>
        <v/>
      </c>
      <c r="M106" s="316" t="str">
        <f t="shared" ca="1" si="20"/>
        <v/>
      </c>
    </row>
    <row r="107" spans="1:13" s="186" customFormat="1" hidden="1">
      <c r="B107" s="172" t="str">
        <f t="shared" si="15"/>
        <v/>
      </c>
      <c r="C107" s="103" t="str">
        <f t="shared" ca="1" si="16"/>
        <v/>
      </c>
      <c r="D107" s="103" t="str">
        <f t="shared" ca="1" si="16"/>
        <v/>
      </c>
      <c r="E107" s="103" t="str">
        <f t="shared" ca="1" si="16"/>
        <v/>
      </c>
      <c r="F107" s="315" t="str">
        <f t="shared" ca="1" si="16"/>
        <v/>
      </c>
      <c r="G107" s="314" t="str">
        <f t="shared" ca="1" si="16"/>
        <v/>
      </c>
      <c r="H107" s="173" t="str">
        <f t="shared" si="17"/>
        <v/>
      </c>
      <c r="I107" s="315" t="str">
        <f t="shared" ca="1" si="18"/>
        <v/>
      </c>
      <c r="J107" s="314" t="str">
        <f t="shared" ca="1" si="18"/>
        <v/>
      </c>
      <c r="K107" s="173" t="str">
        <f t="shared" si="19"/>
        <v/>
      </c>
      <c r="L107" s="174" t="str">
        <f t="shared" ca="1" si="20"/>
        <v/>
      </c>
      <c r="M107" s="316" t="str">
        <f t="shared" ca="1" si="20"/>
        <v/>
      </c>
    </row>
    <row r="108" spans="1:13" hidden="1">
      <c r="B108" s="172" t="str">
        <f t="shared" si="15"/>
        <v/>
      </c>
      <c r="C108" s="103" t="str">
        <f t="shared" ca="1" si="16"/>
        <v/>
      </c>
      <c r="D108" s="103" t="str">
        <f t="shared" ca="1" si="16"/>
        <v/>
      </c>
      <c r="E108" s="103" t="str">
        <f t="shared" ca="1" si="16"/>
        <v/>
      </c>
      <c r="F108" s="315" t="str">
        <f t="shared" ca="1" si="16"/>
        <v/>
      </c>
      <c r="G108" s="314" t="str">
        <f t="shared" ca="1" si="16"/>
        <v/>
      </c>
      <c r="H108" s="173" t="str">
        <f t="shared" si="17"/>
        <v/>
      </c>
      <c r="I108" s="315" t="str">
        <f t="shared" ca="1" si="18"/>
        <v/>
      </c>
      <c r="J108" s="314" t="str">
        <f t="shared" ca="1" si="18"/>
        <v/>
      </c>
      <c r="K108" s="173" t="str">
        <f t="shared" si="19"/>
        <v/>
      </c>
      <c r="L108" s="174" t="str">
        <f t="shared" ca="1" si="20"/>
        <v/>
      </c>
      <c r="M108" s="316" t="str">
        <f t="shared" ca="1" si="20"/>
        <v/>
      </c>
    </row>
    <row r="109" spans="1:13" hidden="1">
      <c r="B109" s="172" t="str">
        <f t="shared" si="15"/>
        <v/>
      </c>
      <c r="C109" s="103" t="str">
        <f t="shared" ca="1" si="16"/>
        <v/>
      </c>
      <c r="D109" s="103" t="str">
        <f t="shared" ca="1" si="16"/>
        <v/>
      </c>
      <c r="E109" s="103" t="str">
        <f t="shared" ca="1" si="16"/>
        <v/>
      </c>
      <c r="F109" s="315" t="str">
        <f t="shared" ca="1" si="16"/>
        <v/>
      </c>
      <c r="G109" s="314" t="str">
        <f t="shared" ca="1" si="16"/>
        <v/>
      </c>
      <c r="H109" s="173" t="str">
        <f t="shared" si="17"/>
        <v/>
      </c>
      <c r="I109" s="315" t="str">
        <f t="shared" ca="1" si="18"/>
        <v/>
      </c>
      <c r="J109" s="314" t="str">
        <f t="shared" ca="1" si="18"/>
        <v/>
      </c>
      <c r="K109" s="173" t="str">
        <f t="shared" si="19"/>
        <v/>
      </c>
      <c r="L109" s="174" t="str">
        <f t="shared" ca="1" si="20"/>
        <v/>
      </c>
      <c r="M109" s="316" t="str">
        <f t="shared" ca="1" si="20"/>
        <v/>
      </c>
    </row>
    <row r="110" spans="1:13" ht="24.75" customHeight="1">
      <c r="A110" s="337" t="s">
        <v>186</v>
      </c>
      <c r="B110" s="337"/>
      <c r="C110" s="337"/>
      <c r="D110" s="338">
        <f ca="1">SUM(D62:D109)</f>
        <v>333</v>
      </c>
      <c r="E110" s="338">
        <f ca="1">IFERROR(SUMPRODUCT(D62:D109,$E62:$E109)/$D110,0)</f>
        <v>786.54054054054052</v>
      </c>
      <c r="F110" s="339">
        <f ca="1">IFERROR(SUMPRODUCT(F62:F109,$D62:$D109)/$D110,0)</f>
        <v>3970.0780780780779</v>
      </c>
      <c r="G110" s="340">
        <f ca="1">IFERROR(SUMPRODUCT(G62:G109,$E62:$E109)/SUM($E62:$E109),0)</f>
        <v>5.1735488879264091</v>
      </c>
      <c r="H110" s="341">
        <f ca="1">IFERROR(SUMPRODUCT(H62:H109,$D62:$D109)/$D110,0)</f>
        <v>0</v>
      </c>
      <c r="I110" s="339">
        <f ca="1">IFERROR(SUMPRODUCT(I62:I109,$D62:$D109)/$D109,0)</f>
        <v>0</v>
      </c>
      <c r="J110" s="340">
        <f ca="1">IFERROR(SUMPRODUCT(J62:J109,$E62:$E109)/SUM($E62:$E109),0)</f>
        <v>5.1735488879264091</v>
      </c>
      <c r="K110" s="341">
        <f ca="1">IFERROR(SUMPRODUCT(K62:K109,$D62:$D109)/$D110,0)</f>
        <v>0</v>
      </c>
      <c r="L110" s="339">
        <f ca="1">IFERROR(SUMPRODUCT(L62:L109,$D62:$D109)/$D110,0)</f>
        <v>3970.0780780780779</v>
      </c>
      <c r="M110" s="340">
        <f ca="1">IFERROR(SUMPRODUCT(M62:M109,$E62:$E109)/SUM($E62:$E109),0)</f>
        <v>5.1735488879264091</v>
      </c>
    </row>
    <row r="111" spans="1:13" ht="12" customHeight="1">
      <c r="A111" s="330" t="s">
        <v>64</v>
      </c>
      <c r="B111" s="330"/>
      <c r="C111" s="330"/>
      <c r="D111" s="331"/>
      <c r="E111" s="331"/>
      <c r="F111" s="332"/>
      <c r="G111" s="333"/>
      <c r="H111" s="334"/>
      <c r="I111" s="332"/>
      <c r="J111" s="333"/>
      <c r="K111" s="334"/>
      <c r="L111" s="335"/>
      <c r="M111" s="336"/>
    </row>
    <row r="112" spans="1:13" ht="12" customHeight="1">
      <c r="A112" s="172" t="s">
        <v>406</v>
      </c>
      <c r="B112" s="172" t="str">
        <f>IF(A112="","",$A$111)</f>
        <v>2 Bedroom</v>
      </c>
      <c r="C112" s="103">
        <f t="shared" ref="C112:G115" ca="1" si="21">IF($A112="","",IFERROR(INDIRECT("'" &amp; $A112 &amp; "'!" &amp; C$6),0))</f>
        <v>4</v>
      </c>
      <c r="D112" s="103">
        <f t="shared" ca="1" si="21"/>
        <v>72</v>
      </c>
      <c r="E112" s="103">
        <f t="shared" ca="1" si="21"/>
        <v>1090.6666666666665</v>
      </c>
      <c r="F112" s="315">
        <f t="shared" ca="1" si="21"/>
        <v>6397.9722222222208</v>
      </c>
      <c r="G112" s="314">
        <f t="shared" ca="1" si="21"/>
        <v>5.9031668530947048</v>
      </c>
      <c r="H112" s="173">
        <f ca="1">IF($A112="","",I112-F112)</f>
        <v>0</v>
      </c>
      <c r="I112" s="315">
        <f t="shared" ref="I112:J115" ca="1" si="22">IF($A112="","",IFERROR(INDIRECT("'" &amp; $A112 &amp; "'!" &amp; I$6),0))</f>
        <v>6397.9722222222208</v>
      </c>
      <c r="J112" s="314">
        <f t="shared" ca="1" si="22"/>
        <v>5.9031668530947048</v>
      </c>
      <c r="K112" s="173">
        <f ca="1">IF($A112="","",L112-I112)</f>
        <v>0</v>
      </c>
      <c r="L112" s="174">
        <f t="shared" ref="L112:M115" ca="1" si="23">IF($A112="","",IFERROR(INDIRECT("'" &amp; $A112 &amp; "'!" &amp; L$6),0))</f>
        <v>6397.9722222222208</v>
      </c>
      <c r="M112" s="316">
        <f t="shared" ca="1" si="23"/>
        <v>5.9031668530947048</v>
      </c>
    </row>
    <row r="113" spans="1:13" ht="11.25" customHeight="1">
      <c r="A113" s="172" t="s">
        <v>384</v>
      </c>
      <c r="B113" s="172" t="str">
        <f>IF(A113="","",$A$111)</f>
        <v>2 Bedroom</v>
      </c>
      <c r="C113" s="103">
        <f t="shared" ca="1" si="21"/>
        <v>5</v>
      </c>
      <c r="D113" s="103">
        <f t="shared" ca="1" si="21"/>
        <v>54</v>
      </c>
      <c r="E113" s="103">
        <f t="shared" ca="1" si="21"/>
        <v>1313.3333333333333</v>
      </c>
      <c r="F113" s="315">
        <f t="shared" ca="1" si="21"/>
        <v>5883.333333333333</v>
      </c>
      <c r="G113" s="314">
        <f t="shared" ca="1" si="21"/>
        <v>4.498666756193761</v>
      </c>
      <c r="H113" s="173">
        <f ca="1">IF($A113="","",I113-F113)</f>
        <v>0</v>
      </c>
      <c r="I113" s="315">
        <f t="shared" ca="1" si="22"/>
        <v>5883.333333333333</v>
      </c>
      <c r="J113" s="314">
        <f t="shared" ca="1" si="22"/>
        <v>4.498666756193761</v>
      </c>
      <c r="K113" s="173">
        <f ca="1">IF($A113="","",L113-I113)</f>
        <v>0</v>
      </c>
      <c r="L113" s="174">
        <f t="shared" ca="1" si="23"/>
        <v>5883.333333333333</v>
      </c>
      <c r="M113" s="316">
        <f t="shared" ca="1" si="23"/>
        <v>4.498666756193761</v>
      </c>
    </row>
    <row r="114" spans="1:13" ht="11.25" customHeight="1">
      <c r="A114" s="172" t="s">
        <v>422</v>
      </c>
      <c r="B114" s="172" t="str">
        <f>IF(A114="","",$A$111)</f>
        <v>2 Bedroom</v>
      </c>
      <c r="C114" s="103">
        <f t="shared" ca="1" si="21"/>
        <v>5</v>
      </c>
      <c r="D114" s="103">
        <f t="shared" ca="1" si="21"/>
        <v>134</v>
      </c>
      <c r="E114" s="103">
        <f t="shared" ca="1" si="21"/>
        <v>1189.4925373134329</v>
      </c>
      <c r="F114" s="315">
        <f t="shared" ca="1" si="21"/>
        <v>5207.9626865671644</v>
      </c>
      <c r="G114" s="314">
        <f t="shared" ca="1" si="21"/>
        <v>4.3843508795432937</v>
      </c>
      <c r="H114" s="173">
        <f ca="1">IF($A114="","",I114-F114)</f>
        <v>0</v>
      </c>
      <c r="I114" s="315">
        <f t="shared" ca="1" si="22"/>
        <v>5207.9626865671644</v>
      </c>
      <c r="J114" s="314">
        <f t="shared" ca="1" si="22"/>
        <v>4.3843508795432937</v>
      </c>
      <c r="K114" s="173">
        <f ca="1">IF($A114="","",L114-I114)</f>
        <v>0</v>
      </c>
      <c r="L114" s="174">
        <f t="shared" ca="1" si="23"/>
        <v>5207.9626865671644</v>
      </c>
      <c r="M114" s="316">
        <f t="shared" ca="1" si="23"/>
        <v>4.3843508795432937</v>
      </c>
    </row>
    <row r="115" spans="1:13" ht="11.25" customHeight="1">
      <c r="A115" s="172" t="s">
        <v>358</v>
      </c>
      <c r="B115" s="172" t="str">
        <f>IF(A115="","",$A$111)</f>
        <v>2 Bedroom</v>
      </c>
      <c r="C115" s="103">
        <f t="shared" ca="1" si="21"/>
        <v>2</v>
      </c>
      <c r="D115" s="103">
        <f t="shared" ca="1" si="21"/>
        <v>0</v>
      </c>
      <c r="E115" s="103">
        <f t="shared" ca="1" si="21"/>
        <v>0</v>
      </c>
      <c r="F115" s="315">
        <f t="shared" ca="1" si="21"/>
        <v>0</v>
      </c>
      <c r="G115" s="314">
        <f t="shared" ca="1" si="21"/>
        <v>0</v>
      </c>
      <c r="H115" s="173">
        <f ca="1">IF($A115="","",I115-F115)</f>
        <v>0</v>
      </c>
      <c r="I115" s="315">
        <f t="shared" ca="1" si="22"/>
        <v>0</v>
      </c>
      <c r="J115" s="314">
        <f t="shared" ca="1" si="22"/>
        <v>0</v>
      </c>
      <c r="K115" s="173">
        <f ca="1">IF($A115="","",L115-I115)</f>
        <v>0</v>
      </c>
      <c r="L115" s="174">
        <f t="shared" ca="1" si="23"/>
        <v>0</v>
      </c>
      <c r="M115" s="316">
        <f t="shared" ca="1" si="23"/>
        <v>0</v>
      </c>
    </row>
    <row r="116" spans="1:13" ht="11.25" hidden="1" customHeight="1">
      <c r="A116" s="172"/>
      <c r="B116" s="172" t="str">
        <f t="shared" ref="B116:B159" si="24">IF(A116="","",$A$111)</f>
        <v/>
      </c>
      <c r="C116" s="103" t="str">
        <f t="shared" ref="C116:G159" ca="1" si="25">IF($A116="","",IFERROR(INDIRECT("'" &amp; $A116 &amp; "'!" &amp; C$6),0))</f>
        <v/>
      </c>
      <c r="D116" s="103" t="str">
        <f t="shared" ca="1" si="25"/>
        <v/>
      </c>
      <c r="E116" s="103" t="str">
        <f t="shared" ca="1" si="25"/>
        <v/>
      </c>
      <c r="F116" s="315" t="str">
        <f t="shared" ca="1" si="25"/>
        <v/>
      </c>
      <c r="G116" s="314" t="str">
        <f t="shared" ca="1" si="25"/>
        <v/>
      </c>
      <c r="H116" s="173" t="str">
        <f t="shared" ref="H116:H159" si="26">IF($A116="","",I116-F116)</f>
        <v/>
      </c>
      <c r="I116" s="315" t="str">
        <f t="shared" ref="I116:J159" ca="1" si="27">IF($A116="","",IFERROR(INDIRECT("'" &amp; $A116 &amp; "'!" &amp; I$6),0))</f>
        <v/>
      </c>
      <c r="J116" s="314" t="str">
        <f t="shared" ca="1" si="27"/>
        <v/>
      </c>
      <c r="K116" s="173" t="str">
        <f t="shared" ref="K116:K159" si="28">IF($A116="","",L116-I116)</f>
        <v/>
      </c>
      <c r="L116" s="174" t="str">
        <f t="shared" ref="L116:M159" ca="1" si="29">IF($A116="","",IFERROR(INDIRECT("'" &amp; $A116 &amp; "'!" &amp; L$6),0))</f>
        <v/>
      </c>
      <c r="M116" s="316" t="str">
        <f t="shared" ca="1" si="29"/>
        <v/>
      </c>
    </row>
    <row r="117" spans="1:13" ht="11.25" hidden="1" customHeight="1">
      <c r="A117" s="172"/>
      <c r="B117" s="172" t="str">
        <f t="shared" si="24"/>
        <v/>
      </c>
      <c r="C117" s="103" t="str">
        <f t="shared" ca="1" si="25"/>
        <v/>
      </c>
      <c r="D117" s="103" t="str">
        <f t="shared" ca="1" si="25"/>
        <v/>
      </c>
      <c r="E117" s="103" t="str">
        <f t="shared" ca="1" si="25"/>
        <v/>
      </c>
      <c r="F117" s="315" t="str">
        <f t="shared" ca="1" si="25"/>
        <v/>
      </c>
      <c r="G117" s="314" t="str">
        <f t="shared" ca="1" si="25"/>
        <v/>
      </c>
      <c r="H117" s="173" t="str">
        <f t="shared" si="26"/>
        <v/>
      </c>
      <c r="I117" s="315" t="str">
        <f t="shared" ca="1" si="27"/>
        <v/>
      </c>
      <c r="J117" s="314" t="str">
        <f t="shared" ca="1" si="27"/>
        <v/>
      </c>
      <c r="K117" s="173" t="str">
        <f t="shared" si="28"/>
        <v/>
      </c>
      <c r="L117" s="174" t="str">
        <f t="shared" ca="1" si="29"/>
        <v/>
      </c>
      <c r="M117" s="316" t="str">
        <f t="shared" ca="1" si="29"/>
        <v/>
      </c>
    </row>
    <row r="118" spans="1:13" ht="11.25" hidden="1" customHeight="1">
      <c r="A118" s="172"/>
      <c r="B118" s="172" t="str">
        <f t="shared" si="24"/>
        <v/>
      </c>
      <c r="C118" s="103" t="str">
        <f t="shared" ca="1" si="25"/>
        <v/>
      </c>
      <c r="D118" s="103" t="str">
        <f t="shared" ca="1" si="25"/>
        <v/>
      </c>
      <c r="E118" s="103" t="str">
        <f t="shared" ca="1" si="25"/>
        <v/>
      </c>
      <c r="F118" s="315" t="str">
        <f t="shared" ca="1" si="25"/>
        <v/>
      </c>
      <c r="G118" s="314" t="str">
        <f t="shared" ca="1" si="25"/>
        <v/>
      </c>
      <c r="H118" s="173" t="str">
        <f t="shared" si="26"/>
        <v/>
      </c>
      <c r="I118" s="315" t="str">
        <f t="shared" ca="1" si="27"/>
        <v/>
      </c>
      <c r="J118" s="314" t="str">
        <f t="shared" ca="1" si="27"/>
        <v/>
      </c>
      <c r="K118" s="173" t="str">
        <f t="shared" si="28"/>
        <v/>
      </c>
      <c r="L118" s="174" t="str">
        <f t="shared" ca="1" si="29"/>
        <v/>
      </c>
      <c r="M118" s="316" t="str">
        <f t="shared" ca="1" si="29"/>
        <v/>
      </c>
    </row>
    <row r="119" spans="1:13" ht="11.25" hidden="1" customHeight="1">
      <c r="A119" s="172"/>
      <c r="B119" s="172" t="str">
        <f t="shared" si="24"/>
        <v/>
      </c>
      <c r="C119" s="103" t="str">
        <f t="shared" ca="1" si="25"/>
        <v/>
      </c>
      <c r="D119" s="103" t="str">
        <f t="shared" ca="1" si="25"/>
        <v/>
      </c>
      <c r="E119" s="103" t="str">
        <f t="shared" ca="1" si="25"/>
        <v/>
      </c>
      <c r="F119" s="315" t="str">
        <f t="shared" ca="1" si="25"/>
        <v/>
      </c>
      <c r="G119" s="314" t="str">
        <f t="shared" ca="1" si="25"/>
        <v/>
      </c>
      <c r="H119" s="173" t="str">
        <f t="shared" si="26"/>
        <v/>
      </c>
      <c r="I119" s="315" t="str">
        <f t="shared" ca="1" si="27"/>
        <v/>
      </c>
      <c r="J119" s="314" t="str">
        <f t="shared" ca="1" si="27"/>
        <v/>
      </c>
      <c r="K119" s="173" t="str">
        <f t="shared" si="28"/>
        <v/>
      </c>
      <c r="L119" s="174" t="str">
        <f t="shared" ca="1" si="29"/>
        <v/>
      </c>
      <c r="M119" s="316" t="str">
        <f t="shared" ca="1" si="29"/>
        <v/>
      </c>
    </row>
    <row r="120" spans="1:13" ht="11.25" hidden="1" customHeight="1">
      <c r="A120" s="172"/>
      <c r="B120" s="172" t="str">
        <f t="shared" si="24"/>
        <v/>
      </c>
      <c r="C120" s="103" t="str">
        <f t="shared" ca="1" si="25"/>
        <v/>
      </c>
      <c r="D120" s="103" t="str">
        <f t="shared" ca="1" si="25"/>
        <v/>
      </c>
      <c r="E120" s="103" t="str">
        <f t="shared" ca="1" si="25"/>
        <v/>
      </c>
      <c r="F120" s="315" t="str">
        <f t="shared" ca="1" si="25"/>
        <v/>
      </c>
      <c r="G120" s="314" t="str">
        <f t="shared" ca="1" si="25"/>
        <v/>
      </c>
      <c r="H120" s="173" t="str">
        <f t="shared" si="26"/>
        <v/>
      </c>
      <c r="I120" s="315" t="str">
        <f t="shared" ca="1" si="27"/>
        <v/>
      </c>
      <c r="J120" s="314" t="str">
        <f t="shared" ca="1" si="27"/>
        <v/>
      </c>
      <c r="K120" s="173" t="str">
        <f t="shared" si="28"/>
        <v/>
      </c>
      <c r="L120" s="174" t="str">
        <f t="shared" ca="1" si="29"/>
        <v/>
      </c>
      <c r="M120" s="316" t="str">
        <f t="shared" ca="1" si="29"/>
        <v/>
      </c>
    </row>
    <row r="121" spans="1:13" ht="11.25" hidden="1" customHeight="1">
      <c r="A121" s="172"/>
      <c r="B121" s="172" t="str">
        <f t="shared" si="24"/>
        <v/>
      </c>
      <c r="C121" s="103" t="str">
        <f t="shared" ca="1" si="25"/>
        <v/>
      </c>
      <c r="D121" s="103" t="str">
        <f t="shared" ca="1" si="25"/>
        <v/>
      </c>
      <c r="E121" s="103" t="str">
        <f t="shared" ca="1" si="25"/>
        <v/>
      </c>
      <c r="F121" s="315" t="str">
        <f t="shared" ca="1" si="25"/>
        <v/>
      </c>
      <c r="G121" s="314" t="str">
        <f t="shared" ca="1" si="25"/>
        <v/>
      </c>
      <c r="H121" s="173" t="str">
        <f t="shared" si="26"/>
        <v/>
      </c>
      <c r="I121" s="315" t="str">
        <f t="shared" ca="1" si="27"/>
        <v/>
      </c>
      <c r="J121" s="314" t="str">
        <f t="shared" ca="1" si="27"/>
        <v/>
      </c>
      <c r="K121" s="173" t="str">
        <f t="shared" si="28"/>
        <v/>
      </c>
      <c r="L121" s="174" t="str">
        <f t="shared" ca="1" si="29"/>
        <v/>
      </c>
      <c r="M121" s="316" t="str">
        <f t="shared" ca="1" si="29"/>
        <v/>
      </c>
    </row>
    <row r="122" spans="1:13" ht="11.25" hidden="1" customHeight="1">
      <c r="A122" s="172"/>
      <c r="B122" s="172" t="str">
        <f t="shared" si="24"/>
        <v/>
      </c>
      <c r="C122" s="103" t="str">
        <f t="shared" ca="1" si="25"/>
        <v/>
      </c>
      <c r="D122" s="103" t="str">
        <f t="shared" ca="1" si="25"/>
        <v/>
      </c>
      <c r="E122" s="103" t="str">
        <f t="shared" ca="1" si="25"/>
        <v/>
      </c>
      <c r="F122" s="315" t="str">
        <f t="shared" ca="1" si="25"/>
        <v/>
      </c>
      <c r="G122" s="314" t="str">
        <f t="shared" ca="1" si="25"/>
        <v/>
      </c>
      <c r="H122" s="173" t="str">
        <f t="shared" si="26"/>
        <v/>
      </c>
      <c r="I122" s="315" t="str">
        <f t="shared" ca="1" si="27"/>
        <v/>
      </c>
      <c r="J122" s="314" t="str">
        <f t="shared" ca="1" si="27"/>
        <v/>
      </c>
      <c r="K122" s="173" t="str">
        <f t="shared" si="28"/>
        <v/>
      </c>
      <c r="L122" s="174" t="str">
        <f t="shared" ca="1" si="29"/>
        <v/>
      </c>
      <c r="M122" s="316" t="str">
        <f t="shared" ca="1" si="29"/>
        <v/>
      </c>
    </row>
    <row r="123" spans="1:13" ht="11.25" hidden="1" customHeight="1">
      <c r="A123" s="172"/>
      <c r="B123" s="172" t="str">
        <f t="shared" si="24"/>
        <v/>
      </c>
      <c r="C123" s="103" t="str">
        <f t="shared" ca="1" si="25"/>
        <v/>
      </c>
      <c r="D123" s="103" t="str">
        <f t="shared" ca="1" si="25"/>
        <v/>
      </c>
      <c r="E123" s="103" t="str">
        <f t="shared" ca="1" si="25"/>
        <v/>
      </c>
      <c r="F123" s="315" t="str">
        <f t="shared" ca="1" si="25"/>
        <v/>
      </c>
      <c r="G123" s="314" t="str">
        <f t="shared" ca="1" si="25"/>
        <v/>
      </c>
      <c r="H123" s="173" t="str">
        <f t="shared" si="26"/>
        <v/>
      </c>
      <c r="I123" s="315" t="str">
        <f t="shared" ca="1" si="27"/>
        <v/>
      </c>
      <c r="J123" s="314" t="str">
        <f t="shared" ca="1" si="27"/>
        <v/>
      </c>
      <c r="K123" s="173" t="str">
        <f t="shared" si="28"/>
        <v/>
      </c>
      <c r="L123" s="174" t="str">
        <f t="shared" ca="1" si="29"/>
        <v/>
      </c>
      <c r="M123" s="316" t="str">
        <f t="shared" ca="1" si="29"/>
        <v/>
      </c>
    </row>
    <row r="124" spans="1:13" ht="11.25" hidden="1" customHeight="1">
      <c r="A124" s="172"/>
      <c r="B124" s="172" t="str">
        <f t="shared" si="24"/>
        <v/>
      </c>
      <c r="C124" s="103" t="str">
        <f t="shared" ca="1" si="25"/>
        <v/>
      </c>
      <c r="D124" s="103" t="str">
        <f t="shared" ca="1" si="25"/>
        <v/>
      </c>
      <c r="E124" s="103" t="str">
        <f t="shared" ca="1" si="25"/>
        <v/>
      </c>
      <c r="F124" s="315" t="str">
        <f t="shared" ca="1" si="25"/>
        <v/>
      </c>
      <c r="G124" s="314" t="str">
        <f t="shared" ca="1" si="25"/>
        <v/>
      </c>
      <c r="H124" s="173" t="str">
        <f t="shared" si="26"/>
        <v/>
      </c>
      <c r="I124" s="315" t="str">
        <f t="shared" ca="1" si="27"/>
        <v/>
      </c>
      <c r="J124" s="314" t="str">
        <f t="shared" ca="1" si="27"/>
        <v/>
      </c>
      <c r="K124" s="173" t="str">
        <f t="shared" si="28"/>
        <v/>
      </c>
      <c r="L124" s="174" t="str">
        <f t="shared" ca="1" si="29"/>
        <v/>
      </c>
      <c r="M124" s="316" t="str">
        <f t="shared" ca="1" si="29"/>
        <v/>
      </c>
    </row>
    <row r="125" spans="1:13" ht="11.25" hidden="1" customHeight="1">
      <c r="A125" s="172"/>
      <c r="B125" s="172" t="str">
        <f t="shared" si="24"/>
        <v/>
      </c>
      <c r="C125" s="103" t="str">
        <f t="shared" ca="1" si="25"/>
        <v/>
      </c>
      <c r="D125" s="103" t="str">
        <f t="shared" ca="1" si="25"/>
        <v/>
      </c>
      <c r="E125" s="103" t="str">
        <f t="shared" ca="1" si="25"/>
        <v/>
      </c>
      <c r="F125" s="315" t="str">
        <f t="shared" ca="1" si="25"/>
        <v/>
      </c>
      <c r="G125" s="314" t="str">
        <f t="shared" ca="1" si="25"/>
        <v/>
      </c>
      <c r="H125" s="173" t="str">
        <f t="shared" si="26"/>
        <v/>
      </c>
      <c r="I125" s="315" t="str">
        <f t="shared" ca="1" si="27"/>
        <v/>
      </c>
      <c r="J125" s="314" t="str">
        <f t="shared" ca="1" si="27"/>
        <v/>
      </c>
      <c r="K125" s="173" t="str">
        <f t="shared" si="28"/>
        <v/>
      </c>
      <c r="L125" s="174" t="str">
        <f t="shared" ca="1" si="29"/>
        <v/>
      </c>
      <c r="M125" s="316" t="str">
        <f t="shared" ca="1" si="29"/>
        <v/>
      </c>
    </row>
    <row r="126" spans="1:13" ht="11.25" hidden="1" customHeight="1">
      <c r="A126" s="172"/>
      <c r="B126" s="172" t="str">
        <f t="shared" si="24"/>
        <v/>
      </c>
      <c r="C126" s="103" t="str">
        <f t="shared" ca="1" si="25"/>
        <v/>
      </c>
      <c r="D126" s="103" t="str">
        <f t="shared" ca="1" si="25"/>
        <v/>
      </c>
      <c r="E126" s="103" t="str">
        <f t="shared" ca="1" si="25"/>
        <v/>
      </c>
      <c r="F126" s="315" t="str">
        <f t="shared" ca="1" si="25"/>
        <v/>
      </c>
      <c r="G126" s="314" t="str">
        <f t="shared" ca="1" si="25"/>
        <v/>
      </c>
      <c r="H126" s="173" t="str">
        <f t="shared" si="26"/>
        <v/>
      </c>
      <c r="I126" s="315" t="str">
        <f t="shared" ca="1" si="27"/>
        <v/>
      </c>
      <c r="J126" s="314" t="str">
        <f t="shared" ca="1" si="27"/>
        <v/>
      </c>
      <c r="K126" s="173" t="str">
        <f t="shared" si="28"/>
        <v/>
      </c>
      <c r="L126" s="174" t="str">
        <f t="shared" ca="1" si="29"/>
        <v/>
      </c>
      <c r="M126" s="316" t="str">
        <f t="shared" ca="1" si="29"/>
        <v/>
      </c>
    </row>
    <row r="127" spans="1:13" ht="11.25" hidden="1" customHeight="1">
      <c r="A127" s="172"/>
      <c r="B127" s="172" t="str">
        <f t="shared" si="24"/>
        <v/>
      </c>
      <c r="C127" s="103" t="str">
        <f t="shared" ca="1" si="25"/>
        <v/>
      </c>
      <c r="D127" s="103" t="str">
        <f t="shared" ca="1" si="25"/>
        <v/>
      </c>
      <c r="E127" s="103" t="str">
        <f t="shared" ca="1" si="25"/>
        <v/>
      </c>
      <c r="F127" s="315" t="str">
        <f t="shared" ca="1" si="25"/>
        <v/>
      </c>
      <c r="G127" s="314" t="str">
        <f t="shared" ca="1" si="25"/>
        <v/>
      </c>
      <c r="H127" s="173" t="str">
        <f t="shared" si="26"/>
        <v/>
      </c>
      <c r="I127" s="315" t="str">
        <f t="shared" ca="1" si="27"/>
        <v/>
      </c>
      <c r="J127" s="314" t="str">
        <f t="shared" ca="1" si="27"/>
        <v/>
      </c>
      <c r="K127" s="173" t="str">
        <f t="shared" si="28"/>
        <v/>
      </c>
      <c r="L127" s="174" t="str">
        <f t="shared" ca="1" si="29"/>
        <v/>
      </c>
      <c r="M127" s="316" t="str">
        <f t="shared" ca="1" si="29"/>
        <v/>
      </c>
    </row>
    <row r="128" spans="1:13" ht="11.25" hidden="1" customHeight="1">
      <c r="A128" s="172"/>
      <c r="B128" s="172" t="str">
        <f t="shared" si="24"/>
        <v/>
      </c>
      <c r="C128" s="103" t="str">
        <f t="shared" ca="1" si="25"/>
        <v/>
      </c>
      <c r="D128" s="103" t="str">
        <f t="shared" ca="1" si="25"/>
        <v/>
      </c>
      <c r="E128" s="103" t="str">
        <f t="shared" ca="1" si="25"/>
        <v/>
      </c>
      <c r="F128" s="315" t="str">
        <f t="shared" ca="1" si="25"/>
        <v/>
      </c>
      <c r="G128" s="314" t="str">
        <f t="shared" ca="1" si="25"/>
        <v/>
      </c>
      <c r="H128" s="173" t="str">
        <f t="shared" si="26"/>
        <v/>
      </c>
      <c r="I128" s="315" t="str">
        <f t="shared" ca="1" si="27"/>
        <v/>
      </c>
      <c r="J128" s="314" t="str">
        <f t="shared" ca="1" si="27"/>
        <v/>
      </c>
      <c r="K128" s="173" t="str">
        <f t="shared" si="28"/>
        <v/>
      </c>
      <c r="L128" s="174" t="str">
        <f t="shared" ca="1" si="29"/>
        <v/>
      </c>
      <c r="M128" s="316" t="str">
        <f t="shared" ca="1" si="29"/>
        <v/>
      </c>
    </row>
    <row r="129" spans="1:13" ht="11.25" hidden="1" customHeight="1">
      <c r="A129" s="172"/>
      <c r="B129" s="172" t="str">
        <f t="shared" si="24"/>
        <v/>
      </c>
      <c r="C129" s="103" t="str">
        <f t="shared" ca="1" si="25"/>
        <v/>
      </c>
      <c r="D129" s="103" t="str">
        <f t="shared" ca="1" si="25"/>
        <v/>
      </c>
      <c r="E129" s="103" t="str">
        <f t="shared" ca="1" si="25"/>
        <v/>
      </c>
      <c r="F129" s="315" t="str">
        <f t="shared" ca="1" si="25"/>
        <v/>
      </c>
      <c r="G129" s="314" t="str">
        <f t="shared" ca="1" si="25"/>
        <v/>
      </c>
      <c r="H129" s="173" t="str">
        <f t="shared" si="26"/>
        <v/>
      </c>
      <c r="I129" s="315" t="str">
        <f t="shared" ca="1" si="27"/>
        <v/>
      </c>
      <c r="J129" s="314" t="str">
        <f t="shared" ca="1" si="27"/>
        <v/>
      </c>
      <c r="K129" s="173" t="str">
        <f t="shared" si="28"/>
        <v/>
      </c>
      <c r="L129" s="174" t="str">
        <f t="shared" ca="1" si="29"/>
        <v/>
      </c>
      <c r="M129" s="316" t="str">
        <f t="shared" ca="1" si="29"/>
        <v/>
      </c>
    </row>
    <row r="130" spans="1:13" ht="11.25" hidden="1" customHeight="1">
      <c r="A130" s="172"/>
      <c r="B130" s="172" t="str">
        <f t="shared" si="24"/>
        <v/>
      </c>
      <c r="C130" s="103" t="str">
        <f t="shared" ca="1" si="25"/>
        <v/>
      </c>
      <c r="D130" s="103" t="str">
        <f t="shared" ca="1" si="25"/>
        <v/>
      </c>
      <c r="E130" s="103" t="str">
        <f t="shared" ca="1" si="25"/>
        <v/>
      </c>
      <c r="F130" s="315" t="str">
        <f t="shared" ca="1" si="25"/>
        <v/>
      </c>
      <c r="G130" s="314" t="str">
        <f t="shared" ca="1" si="25"/>
        <v/>
      </c>
      <c r="H130" s="173" t="str">
        <f t="shared" si="26"/>
        <v/>
      </c>
      <c r="I130" s="315" t="str">
        <f t="shared" ca="1" si="27"/>
        <v/>
      </c>
      <c r="J130" s="314" t="str">
        <f t="shared" ca="1" si="27"/>
        <v/>
      </c>
      <c r="K130" s="173" t="str">
        <f t="shared" si="28"/>
        <v/>
      </c>
      <c r="L130" s="174" t="str">
        <f t="shared" ca="1" si="29"/>
        <v/>
      </c>
      <c r="M130" s="316" t="str">
        <f t="shared" ca="1" si="29"/>
        <v/>
      </c>
    </row>
    <row r="131" spans="1:13" ht="11.25" hidden="1" customHeight="1">
      <c r="A131" s="172"/>
      <c r="B131" s="172" t="str">
        <f t="shared" si="24"/>
        <v/>
      </c>
      <c r="C131" s="103" t="str">
        <f t="shared" ca="1" si="25"/>
        <v/>
      </c>
      <c r="D131" s="103" t="str">
        <f t="shared" ca="1" si="25"/>
        <v/>
      </c>
      <c r="E131" s="103" t="str">
        <f t="shared" ca="1" si="25"/>
        <v/>
      </c>
      <c r="F131" s="315" t="str">
        <f t="shared" ca="1" si="25"/>
        <v/>
      </c>
      <c r="G131" s="314" t="str">
        <f t="shared" ca="1" si="25"/>
        <v/>
      </c>
      <c r="H131" s="173" t="str">
        <f t="shared" si="26"/>
        <v/>
      </c>
      <c r="I131" s="315" t="str">
        <f t="shared" ca="1" si="27"/>
        <v/>
      </c>
      <c r="J131" s="314" t="str">
        <f t="shared" ca="1" si="27"/>
        <v/>
      </c>
      <c r="K131" s="173" t="str">
        <f t="shared" si="28"/>
        <v/>
      </c>
      <c r="L131" s="174" t="str">
        <f t="shared" ca="1" si="29"/>
        <v/>
      </c>
      <c r="M131" s="316" t="str">
        <f t="shared" ca="1" si="29"/>
        <v/>
      </c>
    </row>
    <row r="132" spans="1:13" ht="11.25" hidden="1" customHeight="1">
      <c r="A132" s="172"/>
      <c r="B132" s="172" t="str">
        <f t="shared" si="24"/>
        <v/>
      </c>
      <c r="C132" s="103" t="str">
        <f t="shared" ca="1" si="25"/>
        <v/>
      </c>
      <c r="D132" s="103" t="str">
        <f t="shared" ca="1" si="25"/>
        <v/>
      </c>
      <c r="E132" s="103" t="str">
        <f t="shared" ca="1" si="25"/>
        <v/>
      </c>
      <c r="F132" s="315" t="str">
        <f t="shared" ca="1" si="25"/>
        <v/>
      </c>
      <c r="G132" s="314" t="str">
        <f t="shared" ca="1" si="25"/>
        <v/>
      </c>
      <c r="H132" s="173" t="str">
        <f t="shared" si="26"/>
        <v/>
      </c>
      <c r="I132" s="315" t="str">
        <f t="shared" ca="1" si="27"/>
        <v/>
      </c>
      <c r="J132" s="314" t="str">
        <f t="shared" ca="1" si="27"/>
        <v/>
      </c>
      <c r="K132" s="173" t="str">
        <f t="shared" si="28"/>
        <v/>
      </c>
      <c r="L132" s="174" t="str">
        <f t="shared" ca="1" si="29"/>
        <v/>
      </c>
      <c r="M132" s="316" t="str">
        <f t="shared" ca="1" si="29"/>
        <v/>
      </c>
    </row>
    <row r="133" spans="1:13" ht="11.25" hidden="1" customHeight="1">
      <c r="A133" s="172"/>
      <c r="B133" s="172" t="str">
        <f t="shared" si="24"/>
        <v/>
      </c>
      <c r="C133" s="103" t="str">
        <f t="shared" ca="1" si="25"/>
        <v/>
      </c>
      <c r="D133" s="103" t="str">
        <f t="shared" ca="1" si="25"/>
        <v/>
      </c>
      <c r="E133" s="103" t="str">
        <f t="shared" ca="1" si="25"/>
        <v/>
      </c>
      <c r="F133" s="315" t="str">
        <f t="shared" ca="1" si="25"/>
        <v/>
      </c>
      <c r="G133" s="314" t="str">
        <f t="shared" ca="1" si="25"/>
        <v/>
      </c>
      <c r="H133" s="173" t="str">
        <f t="shared" si="26"/>
        <v/>
      </c>
      <c r="I133" s="315" t="str">
        <f t="shared" ca="1" si="27"/>
        <v/>
      </c>
      <c r="J133" s="314" t="str">
        <f t="shared" ca="1" si="27"/>
        <v/>
      </c>
      <c r="K133" s="173" t="str">
        <f t="shared" si="28"/>
        <v/>
      </c>
      <c r="L133" s="174" t="str">
        <f t="shared" ca="1" si="29"/>
        <v/>
      </c>
      <c r="M133" s="316" t="str">
        <f t="shared" ca="1" si="29"/>
        <v/>
      </c>
    </row>
    <row r="134" spans="1:13" ht="11.25" hidden="1" customHeight="1">
      <c r="A134" s="172"/>
      <c r="B134" s="172" t="str">
        <f t="shared" si="24"/>
        <v/>
      </c>
      <c r="C134" s="103" t="str">
        <f t="shared" ca="1" si="25"/>
        <v/>
      </c>
      <c r="D134" s="103" t="str">
        <f t="shared" ca="1" si="25"/>
        <v/>
      </c>
      <c r="E134" s="103" t="str">
        <f t="shared" ca="1" si="25"/>
        <v/>
      </c>
      <c r="F134" s="315" t="str">
        <f t="shared" ca="1" si="25"/>
        <v/>
      </c>
      <c r="G134" s="314" t="str">
        <f t="shared" ca="1" si="25"/>
        <v/>
      </c>
      <c r="H134" s="173" t="str">
        <f t="shared" si="26"/>
        <v/>
      </c>
      <c r="I134" s="315" t="str">
        <f t="shared" ca="1" si="27"/>
        <v/>
      </c>
      <c r="J134" s="314" t="str">
        <f t="shared" ca="1" si="27"/>
        <v/>
      </c>
      <c r="K134" s="173" t="str">
        <f t="shared" si="28"/>
        <v/>
      </c>
      <c r="L134" s="174" t="str">
        <f t="shared" ca="1" si="29"/>
        <v/>
      </c>
      <c r="M134" s="316" t="str">
        <f t="shared" ca="1" si="29"/>
        <v/>
      </c>
    </row>
    <row r="135" spans="1:13" ht="11.25" hidden="1" customHeight="1">
      <c r="A135" s="172"/>
      <c r="B135" s="172" t="str">
        <f t="shared" si="24"/>
        <v/>
      </c>
      <c r="C135" s="103" t="str">
        <f t="shared" ca="1" si="25"/>
        <v/>
      </c>
      <c r="D135" s="103" t="str">
        <f t="shared" ca="1" si="25"/>
        <v/>
      </c>
      <c r="E135" s="103" t="str">
        <f t="shared" ca="1" si="25"/>
        <v/>
      </c>
      <c r="F135" s="315" t="str">
        <f t="shared" ca="1" si="25"/>
        <v/>
      </c>
      <c r="G135" s="314" t="str">
        <f t="shared" ca="1" si="25"/>
        <v/>
      </c>
      <c r="H135" s="173" t="str">
        <f t="shared" si="26"/>
        <v/>
      </c>
      <c r="I135" s="315" t="str">
        <f t="shared" ca="1" si="27"/>
        <v/>
      </c>
      <c r="J135" s="314" t="str">
        <f t="shared" ca="1" si="27"/>
        <v/>
      </c>
      <c r="K135" s="173" t="str">
        <f t="shared" si="28"/>
        <v/>
      </c>
      <c r="L135" s="174" t="str">
        <f t="shared" ca="1" si="29"/>
        <v/>
      </c>
      <c r="M135" s="316" t="str">
        <f t="shared" ca="1" si="29"/>
        <v/>
      </c>
    </row>
    <row r="136" spans="1:13" ht="11.25" hidden="1" customHeight="1">
      <c r="A136" s="172"/>
      <c r="B136" s="172" t="str">
        <f t="shared" si="24"/>
        <v/>
      </c>
      <c r="C136" s="103" t="str">
        <f t="shared" ca="1" si="25"/>
        <v/>
      </c>
      <c r="D136" s="103" t="str">
        <f t="shared" ca="1" si="25"/>
        <v/>
      </c>
      <c r="E136" s="103" t="str">
        <f t="shared" ca="1" si="25"/>
        <v/>
      </c>
      <c r="F136" s="315" t="str">
        <f t="shared" ca="1" si="25"/>
        <v/>
      </c>
      <c r="G136" s="314" t="str">
        <f t="shared" ca="1" si="25"/>
        <v/>
      </c>
      <c r="H136" s="173" t="str">
        <f t="shared" si="26"/>
        <v/>
      </c>
      <c r="I136" s="315" t="str">
        <f t="shared" ca="1" si="27"/>
        <v/>
      </c>
      <c r="J136" s="314" t="str">
        <f t="shared" ca="1" si="27"/>
        <v/>
      </c>
      <c r="K136" s="173" t="str">
        <f t="shared" si="28"/>
        <v/>
      </c>
      <c r="L136" s="174" t="str">
        <f t="shared" ca="1" si="29"/>
        <v/>
      </c>
      <c r="M136" s="316" t="str">
        <f t="shared" ca="1" si="29"/>
        <v/>
      </c>
    </row>
    <row r="137" spans="1:13" ht="11.25" hidden="1" customHeight="1">
      <c r="A137" s="172"/>
      <c r="B137" s="172" t="str">
        <f t="shared" si="24"/>
        <v/>
      </c>
      <c r="C137" s="103" t="str">
        <f t="shared" ca="1" si="25"/>
        <v/>
      </c>
      <c r="D137" s="103" t="str">
        <f t="shared" ca="1" si="25"/>
        <v/>
      </c>
      <c r="E137" s="103" t="str">
        <f t="shared" ca="1" si="25"/>
        <v/>
      </c>
      <c r="F137" s="315" t="str">
        <f t="shared" ca="1" si="25"/>
        <v/>
      </c>
      <c r="G137" s="314" t="str">
        <f t="shared" ca="1" si="25"/>
        <v/>
      </c>
      <c r="H137" s="173" t="str">
        <f t="shared" si="26"/>
        <v/>
      </c>
      <c r="I137" s="315" t="str">
        <f t="shared" ca="1" si="27"/>
        <v/>
      </c>
      <c r="J137" s="314" t="str">
        <f t="shared" ca="1" si="27"/>
        <v/>
      </c>
      <c r="K137" s="173" t="str">
        <f t="shared" si="28"/>
        <v/>
      </c>
      <c r="L137" s="174" t="str">
        <f t="shared" ca="1" si="29"/>
        <v/>
      </c>
      <c r="M137" s="316" t="str">
        <f t="shared" ca="1" si="29"/>
        <v/>
      </c>
    </row>
    <row r="138" spans="1:13" ht="11.25" hidden="1" customHeight="1">
      <c r="A138" s="172"/>
      <c r="B138" s="172" t="str">
        <f t="shared" si="24"/>
        <v/>
      </c>
      <c r="C138" s="103" t="str">
        <f t="shared" ca="1" si="25"/>
        <v/>
      </c>
      <c r="D138" s="103" t="str">
        <f t="shared" ca="1" si="25"/>
        <v/>
      </c>
      <c r="E138" s="103" t="str">
        <f t="shared" ca="1" si="25"/>
        <v/>
      </c>
      <c r="F138" s="315" t="str">
        <f t="shared" ca="1" si="25"/>
        <v/>
      </c>
      <c r="G138" s="314" t="str">
        <f t="shared" ca="1" si="25"/>
        <v/>
      </c>
      <c r="H138" s="173" t="str">
        <f t="shared" si="26"/>
        <v/>
      </c>
      <c r="I138" s="315" t="str">
        <f t="shared" ca="1" si="27"/>
        <v/>
      </c>
      <c r="J138" s="314" t="str">
        <f t="shared" ca="1" si="27"/>
        <v/>
      </c>
      <c r="K138" s="173" t="str">
        <f t="shared" si="28"/>
        <v/>
      </c>
      <c r="L138" s="174" t="str">
        <f t="shared" ca="1" si="29"/>
        <v/>
      </c>
      <c r="M138" s="316" t="str">
        <f t="shared" ca="1" si="29"/>
        <v/>
      </c>
    </row>
    <row r="139" spans="1:13" ht="11.25" hidden="1" customHeight="1">
      <c r="A139" s="172"/>
      <c r="B139" s="172" t="str">
        <f t="shared" si="24"/>
        <v/>
      </c>
      <c r="C139" s="103" t="str">
        <f t="shared" ca="1" si="25"/>
        <v/>
      </c>
      <c r="D139" s="103" t="str">
        <f t="shared" ca="1" si="25"/>
        <v/>
      </c>
      <c r="E139" s="103" t="str">
        <f t="shared" ca="1" si="25"/>
        <v/>
      </c>
      <c r="F139" s="315" t="str">
        <f t="shared" ca="1" si="25"/>
        <v/>
      </c>
      <c r="G139" s="314" t="str">
        <f t="shared" ca="1" si="25"/>
        <v/>
      </c>
      <c r="H139" s="173" t="str">
        <f t="shared" si="26"/>
        <v/>
      </c>
      <c r="I139" s="315" t="str">
        <f t="shared" ca="1" si="27"/>
        <v/>
      </c>
      <c r="J139" s="314" t="str">
        <f t="shared" ca="1" si="27"/>
        <v/>
      </c>
      <c r="K139" s="173" t="str">
        <f t="shared" si="28"/>
        <v/>
      </c>
      <c r="L139" s="174" t="str">
        <f t="shared" ca="1" si="29"/>
        <v/>
      </c>
      <c r="M139" s="316" t="str">
        <f t="shared" ca="1" si="29"/>
        <v/>
      </c>
    </row>
    <row r="140" spans="1:13" ht="11.25" hidden="1" customHeight="1">
      <c r="A140" s="172"/>
      <c r="B140" s="172" t="str">
        <f t="shared" si="24"/>
        <v/>
      </c>
      <c r="C140" s="103" t="str">
        <f t="shared" ca="1" si="25"/>
        <v/>
      </c>
      <c r="D140" s="103" t="str">
        <f t="shared" ca="1" si="25"/>
        <v/>
      </c>
      <c r="E140" s="103" t="str">
        <f t="shared" ca="1" si="25"/>
        <v/>
      </c>
      <c r="F140" s="315" t="str">
        <f t="shared" ca="1" si="25"/>
        <v/>
      </c>
      <c r="G140" s="314" t="str">
        <f t="shared" ca="1" si="25"/>
        <v/>
      </c>
      <c r="H140" s="173" t="str">
        <f t="shared" si="26"/>
        <v/>
      </c>
      <c r="I140" s="315" t="str">
        <f t="shared" ca="1" si="27"/>
        <v/>
      </c>
      <c r="J140" s="314" t="str">
        <f t="shared" ca="1" si="27"/>
        <v/>
      </c>
      <c r="K140" s="173" t="str">
        <f t="shared" si="28"/>
        <v/>
      </c>
      <c r="L140" s="174" t="str">
        <f t="shared" ca="1" si="29"/>
        <v/>
      </c>
      <c r="M140" s="316" t="str">
        <f t="shared" ca="1" si="29"/>
        <v/>
      </c>
    </row>
    <row r="141" spans="1:13" ht="11.25" hidden="1" customHeight="1">
      <c r="A141" s="172"/>
      <c r="B141" s="172" t="str">
        <f t="shared" si="24"/>
        <v/>
      </c>
      <c r="C141" s="103" t="str">
        <f t="shared" ca="1" si="25"/>
        <v/>
      </c>
      <c r="D141" s="103" t="str">
        <f t="shared" ca="1" si="25"/>
        <v/>
      </c>
      <c r="E141" s="103" t="str">
        <f t="shared" ca="1" si="25"/>
        <v/>
      </c>
      <c r="F141" s="315" t="str">
        <f t="shared" ca="1" si="25"/>
        <v/>
      </c>
      <c r="G141" s="314" t="str">
        <f t="shared" ca="1" si="25"/>
        <v/>
      </c>
      <c r="H141" s="173" t="str">
        <f t="shared" si="26"/>
        <v/>
      </c>
      <c r="I141" s="315" t="str">
        <f t="shared" ca="1" si="27"/>
        <v/>
      </c>
      <c r="J141" s="314" t="str">
        <f t="shared" ca="1" si="27"/>
        <v/>
      </c>
      <c r="K141" s="173" t="str">
        <f t="shared" si="28"/>
        <v/>
      </c>
      <c r="L141" s="174" t="str">
        <f t="shared" ca="1" si="29"/>
        <v/>
      </c>
      <c r="M141" s="316" t="str">
        <f t="shared" ca="1" si="29"/>
        <v/>
      </c>
    </row>
    <row r="142" spans="1:13" ht="11.25" hidden="1" customHeight="1">
      <c r="A142" s="172"/>
      <c r="B142" s="172" t="str">
        <f t="shared" si="24"/>
        <v/>
      </c>
      <c r="C142" s="103" t="str">
        <f t="shared" ca="1" si="25"/>
        <v/>
      </c>
      <c r="D142" s="103" t="str">
        <f t="shared" ca="1" si="25"/>
        <v/>
      </c>
      <c r="E142" s="103" t="str">
        <f t="shared" ca="1" si="25"/>
        <v/>
      </c>
      <c r="F142" s="315" t="str">
        <f t="shared" ca="1" si="25"/>
        <v/>
      </c>
      <c r="G142" s="314" t="str">
        <f t="shared" ca="1" si="25"/>
        <v/>
      </c>
      <c r="H142" s="173" t="str">
        <f t="shared" si="26"/>
        <v/>
      </c>
      <c r="I142" s="315" t="str">
        <f t="shared" ca="1" si="27"/>
        <v/>
      </c>
      <c r="J142" s="314" t="str">
        <f t="shared" ca="1" si="27"/>
        <v/>
      </c>
      <c r="K142" s="173" t="str">
        <f t="shared" si="28"/>
        <v/>
      </c>
      <c r="L142" s="174" t="str">
        <f t="shared" ca="1" si="29"/>
        <v/>
      </c>
      <c r="M142" s="316" t="str">
        <f t="shared" ca="1" si="29"/>
        <v/>
      </c>
    </row>
    <row r="143" spans="1:13" ht="11.25" hidden="1" customHeight="1">
      <c r="A143" s="172"/>
      <c r="B143" s="172" t="str">
        <f t="shared" si="24"/>
        <v/>
      </c>
      <c r="C143" s="103" t="str">
        <f t="shared" ca="1" si="25"/>
        <v/>
      </c>
      <c r="D143" s="103" t="str">
        <f t="shared" ca="1" si="25"/>
        <v/>
      </c>
      <c r="E143" s="103" t="str">
        <f t="shared" ca="1" si="25"/>
        <v/>
      </c>
      <c r="F143" s="315" t="str">
        <f t="shared" ca="1" si="25"/>
        <v/>
      </c>
      <c r="G143" s="314" t="str">
        <f t="shared" ca="1" si="25"/>
        <v/>
      </c>
      <c r="H143" s="173" t="str">
        <f t="shared" si="26"/>
        <v/>
      </c>
      <c r="I143" s="315" t="str">
        <f t="shared" ca="1" si="27"/>
        <v/>
      </c>
      <c r="J143" s="314" t="str">
        <f t="shared" ca="1" si="27"/>
        <v/>
      </c>
      <c r="K143" s="173" t="str">
        <f t="shared" si="28"/>
        <v/>
      </c>
      <c r="L143" s="174" t="str">
        <f t="shared" ca="1" si="29"/>
        <v/>
      </c>
      <c r="M143" s="316" t="str">
        <f t="shared" ca="1" si="29"/>
        <v/>
      </c>
    </row>
    <row r="144" spans="1:13" ht="11.25" hidden="1" customHeight="1">
      <c r="A144" s="172"/>
      <c r="B144" s="172" t="str">
        <f t="shared" si="24"/>
        <v/>
      </c>
      <c r="C144" s="103" t="str">
        <f t="shared" ca="1" si="25"/>
        <v/>
      </c>
      <c r="D144" s="103" t="str">
        <f t="shared" ca="1" si="25"/>
        <v/>
      </c>
      <c r="E144" s="103" t="str">
        <f t="shared" ca="1" si="25"/>
        <v/>
      </c>
      <c r="F144" s="315" t="str">
        <f t="shared" ca="1" si="25"/>
        <v/>
      </c>
      <c r="G144" s="314" t="str">
        <f t="shared" ca="1" si="25"/>
        <v/>
      </c>
      <c r="H144" s="173" t="str">
        <f t="shared" si="26"/>
        <v/>
      </c>
      <c r="I144" s="315" t="str">
        <f t="shared" ca="1" si="27"/>
        <v/>
      </c>
      <c r="J144" s="314" t="str">
        <f t="shared" ca="1" si="27"/>
        <v/>
      </c>
      <c r="K144" s="173" t="str">
        <f t="shared" si="28"/>
        <v/>
      </c>
      <c r="L144" s="174" t="str">
        <f t="shared" ca="1" si="29"/>
        <v/>
      </c>
      <c r="M144" s="316" t="str">
        <f t="shared" ca="1" si="29"/>
        <v/>
      </c>
    </row>
    <row r="145" spans="1:13" ht="11.25" hidden="1" customHeight="1">
      <c r="A145" s="172"/>
      <c r="B145" s="172" t="str">
        <f t="shared" si="24"/>
        <v/>
      </c>
      <c r="C145" s="103" t="str">
        <f t="shared" ca="1" si="25"/>
        <v/>
      </c>
      <c r="D145" s="103" t="str">
        <f t="shared" ca="1" si="25"/>
        <v/>
      </c>
      <c r="E145" s="103" t="str">
        <f t="shared" ca="1" si="25"/>
        <v/>
      </c>
      <c r="F145" s="315" t="str">
        <f t="shared" ca="1" si="25"/>
        <v/>
      </c>
      <c r="G145" s="314" t="str">
        <f t="shared" ca="1" si="25"/>
        <v/>
      </c>
      <c r="H145" s="173" t="str">
        <f t="shared" si="26"/>
        <v/>
      </c>
      <c r="I145" s="315" t="str">
        <f t="shared" ca="1" si="27"/>
        <v/>
      </c>
      <c r="J145" s="314" t="str">
        <f t="shared" ca="1" si="27"/>
        <v/>
      </c>
      <c r="K145" s="173" t="str">
        <f t="shared" si="28"/>
        <v/>
      </c>
      <c r="L145" s="174" t="str">
        <f t="shared" ca="1" si="29"/>
        <v/>
      </c>
      <c r="M145" s="316" t="str">
        <f t="shared" ca="1" si="29"/>
        <v/>
      </c>
    </row>
    <row r="146" spans="1:13" ht="11.25" hidden="1" customHeight="1">
      <c r="A146" s="172"/>
      <c r="B146" s="172" t="str">
        <f t="shared" si="24"/>
        <v/>
      </c>
      <c r="C146" s="103" t="str">
        <f t="shared" ca="1" si="25"/>
        <v/>
      </c>
      <c r="D146" s="103" t="str">
        <f t="shared" ca="1" si="25"/>
        <v/>
      </c>
      <c r="E146" s="103" t="str">
        <f t="shared" ca="1" si="25"/>
        <v/>
      </c>
      <c r="F146" s="315" t="str">
        <f t="shared" ca="1" si="25"/>
        <v/>
      </c>
      <c r="G146" s="314" t="str">
        <f t="shared" ca="1" si="25"/>
        <v/>
      </c>
      <c r="H146" s="173" t="str">
        <f t="shared" si="26"/>
        <v/>
      </c>
      <c r="I146" s="315" t="str">
        <f t="shared" ca="1" si="27"/>
        <v/>
      </c>
      <c r="J146" s="314" t="str">
        <f t="shared" ca="1" si="27"/>
        <v/>
      </c>
      <c r="K146" s="173" t="str">
        <f t="shared" si="28"/>
        <v/>
      </c>
      <c r="L146" s="174" t="str">
        <f t="shared" ca="1" si="29"/>
        <v/>
      </c>
      <c r="M146" s="316" t="str">
        <f t="shared" ca="1" si="29"/>
        <v/>
      </c>
    </row>
    <row r="147" spans="1:13" ht="11.25" hidden="1" customHeight="1">
      <c r="A147" s="172"/>
      <c r="B147" s="172" t="str">
        <f t="shared" si="24"/>
        <v/>
      </c>
      <c r="C147" s="103" t="str">
        <f t="shared" ca="1" si="25"/>
        <v/>
      </c>
      <c r="D147" s="103" t="str">
        <f t="shared" ca="1" si="25"/>
        <v/>
      </c>
      <c r="E147" s="103" t="str">
        <f t="shared" ca="1" si="25"/>
        <v/>
      </c>
      <c r="F147" s="315" t="str">
        <f t="shared" ca="1" si="25"/>
        <v/>
      </c>
      <c r="G147" s="314" t="str">
        <f t="shared" ca="1" si="25"/>
        <v/>
      </c>
      <c r="H147" s="173" t="str">
        <f t="shared" si="26"/>
        <v/>
      </c>
      <c r="I147" s="315" t="str">
        <f t="shared" ca="1" si="27"/>
        <v/>
      </c>
      <c r="J147" s="314" t="str">
        <f t="shared" ca="1" si="27"/>
        <v/>
      </c>
      <c r="K147" s="173" t="str">
        <f t="shared" si="28"/>
        <v/>
      </c>
      <c r="L147" s="174" t="str">
        <f t="shared" ca="1" si="29"/>
        <v/>
      </c>
      <c r="M147" s="316" t="str">
        <f t="shared" ca="1" si="29"/>
        <v/>
      </c>
    </row>
    <row r="148" spans="1:13" ht="11.25" hidden="1" customHeight="1">
      <c r="A148" s="172"/>
      <c r="B148" s="172" t="str">
        <f t="shared" si="24"/>
        <v/>
      </c>
      <c r="C148" s="103" t="str">
        <f t="shared" ca="1" si="25"/>
        <v/>
      </c>
      <c r="D148" s="103" t="str">
        <f t="shared" ca="1" si="25"/>
        <v/>
      </c>
      <c r="E148" s="103" t="str">
        <f t="shared" ca="1" si="25"/>
        <v/>
      </c>
      <c r="F148" s="315" t="str">
        <f t="shared" ca="1" si="25"/>
        <v/>
      </c>
      <c r="G148" s="314" t="str">
        <f t="shared" ca="1" si="25"/>
        <v/>
      </c>
      <c r="H148" s="173" t="str">
        <f t="shared" si="26"/>
        <v/>
      </c>
      <c r="I148" s="315" t="str">
        <f t="shared" ca="1" si="27"/>
        <v/>
      </c>
      <c r="J148" s="314" t="str">
        <f t="shared" ca="1" si="27"/>
        <v/>
      </c>
      <c r="K148" s="173" t="str">
        <f t="shared" si="28"/>
        <v/>
      </c>
      <c r="L148" s="174" t="str">
        <f t="shared" ca="1" si="29"/>
        <v/>
      </c>
      <c r="M148" s="316" t="str">
        <f t="shared" ca="1" si="29"/>
        <v/>
      </c>
    </row>
    <row r="149" spans="1:13" ht="11.25" hidden="1" customHeight="1">
      <c r="A149" s="172"/>
      <c r="B149" s="172" t="str">
        <f t="shared" si="24"/>
        <v/>
      </c>
      <c r="C149" s="103" t="str">
        <f t="shared" ca="1" si="25"/>
        <v/>
      </c>
      <c r="D149" s="103" t="str">
        <f t="shared" ca="1" si="25"/>
        <v/>
      </c>
      <c r="E149" s="103" t="str">
        <f t="shared" ca="1" si="25"/>
        <v/>
      </c>
      <c r="F149" s="315" t="str">
        <f t="shared" ca="1" si="25"/>
        <v/>
      </c>
      <c r="G149" s="314" t="str">
        <f t="shared" ca="1" si="25"/>
        <v/>
      </c>
      <c r="H149" s="173" t="str">
        <f t="shared" si="26"/>
        <v/>
      </c>
      <c r="I149" s="315" t="str">
        <f t="shared" ca="1" si="27"/>
        <v/>
      </c>
      <c r="J149" s="314" t="str">
        <f t="shared" ca="1" si="27"/>
        <v/>
      </c>
      <c r="K149" s="173" t="str">
        <f t="shared" si="28"/>
        <v/>
      </c>
      <c r="L149" s="174" t="str">
        <f t="shared" ca="1" si="29"/>
        <v/>
      </c>
      <c r="M149" s="316" t="str">
        <f t="shared" ca="1" si="29"/>
        <v/>
      </c>
    </row>
    <row r="150" spans="1:13" ht="11.25" hidden="1" customHeight="1">
      <c r="A150" s="172"/>
      <c r="B150" s="172" t="str">
        <f t="shared" si="24"/>
        <v/>
      </c>
      <c r="C150" s="103" t="str">
        <f t="shared" ca="1" si="25"/>
        <v/>
      </c>
      <c r="D150" s="103" t="str">
        <f t="shared" ca="1" si="25"/>
        <v/>
      </c>
      <c r="E150" s="103" t="str">
        <f t="shared" ca="1" si="25"/>
        <v/>
      </c>
      <c r="F150" s="315" t="str">
        <f t="shared" ca="1" si="25"/>
        <v/>
      </c>
      <c r="G150" s="314" t="str">
        <f t="shared" ca="1" si="25"/>
        <v/>
      </c>
      <c r="H150" s="173" t="str">
        <f t="shared" si="26"/>
        <v/>
      </c>
      <c r="I150" s="315" t="str">
        <f t="shared" ca="1" si="27"/>
        <v/>
      </c>
      <c r="J150" s="314" t="str">
        <f t="shared" ca="1" si="27"/>
        <v/>
      </c>
      <c r="K150" s="173" t="str">
        <f t="shared" si="28"/>
        <v/>
      </c>
      <c r="L150" s="174" t="str">
        <f t="shared" ca="1" si="29"/>
        <v/>
      </c>
      <c r="M150" s="316" t="str">
        <f t="shared" ca="1" si="29"/>
        <v/>
      </c>
    </row>
    <row r="151" spans="1:13" ht="11.25" hidden="1" customHeight="1">
      <c r="A151" s="172"/>
      <c r="B151" s="172" t="str">
        <f t="shared" si="24"/>
        <v/>
      </c>
      <c r="C151" s="103" t="str">
        <f t="shared" ca="1" si="25"/>
        <v/>
      </c>
      <c r="D151" s="103" t="str">
        <f t="shared" ca="1" si="25"/>
        <v/>
      </c>
      <c r="E151" s="103" t="str">
        <f t="shared" ca="1" si="25"/>
        <v/>
      </c>
      <c r="F151" s="315" t="str">
        <f t="shared" ca="1" si="25"/>
        <v/>
      </c>
      <c r="G151" s="314" t="str">
        <f t="shared" ca="1" si="25"/>
        <v/>
      </c>
      <c r="H151" s="173" t="str">
        <f t="shared" si="26"/>
        <v/>
      </c>
      <c r="I151" s="315" t="str">
        <f t="shared" ca="1" si="27"/>
        <v/>
      </c>
      <c r="J151" s="314" t="str">
        <f t="shared" ca="1" si="27"/>
        <v/>
      </c>
      <c r="K151" s="173" t="str">
        <f t="shared" si="28"/>
        <v/>
      </c>
      <c r="L151" s="174" t="str">
        <f t="shared" ca="1" si="29"/>
        <v/>
      </c>
      <c r="M151" s="316" t="str">
        <f t="shared" ca="1" si="29"/>
        <v/>
      </c>
    </row>
    <row r="152" spans="1:13" ht="11.25" hidden="1" customHeight="1">
      <c r="A152" s="172"/>
      <c r="B152" s="172" t="str">
        <f t="shared" si="24"/>
        <v/>
      </c>
      <c r="C152" s="103" t="str">
        <f t="shared" ca="1" si="25"/>
        <v/>
      </c>
      <c r="D152" s="103" t="str">
        <f t="shared" ca="1" si="25"/>
        <v/>
      </c>
      <c r="E152" s="103" t="str">
        <f t="shared" ca="1" si="25"/>
        <v/>
      </c>
      <c r="F152" s="315" t="str">
        <f t="shared" ca="1" si="25"/>
        <v/>
      </c>
      <c r="G152" s="314" t="str">
        <f t="shared" ca="1" si="25"/>
        <v/>
      </c>
      <c r="H152" s="173" t="str">
        <f t="shared" si="26"/>
        <v/>
      </c>
      <c r="I152" s="315" t="str">
        <f t="shared" ca="1" si="27"/>
        <v/>
      </c>
      <c r="J152" s="314" t="str">
        <f t="shared" ca="1" si="27"/>
        <v/>
      </c>
      <c r="K152" s="173" t="str">
        <f t="shared" si="28"/>
        <v/>
      </c>
      <c r="L152" s="174" t="str">
        <f t="shared" ca="1" si="29"/>
        <v/>
      </c>
      <c r="M152" s="316" t="str">
        <f t="shared" ca="1" si="29"/>
        <v/>
      </c>
    </row>
    <row r="153" spans="1:13" ht="11.25" hidden="1" customHeight="1">
      <c r="A153" s="172"/>
      <c r="B153" s="172" t="str">
        <f t="shared" si="24"/>
        <v/>
      </c>
      <c r="C153" s="103" t="str">
        <f t="shared" ca="1" si="25"/>
        <v/>
      </c>
      <c r="D153" s="103" t="str">
        <f t="shared" ca="1" si="25"/>
        <v/>
      </c>
      <c r="E153" s="103" t="str">
        <f t="shared" ca="1" si="25"/>
        <v/>
      </c>
      <c r="F153" s="315" t="str">
        <f t="shared" ca="1" si="25"/>
        <v/>
      </c>
      <c r="G153" s="314" t="str">
        <f t="shared" ca="1" si="25"/>
        <v/>
      </c>
      <c r="H153" s="173" t="str">
        <f t="shared" si="26"/>
        <v/>
      </c>
      <c r="I153" s="315" t="str">
        <f t="shared" ca="1" si="27"/>
        <v/>
      </c>
      <c r="J153" s="314" t="str">
        <f t="shared" ca="1" si="27"/>
        <v/>
      </c>
      <c r="K153" s="173" t="str">
        <f t="shared" si="28"/>
        <v/>
      </c>
      <c r="L153" s="174" t="str">
        <f t="shared" ca="1" si="29"/>
        <v/>
      </c>
      <c r="M153" s="316" t="str">
        <f t="shared" ca="1" si="29"/>
        <v/>
      </c>
    </row>
    <row r="154" spans="1:13" ht="11.25" hidden="1" customHeight="1">
      <c r="A154" s="172"/>
      <c r="B154" s="172" t="str">
        <f t="shared" si="24"/>
        <v/>
      </c>
      <c r="C154" s="103" t="str">
        <f t="shared" ca="1" si="25"/>
        <v/>
      </c>
      <c r="D154" s="103" t="str">
        <f t="shared" ca="1" si="25"/>
        <v/>
      </c>
      <c r="E154" s="103" t="str">
        <f t="shared" ca="1" si="25"/>
        <v/>
      </c>
      <c r="F154" s="315" t="str">
        <f t="shared" ca="1" si="25"/>
        <v/>
      </c>
      <c r="G154" s="314" t="str">
        <f t="shared" ca="1" si="25"/>
        <v/>
      </c>
      <c r="H154" s="173" t="str">
        <f t="shared" si="26"/>
        <v/>
      </c>
      <c r="I154" s="315" t="str">
        <f t="shared" ca="1" si="27"/>
        <v/>
      </c>
      <c r="J154" s="314" t="str">
        <f t="shared" ca="1" si="27"/>
        <v/>
      </c>
      <c r="K154" s="173" t="str">
        <f t="shared" si="28"/>
        <v/>
      </c>
      <c r="L154" s="174" t="str">
        <f t="shared" ca="1" si="29"/>
        <v/>
      </c>
      <c r="M154" s="316" t="str">
        <f t="shared" ca="1" si="29"/>
        <v/>
      </c>
    </row>
    <row r="155" spans="1:13" ht="11.25" hidden="1" customHeight="1">
      <c r="A155" s="172"/>
      <c r="B155" s="172" t="str">
        <f t="shared" si="24"/>
        <v/>
      </c>
      <c r="C155" s="103" t="str">
        <f t="shared" ca="1" si="25"/>
        <v/>
      </c>
      <c r="D155" s="103" t="str">
        <f t="shared" ca="1" si="25"/>
        <v/>
      </c>
      <c r="E155" s="103" t="str">
        <f t="shared" ca="1" si="25"/>
        <v/>
      </c>
      <c r="F155" s="315" t="str">
        <f t="shared" ca="1" si="25"/>
        <v/>
      </c>
      <c r="G155" s="314" t="str">
        <f t="shared" ca="1" si="25"/>
        <v/>
      </c>
      <c r="H155" s="173" t="str">
        <f t="shared" si="26"/>
        <v/>
      </c>
      <c r="I155" s="315" t="str">
        <f t="shared" ca="1" si="27"/>
        <v/>
      </c>
      <c r="J155" s="314" t="str">
        <f t="shared" ca="1" si="27"/>
        <v/>
      </c>
      <c r="K155" s="173" t="str">
        <f t="shared" si="28"/>
        <v/>
      </c>
      <c r="L155" s="174" t="str">
        <f t="shared" ca="1" si="29"/>
        <v/>
      </c>
      <c r="M155" s="316" t="str">
        <f t="shared" ca="1" si="29"/>
        <v/>
      </c>
    </row>
    <row r="156" spans="1:13" ht="11.25" hidden="1" customHeight="1">
      <c r="A156" s="172"/>
      <c r="B156" s="172" t="str">
        <f t="shared" si="24"/>
        <v/>
      </c>
      <c r="C156" s="103" t="str">
        <f t="shared" ca="1" si="25"/>
        <v/>
      </c>
      <c r="D156" s="103" t="str">
        <f t="shared" ca="1" si="25"/>
        <v/>
      </c>
      <c r="E156" s="103" t="str">
        <f t="shared" ca="1" si="25"/>
        <v/>
      </c>
      <c r="F156" s="315" t="str">
        <f t="shared" ca="1" si="25"/>
        <v/>
      </c>
      <c r="G156" s="314" t="str">
        <f t="shared" ca="1" si="25"/>
        <v/>
      </c>
      <c r="H156" s="173" t="str">
        <f t="shared" si="26"/>
        <v/>
      </c>
      <c r="I156" s="315" t="str">
        <f t="shared" ca="1" si="27"/>
        <v/>
      </c>
      <c r="J156" s="314" t="str">
        <f t="shared" ca="1" si="27"/>
        <v/>
      </c>
      <c r="K156" s="173" t="str">
        <f t="shared" si="28"/>
        <v/>
      </c>
      <c r="L156" s="174" t="str">
        <f t="shared" ca="1" si="29"/>
        <v/>
      </c>
      <c r="M156" s="316" t="str">
        <f t="shared" ca="1" si="29"/>
        <v/>
      </c>
    </row>
    <row r="157" spans="1:13" ht="11.25" hidden="1" customHeight="1">
      <c r="A157" s="172"/>
      <c r="B157" s="172" t="str">
        <f t="shared" si="24"/>
        <v/>
      </c>
      <c r="C157" s="103" t="str">
        <f t="shared" ca="1" si="25"/>
        <v/>
      </c>
      <c r="D157" s="103" t="str">
        <f t="shared" ca="1" si="25"/>
        <v/>
      </c>
      <c r="E157" s="103" t="str">
        <f t="shared" ca="1" si="25"/>
        <v/>
      </c>
      <c r="F157" s="315" t="str">
        <f t="shared" ca="1" si="25"/>
        <v/>
      </c>
      <c r="G157" s="314" t="str">
        <f t="shared" ca="1" si="25"/>
        <v/>
      </c>
      <c r="H157" s="173" t="str">
        <f t="shared" si="26"/>
        <v/>
      </c>
      <c r="I157" s="315" t="str">
        <f t="shared" ca="1" si="27"/>
        <v/>
      </c>
      <c r="J157" s="314" t="str">
        <f t="shared" ca="1" si="27"/>
        <v/>
      </c>
      <c r="K157" s="173" t="str">
        <f t="shared" si="28"/>
        <v/>
      </c>
      <c r="L157" s="174" t="str">
        <f t="shared" ca="1" si="29"/>
        <v/>
      </c>
      <c r="M157" s="316" t="str">
        <f t="shared" ca="1" si="29"/>
        <v/>
      </c>
    </row>
    <row r="158" spans="1:13" ht="11.25" hidden="1" customHeight="1">
      <c r="A158" s="172"/>
      <c r="B158" s="172" t="str">
        <f t="shared" si="24"/>
        <v/>
      </c>
      <c r="C158" s="103" t="str">
        <f t="shared" ca="1" si="25"/>
        <v/>
      </c>
      <c r="D158" s="103" t="str">
        <f t="shared" ca="1" si="25"/>
        <v/>
      </c>
      <c r="E158" s="103" t="str">
        <f t="shared" ca="1" si="25"/>
        <v/>
      </c>
      <c r="F158" s="315" t="str">
        <f t="shared" ca="1" si="25"/>
        <v/>
      </c>
      <c r="G158" s="314" t="str">
        <f t="shared" ca="1" si="25"/>
        <v/>
      </c>
      <c r="H158" s="173" t="str">
        <f t="shared" si="26"/>
        <v/>
      </c>
      <c r="I158" s="315" t="str">
        <f t="shared" ca="1" si="27"/>
        <v/>
      </c>
      <c r="J158" s="314" t="str">
        <f t="shared" ca="1" si="27"/>
        <v/>
      </c>
      <c r="K158" s="173" t="str">
        <f t="shared" si="28"/>
        <v/>
      </c>
      <c r="L158" s="174" t="str">
        <f t="shared" ca="1" si="29"/>
        <v/>
      </c>
      <c r="M158" s="316" t="str">
        <f t="shared" ca="1" si="29"/>
        <v/>
      </c>
    </row>
    <row r="159" spans="1:13" ht="11.25" hidden="1" customHeight="1">
      <c r="A159" s="172"/>
      <c r="B159" s="172" t="str">
        <f t="shared" si="24"/>
        <v/>
      </c>
      <c r="C159" s="103" t="str">
        <f t="shared" ca="1" si="25"/>
        <v/>
      </c>
      <c r="D159" s="103" t="str">
        <f t="shared" ca="1" si="25"/>
        <v/>
      </c>
      <c r="E159" s="103" t="str">
        <f t="shared" ca="1" si="25"/>
        <v/>
      </c>
      <c r="F159" s="315" t="str">
        <f t="shared" ca="1" si="25"/>
        <v/>
      </c>
      <c r="G159" s="314" t="str">
        <f t="shared" ca="1" si="25"/>
        <v/>
      </c>
      <c r="H159" s="173" t="str">
        <f t="shared" si="26"/>
        <v/>
      </c>
      <c r="I159" s="315" t="str">
        <f t="shared" ca="1" si="27"/>
        <v/>
      </c>
      <c r="J159" s="314" t="str">
        <f t="shared" ca="1" si="27"/>
        <v/>
      </c>
      <c r="K159" s="173" t="str">
        <f t="shared" si="28"/>
        <v/>
      </c>
      <c r="L159" s="174" t="str">
        <f t="shared" ca="1" si="29"/>
        <v/>
      </c>
      <c r="M159" s="316" t="str">
        <f t="shared" ca="1" si="29"/>
        <v/>
      </c>
    </row>
    <row r="160" spans="1:13" ht="26.25" customHeight="1">
      <c r="A160" s="337" t="s">
        <v>186</v>
      </c>
      <c r="B160" s="337"/>
      <c r="C160" s="337"/>
      <c r="D160" s="338">
        <f ca="1">SUM(D112:D159)</f>
        <v>260</v>
      </c>
      <c r="E160" s="338">
        <f ca="1">IFERROR(SUMPRODUCT(D112:D159,$E112:$E159)/$D160,0)</f>
        <v>1187.8461538461538</v>
      </c>
      <c r="F160" s="339">
        <f ca="1">IFERROR(SUMPRODUCT(F112:F159,$D112:$D159)/$D160,0)</f>
        <v>5677.7730769230766</v>
      </c>
      <c r="G160" s="340">
        <f ca="1">IFERROR(SUMPRODUCT(G112:G159,$E112:$E159)/SUM($E112:$E159),0)</f>
        <v>4.8871087919997853</v>
      </c>
      <c r="H160" s="341">
        <f ca="1">IFERROR(SUMPRODUCT(H112:H159,$D112:$D159)/$D160,0)</f>
        <v>0</v>
      </c>
      <c r="I160" s="339">
        <f ca="1">IFERROR(SUMPRODUCT(I112:I159,$D112:$D159)/$D159,0)</f>
        <v>0</v>
      </c>
      <c r="J160" s="340">
        <f ca="1">IFERROR(SUMPRODUCT(J112:J159,$E112:$E159)/SUM($E112:$E159),0)</f>
        <v>4.8871087919997853</v>
      </c>
      <c r="K160" s="341">
        <f ca="1">IFERROR(SUMPRODUCT(K112:K159,$D112:$D159)/$D160,0)</f>
        <v>0</v>
      </c>
      <c r="L160" s="339">
        <f ca="1">IFERROR(SUMPRODUCT(L112:L159,$D112:$D159)/$D160,0)</f>
        <v>5677.7730769230766</v>
      </c>
      <c r="M160" s="340">
        <f ca="1">IFERROR(SUMPRODUCT(M112:M159,$E112:$E159)/SUM($E112:$E159),0)</f>
        <v>4.8871087919997853</v>
      </c>
    </row>
    <row r="161" spans="1:13" ht="12" customHeight="1">
      <c r="A161" s="330" t="s">
        <v>65</v>
      </c>
      <c r="B161" s="330"/>
      <c r="C161" s="330"/>
      <c r="D161" s="331"/>
      <c r="E161" s="331"/>
      <c r="F161" s="332"/>
      <c r="G161" s="333"/>
      <c r="H161" s="334"/>
      <c r="I161" s="332"/>
      <c r="J161" s="333"/>
      <c r="K161" s="334"/>
      <c r="L161" s="335"/>
      <c r="M161" s="336"/>
    </row>
    <row r="162" spans="1:13" ht="12" customHeight="1">
      <c r="A162" s="172" t="s">
        <v>358</v>
      </c>
      <c r="B162" s="172" t="str">
        <f>IF(A162="","",$A$161)</f>
        <v>3 Bedroom</v>
      </c>
      <c r="C162" s="103">
        <f t="shared" ref="C162:G165" ca="1" si="30">IF($A162="","",IFERROR(INDIRECT("'" &amp; $A162 &amp; "'!" &amp; C$7),0))</f>
        <v>2</v>
      </c>
      <c r="D162" s="103">
        <f t="shared" ca="1" si="30"/>
        <v>0</v>
      </c>
      <c r="E162" s="103">
        <f t="shared" ca="1" si="30"/>
        <v>0</v>
      </c>
      <c r="F162" s="315">
        <f t="shared" ca="1" si="30"/>
        <v>0</v>
      </c>
      <c r="G162" s="314">
        <f t="shared" ca="1" si="30"/>
        <v>0</v>
      </c>
      <c r="H162" s="173">
        <f ca="1">IF($A162="","",I162-F162)</f>
        <v>0</v>
      </c>
      <c r="I162" s="315">
        <f t="shared" ref="I162:J165" ca="1" si="31">IF($A162="","",IFERROR(INDIRECT("'" &amp; $A162 &amp; "'!" &amp; I$7),0))</f>
        <v>0</v>
      </c>
      <c r="J162" s="314">
        <f t="shared" ca="1" si="31"/>
        <v>0</v>
      </c>
      <c r="K162" s="173">
        <f ca="1">IF($A162="","",L162-I162)</f>
        <v>0</v>
      </c>
      <c r="L162" s="174">
        <f t="shared" ref="L162:M165" ca="1" si="32">IF($A162="","",IFERROR(INDIRECT("'" &amp; $A162 &amp; "'!" &amp; L$7),0))</f>
        <v>0</v>
      </c>
      <c r="M162" s="316">
        <f t="shared" ca="1" si="32"/>
        <v>0</v>
      </c>
    </row>
    <row r="163" spans="1:13" ht="11.25" customHeight="1">
      <c r="A163" s="172" t="s">
        <v>384</v>
      </c>
      <c r="B163" s="172" t="str">
        <f>IF(A163="","","1 Bedroom")</f>
        <v>1 Bedroom</v>
      </c>
      <c r="C163" s="103">
        <f t="shared" ca="1" si="30"/>
        <v>5</v>
      </c>
      <c r="D163" s="103">
        <f t="shared" ca="1" si="30"/>
        <v>0</v>
      </c>
      <c r="E163" s="103">
        <f t="shared" ca="1" si="30"/>
        <v>0</v>
      </c>
      <c r="F163" s="315">
        <f t="shared" ca="1" si="30"/>
        <v>0</v>
      </c>
      <c r="G163" s="314">
        <f t="shared" ca="1" si="30"/>
        <v>0</v>
      </c>
      <c r="H163" s="173">
        <f ca="1">IF($A163="","",I163-F163)</f>
        <v>0</v>
      </c>
      <c r="I163" s="315">
        <f t="shared" ca="1" si="31"/>
        <v>0</v>
      </c>
      <c r="J163" s="314">
        <f t="shared" ca="1" si="31"/>
        <v>0</v>
      </c>
      <c r="K163" s="173">
        <f ca="1">IF($A163="","",L163-I163)</f>
        <v>0</v>
      </c>
      <c r="L163" s="174">
        <f t="shared" ca="1" si="32"/>
        <v>0</v>
      </c>
      <c r="M163" s="316">
        <f t="shared" ca="1" si="32"/>
        <v>0</v>
      </c>
    </row>
    <row r="164" spans="1:13" ht="11.25" customHeight="1">
      <c r="A164" s="172" t="s">
        <v>406</v>
      </c>
      <c r="B164" s="172" t="str">
        <f>IF(A164="","","1 Bedroom")</f>
        <v>1 Bedroom</v>
      </c>
      <c r="C164" s="103">
        <f t="shared" ca="1" si="30"/>
        <v>4</v>
      </c>
      <c r="D164" s="103">
        <f t="shared" ca="1" si="30"/>
        <v>0</v>
      </c>
      <c r="E164" s="103">
        <f t="shared" ca="1" si="30"/>
        <v>0</v>
      </c>
      <c r="F164" s="315">
        <f t="shared" ca="1" si="30"/>
        <v>0</v>
      </c>
      <c r="G164" s="314">
        <f t="shared" ca="1" si="30"/>
        <v>0</v>
      </c>
      <c r="H164" s="173">
        <f ca="1">IF($A164="","",I164-F164)</f>
        <v>0</v>
      </c>
      <c r="I164" s="315">
        <f t="shared" ca="1" si="31"/>
        <v>0</v>
      </c>
      <c r="J164" s="314">
        <f t="shared" ca="1" si="31"/>
        <v>0</v>
      </c>
      <c r="K164" s="173">
        <f ca="1">IF($A164="","",L164-I164)</f>
        <v>0</v>
      </c>
      <c r="L164" s="174">
        <f t="shared" ca="1" si="32"/>
        <v>0</v>
      </c>
      <c r="M164" s="316">
        <f t="shared" ca="1" si="32"/>
        <v>0</v>
      </c>
    </row>
    <row r="165" spans="1:13" ht="11.25" customHeight="1">
      <c r="A165" s="172" t="s">
        <v>422</v>
      </c>
      <c r="B165" s="172" t="str">
        <f>IF(A165="","","1 Bedroom")</f>
        <v>1 Bedroom</v>
      </c>
      <c r="C165" s="103">
        <f t="shared" ca="1" si="30"/>
        <v>5</v>
      </c>
      <c r="D165" s="103">
        <f t="shared" ca="1" si="30"/>
        <v>0</v>
      </c>
      <c r="E165" s="103">
        <f t="shared" ca="1" si="30"/>
        <v>0</v>
      </c>
      <c r="F165" s="315">
        <f t="shared" ca="1" si="30"/>
        <v>0</v>
      </c>
      <c r="G165" s="314">
        <f t="shared" ca="1" si="30"/>
        <v>0</v>
      </c>
      <c r="H165" s="173">
        <f ca="1">IF($A165="","",I165-F165)</f>
        <v>0</v>
      </c>
      <c r="I165" s="315">
        <f t="shared" ca="1" si="31"/>
        <v>0</v>
      </c>
      <c r="J165" s="314">
        <f t="shared" ca="1" si="31"/>
        <v>0</v>
      </c>
      <c r="K165" s="173">
        <f ca="1">IF($A165="","",L165-I165)</f>
        <v>0</v>
      </c>
      <c r="L165" s="174">
        <f t="shared" ca="1" si="32"/>
        <v>0</v>
      </c>
      <c r="M165" s="316">
        <f t="shared" ca="1" si="32"/>
        <v>0</v>
      </c>
    </row>
    <row r="166" spans="1:13" ht="11.25" hidden="1" customHeight="1">
      <c r="A166" s="172"/>
      <c r="B166" s="172" t="str">
        <f t="shared" ref="B166:B173" si="33">IF(A166="","","1 Bedroom")</f>
        <v/>
      </c>
      <c r="C166" s="103" t="str">
        <f t="shared" ref="C166:G209" ca="1" si="34">IF($A166="","",IFERROR(INDIRECT("'" &amp; $A166 &amp; "'!" &amp; C$7),0))</f>
        <v/>
      </c>
      <c r="D166" s="103" t="str">
        <f t="shared" ca="1" si="34"/>
        <v/>
      </c>
      <c r="E166" s="103" t="str">
        <f t="shared" ca="1" si="34"/>
        <v/>
      </c>
      <c r="F166" s="315" t="str">
        <f t="shared" ca="1" si="34"/>
        <v/>
      </c>
      <c r="G166" s="314" t="str">
        <f t="shared" ca="1" si="34"/>
        <v/>
      </c>
      <c r="H166" s="173" t="str">
        <f t="shared" ref="H166:H209" si="35">IF($A166="","",I166-F166)</f>
        <v/>
      </c>
      <c r="I166" s="315" t="str">
        <f t="shared" ref="I166:J209" ca="1" si="36">IF($A166="","",IFERROR(INDIRECT("'" &amp; $A166 &amp; "'!" &amp; I$7),0))</f>
        <v/>
      </c>
      <c r="J166" s="314" t="str">
        <f t="shared" ca="1" si="36"/>
        <v/>
      </c>
      <c r="K166" s="173" t="str">
        <f t="shared" ref="K166:K209" si="37">IF($A166="","",L166-I166)</f>
        <v/>
      </c>
      <c r="L166" s="174" t="str">
        <f t="shared" ref="L166:M209" ca="1" si="38">IF($A166="","",IFERROR(INDIRECT("'" &amp; $A166 &amp; "'!" &amp; L$7),0))</f>
        <v/>
      </c>
      <c r="M166" s="316" t="str">
        <f t="shared" ca="1" si="38"/>
        <v/>
      </c>
    </row>
    <row r="167" spans="1:13" ht="11.25" hidden="1" customHeight="1">
      <c r="A167" s="172"/>
      <c r="B167" s="172" t="str">
        <f t="shared" si="33"/>
        <v/>
      </c>
      <c r="C167" s="103" t="str">
        <f t="shared" ca="1" si="34"/>
        <v/>
      </c>
      <c r="D167" s="103" t="str">
        <f t="shared" ca="1" si="34"/>
        <v/>
      </c>
      <c r="E167" s="103" t="str">
        <f t="shared" ca="1" si="34"/>
        <v/>
      </c>
      <c r="F167" s="315" t="str">
        <f t="shared" ca="1" si="34"/>
        <v/>
      </c>
      <c r="G167" s="314" t="str">
        <f t="shared" ca="1" si="34"/>
        <v/>
      </c>
      <c r="H167" s="173" t="str">
        <f t="shared" si="35"/>
        <v/>
      </c>
      <c r="I167" s="315" t="str">
        <f t="shared" ca="1" si="36"/>
        <v/>
      </c>
      <c r="J167" s="314" t="str">
        <f t="shared" ca="1" si="36"/>
        <v/>
      </c>
      <c r="K167" s="173" t="str">
        <f t="shared" si="37"/>
        <v/>
      </c>
      <c r="L167" s="174" t="str">
        <f t="shared" ca="1" si="38"/>
        <v/>
      </c>
      <c r="M167" s="316" t="str">
        <f t="shared" ca="1" si="38"/>
        <v/>
      </c>
    </row>
    <row r="168" spans="1:13" ht="11.25" hidden="1" customHeight="1">
      <c r="A168" s="172"/>
      <c r="B168" s="172" t="str">
        <f t="shared" si="33"/>
        <v/>
      </c>
      <c r="C168" s="103" t="str">
        <f t="shared" ca="1" si="34"/>
        <v/>
      </c>
      <c r="D168" s="103" t="str">
        <f t="shared" ca="1" si="34"/>
        <v/>
      </c>
      <c r="E168" s="103" t="str">
        <f t="shared" ca="1" si="34"/>
        <v/>
      </c>
      <c r="F168" s="315" t="str">
        <f t="shared" ca="1" si="34"/>
        <v/>
      </c>
      <c r="G168" s="314" t="str">
        <f t="shared" ca="1" si="34"/>
        <v/>
      </c>
      <c r="H168" s="173" t="str">
        <f t="shared" si="35"/>
        <v/>
      </c>
      <c r="I168" s="315" t="str">
        <f t="shared" ca="1" si="36"/>
        <v/>
      </c>
      <c r="J168" s="314" t="str">
        <f t="shared" ca="1" si="36"/>
        <v/>
      </c>
      <c r="K168" s="173" t="str">
        <f t="shared" si="37"/>
        <v/>
      </c>
      <c r="L168" s="174" t="str">
        <f t="shared" ca="1" si="38"/>
        <v/>
      </c>
      <c r="M168" s="316" t="str">
        <f t="shared" ca="1" si="38"/>
        <v/>
      </c>
    </row>
    <row r="169" spans="1:13" ht="11.25" hidden="1" customHeight="1">
      <c r="A169" s="172"/>
      <c r="B169" s="172" t="str">
        <f t="shared" si="33"/>
        <v/>
      </c>
      <c r="C169" s="103" t="str">
        <f t="shared" ca="1" si="34"/>
        <v/>
      </c>
      <c r="D169" s="103" t="str">
        <f t="shared" ca="1" si="34"/>
        <v/>
      </c>
      <c r="E169" s="103" t="str">
        <f t="shared" ca="1" si="34"/>
        <v/>
      </c>
      <c r="F169" s="315" t="str">
        <f t="shared" ca="1" si="34"/>
        <v/>
      </c>
      <c r="G169" s="314" t="str">
        <f t="shared" ca="1" si="34"/>
        <v/>
      </c>
      <c r="H169" s="173" t="str">
        <f t="shared" si="35"/>
        <v/>
      </c>
      <c r="I169" s="315" t="str">
        <f t="shared" ca="1" si="36"/>
        <v/>
      </c>
      <c r="J169" s="314" t="str">
        <f t="shared" ca="1" si="36"/>
        <v/>
      </c>
      <c r="K169" s="173" t="str">
        <f t="shared" si="37"/>
        <v/>
      </c>
      <c r="L169" s="174" t="str">
        <f t="shared" ca="1" si="38"/>
        <v/>
      </c>
      <c r="M169" s="316" t="str">
        <f t="shared" ca="1" si="38"/>
        <v/>
      </c>
    </row>
    <row r="170" spans="1:13" ht="11.25" hidden="1" customHeight="1">
      <c r="A170" s="172"/>
      <c r="B170" s="172" t="str">
        <f t="shared" si="33"/>
        <v/>
      </c>
      <c r="C170" s="103" t="str">
        <f t="shared" ca="1" si="34"/>
        <v/>
      </c>
      <c r="D170" s="103" t="str">
        <f t="shared" ca="1" si="34"/>
        <v/>
      </c>
      <c r="E170" s="103" t="str">
        <f t="shared" ca="1" si="34"/>
        <v/>
      </c>
      <c r="F170" s="315" t="str">
        <f t="shared" ca="1" si="34"/>
        <v/>
      </c>
      <c r="G170" s="314" t="str">
        <f t="shared" ca="1" si="34"/>
        <v/>
      </c>
      <c r="H170" s="173" t="str">
        <f t="shared" si="35"/>
        <v/>
      </c>
      <c r="I170" s="315" t="str">
        <f t="shared" ca="1" si="36"/>
        <v/>
      </c>
      <c r="J170" s="314" t="str">
        <f t="shared" ca="1" si="36"/>
        <v/>
      </c>
      <c r="K170" s="173" t="str">
        <f t="shared" si="37"/>
        <v/>
      </c>
      <c r="L170" s="174" t="str">
        <f t="shared" ca="1" si="38"/>
        <v/>
      </c>
      <c r="M170" s="316" t="str">
        <f t="shared" ca="1" si="38"/>
        <v/>
      </c>
    </row>
    <row r="171" spans="1:13" ht="11.25" hidden="1" customHeight="1">
      <c r="A171" s="172"/>
      <c r="B171" s="172" t="str">
        <f t="shared" si="33"/>
        <v/>
      </c>
      <c r="C171" s="103" t="str">
        <f t="shared" ca="1" si="34"/>
        <v/>
      </c>
      <c r="D171" s="103" t="str">
        <f t="shared" ca="1" si="34"/>
        <v/>
      </c>
      <c r="E171" s="103" t="str">
        <f t="shared" ca="1" si="34"/>
        <v/>
      </c>
      <c r="F171" s="315" t="str">
        <f t="shared" ca="1" si="34"/>
        <v/>
      </c>
      <c r="G171" s="314" t="str">
        <f t="shared" ca="1" si="34"/>
        <v/>
      </c>
      <c r="H171" s="173" t="str">
        <f t="shared" si="35"/>
        <v/>
      </c>
      <c r="I171" s="315" t="str">
        <f t="shared" ca="1" si="36"/>
        <v/>
      </c>
      <c r="J171" s="314" t="str">
        <f t="shared" ca="1" si="36"/>
        <v/>
      </c>
      <c r="K171" s="173" t="str">
        <f t="shared" si="37"/>
        <v/>
      </c>
      <c r="L171" s="174" t="str">
        <f t="shared" ca="1" si="38"/>
        <v/>
      </c>
      <c r="M171" s="316" t="str">
        <f t="shared" ca="1" si="38"/>
        <v/>
      </c>
    </row>
    <row r="172" spans="1:13" ht="11.25" hidden="1" customHeight="1">
      <c r="A172" s="172"/>
      <c r="B172" s="172" t="str">
        <f t="shared" si="33"/>
        <v/>
      </c>
      <c r="C172" s="103" t="str">
        <f t="shared" ca="1" si="34"/>
        <v/>
      </c>
      <c r="D172" s="103" t="str">
        <f t="shared" ca="1" si="34"/>
        <v/>
      </c>
      <c r="E172" s="103" t="str">
        <f t="shared" ca="1" si="34"/>
        <v/>
      </c>
      <c r="F172" s="315" t="str">
        <f t="shared" ca="1" si="34"/>
        <v/>
      </c>
      <c r="G172" s="314" t="str">
        <f t="shared" ca="1" si="34"/>
        <v/>
      </c>
      <c r="H172" s="173" t="str">
        <f t="shared" si="35"/>
        <v/>
      </c>
      <c r="I172" s="315" t="str">
        <f t="shared" ca="1" si="36"/>
        <v/>
      </c>
      <c r="J172" s="314" t="str">
        <f t="shared" ca="1" si="36"/>
        <v/>
      </c>
      <c r="K172" s="173" t="str">
        <f t="shared" si="37"/>
        <v/>
      </c>
      <c r="L172" s="174" t="str">
        <f t="shared" ca="1" si="38"/>
        <v/>
      </c>
      <c r="M172" s="316" t="str">
        <f t="shared" ca="1" si="38"/>
        <v/>
      </c>
    </row>
    <row r="173" spans="1:13" ht="11.25" hidden="1" customHeight="1">
      <c r="A173" s="172"/>
      <c r="B173" s="172" t="str">
        <f t="shared" si="33"/>
        <v/>
      </c>
      <c r="C173" s="103" t="str">
        <f t="shared" ca="1" si="34"/>
        <v/>
      </c>
      <c r="D173" s="103" t="str">
        <f t="shared" ca="1" si="34"/>
        <v/>
      </c>
      <c r="E173" s="103" t="str">
        <f t="shared" ca="1" si="34"/>
        <v/>
      </c>
      <c r="F173" s="315" t="str">
        <f t="shared" ca="1" si="34"/>
        <v/>
      </c>
      <c r="G173" s="314" t="str">
        <f t="shared" ca="1" si="34"/>
        <v/>
      </c>
      <c r="H173" s="173" t="str">
        <f t="shared" si="35"/>
        <v/>
      </c>
      <c r="I173" s="315" t="str">
        <f t="shared" ca="1" si="36"/>
        <v/>
      </c>
      <c r="J173" s="314" t="str">
        <f t="shared" ca="1" si="36"/>
        <v/>
      </c>
      <c r="K173" s="173" t="str">
        <f t="shared" si="37"/>
        <v/>
      </c>
      <c r="L173" s="174" t="str">
        <f t="shared" ca="1" si="38"/>
        <v/>
      </c>
      <c r="M173" s="316" t="str">
        <f t="shared" ca="1" si="38"/>
        <v/>
      </c>
    </row>
    <row r="174" spans="1:13" ht="11.25" hidden="1" customHeight="1">
      <c r="A174" s="172"/>
      <c r="B174" s="172" t="str">
        <f t="shared" ref="B174:B204" si="39">IF(A174="","","1 Bedroom")</f>
        <v/>
      </c>
      <c r="C174" s="103" t="str">
        <f t="shared" ca="1" si="34"/>
        <v/>
      </c>
      <c r="D174" s="103" t="str">
        <f t="shared" ca="1" si="34"/>
        <v/>
      </c>
      <c r="E174" s="103" t="str">
        <f t="shared" ca="1" si="34"/>
        <v/>
      </c>
      <c r="F174" s="315" t="str">
        <f t="shared" ca="1" si="34"/>
        <v/>
      </c>
      <c r="G174" s="314" t="str">
        <f t="shared" ca="1" si="34"/>
        <v/>
      </c>
      <c r="H174" s="173" t="str">
        <f t="shared" si="35"/>
        <v/>
      </c>
      <c r="I174" s="315" t="str">
        <f t="shared" ca="1" si="36"/>
        <v/>
      </c>
      <c r="J174" s="314" t="str">
        <f t="shared" ca="1" si="36"/>
        <v/>
      </c>
      <c r="K174" s="173" t="str">
        <f t="shared" si="37"/>
        <v/>
      </c>
      <c r="L174" s="174" t="str">
        <f t="shared" ca="1" si="38"/>
        <v/>
      </c>
      <c r="M174" s="316" t="str">
        <f t="shared" ca="1" si="38"/>
        <v/>
      </c>
    </row>
    <row r="175" spans="1:13" ht="11.25" hidden="1" customHeight="1">
      <c r="A175" s="172"/>
      <c r="B175" s="172" t="str">
        <f t="shared" si="39"/>
        <v/>
      </c>
      <c r="C175" s="103" t="str">
        <f t="shared" ca="1" si="34"/>
        <v/>
      </c>
      <c r="D175" s="103" t="str">
        <f t="shared" ca="1" si="34"/>
        <v/>
      </c>
      <c r="E175" s="103" t="str">
        <f t="shared" ca="1" si="34"/>
        <v/>
      </c>
      <c r="F175" s="315" t="str">
        <f t="shared" ca="1" si="34"/>
        <v/>
      </c>
      <c r="G175" s="314" t="str">
        <f t="shared" ca="1" si="34"/>
        <v/>
      </c>
      <c r="H175" s="173" t="str">
        <f t="shared" si="35"/>
        <v/>
      </c>
      <c r="I175" s="315" t="str">
        <f t="shared" ca="1" si="36"/>
        <v/>
      </c>
      <c r="J175" s="314" t="str">
        <f t="shared" ca="1" si="36"/>
        <v/>
      </c>
      <c r="K175" s="173" t="str">
        <f t="shared" si="37"/>
        <v/>
      </c>
      <c r="L175" s="174" t="str">
        <f t="shared" ca="1" si="38"/>
        <v/>
      </c>
      <c r="M175" s="316" t="str">
        <f t="shared" ca="1" si="38"/>
        <v/>
      </c>
    </row>
    <row r="176" spans="1:13" ht="11.25" hidden="1" customHeight="1">
      <c r="A176" s="172"/>
      <c r="B176" s="172" t="str">
        <f t="shared" si="39"/>
        <v/>
      </c>
      <c r="C176" s="103" t="str">
        <f t="shared" ca="1" si="34"/>
        <v/>
      </c>
      <c r="D176" s="103" t="str">
        <f t="shared" ca="1" si="34"/>
        <v/>
      </c>
      <c r="E176" s="103" t="str">
        <f t="shared" ca="1" si="34"/>
        <v/>
      </c>
      <c r="F176" s="315" t="str">
        <f t="shared" ca="1" si="34"/>
        <v/>
      </c>
      <c r="G176" s="314" t="str">
        <f t="shared" ca="1" si="34"/>
        <v/>
      </c>
      <c r="H176" s="173" t="str">
        <f t="shared" si="35"/>
        <v/>
      </c>
      <c r="I176" s="315" t="str">
        <f t="shared" ca="1" si="36"/>
        <v/>
      </c>
      <c r="J176" s="314" t="str">
        <f t="shared" ca="1" si="36"/>
        <v/>
      </c>
      <c r="K176" s="173" t="str">
        <f t="shared" si="37"/>
        <v/>
      </c>
      <c r="L176" s="174" t="str">
        <f t="shared" ca="1" si="38"/>
        <v/>
      </c>
      <c r="M176" s="316" t="str">
        <f t="shared" ca="1" si="38"/>
        <v/>
      </c>
    </row>
    <row r="177" spans="1:13" ht="11.25" hidden="1" customHeight="1">
      <c r="A177" s="172"/>
      <c r="B177" s="172" t="str">
        <f t="shared" si="39"/>
        <v/>
      </c>
      <c r="C177" s="103" t="str">
        <f t="shared" ca="1" si="34"/>
        <v/>
      </c>
      <c r="D177" s="103" t="str">
        <f t="shared" ca="1" si="34"/>
        <v/>
      </c>
      <c r="E177" s="103" t="str">
        <f t="shared" ca="1" si="34"/>
        <v/>
      </c>
      <c r="F177" s="315" t="str">
        <f t="shared" ca="1" si="34"/>
        <v/>
      </c>
      <c r="G177" s="314" t="str">
        <f t="shared" ca="1" si="34"/>
        <v/>
      </c>
      <c r="H177" s="173" t="str">
        <f t="shared" si="35"/>
        <v/>
      </c>
      <c r="I177" s="315" t="str">
        <f t="shared" ca="1" si="36"/>
        <v/>
      </c>
      <c r="J177" s="314" t="str">
        <f t="shared" ca="1" si="36"/>
        <v/>
      </c>
      <c r="K177" s="173" t="str">
        <f t="shared" si="37"/>
        <v/>
      </c>
      <c r="L177" s="174" t="str">
        <f t="shared" ca="1" si="38"/>
        <v/>
      </c>
      <c r="M177" s="316" t="str">
        <f t="shared" ca="1" si="38"/>
        <v/>
      </c>
    </row>
    <row r="178" spans="1:13" ht="11.25" hidden="1" customHeight="1">
      <c r="A178" s="172"/>
      <c r="B178" s="172" t="str">
        <f t="shared" si="39"/>
        <v/>
      </c>
      <c r="C178" s="103" t="str">
        <f t="shared" ca="1" si="34"/>
        <v/>
      </c>
      <c r="D178" s="103" t="str">
        <f t="shared" ca="1" si="34"/>
        <v/>
      </c>
      <c r="E178" s="103" t="str">
        <f t="shared" ca="1" si="34"/>
        <v/>
      </c>
      <c r="F178" s="315" t="str">
        <f t="shared" ca="1" si="34"/>
        <v/>
      </c>
      <c r="G178" s="314" t="str">
        <f t="shared" ca="1" si="34"/>
        <v/>
      </c>
      <c r="H178" s="173" t="str">
        <f t="shared" si="35"/>
        <v/>
      </c>
      <c r="I178" s="315" t="str">
        <f t="shared" ca="1" si="36"/>
        <v/>
      </c>
      <c r="J178" s="314" t="str">
        <f t="shared" ca="1" si="36"/>
        <v/>
      </c>
      <c r="K178" s="173" t="str">
        <f t="shared" si="37"/>
        <v/>
      </c>
      <c r="L178" s="174" t="str">
        <f t="shared" ca="1" si="38"/>
        <v/>
      </c>
      <c r="M178" s="316" t="str">
        <f t="shared" ca="1" si="38"/>
        <v/>
      </c>
    </row>
    <row r="179" spans="1:13" ht="11.25" hidden="1" customHeight="1">
      <c r="A179" s="172"/>
      <c r="B179" s="172" t="str">
        <f t="shared" si="39"/>
        <v/>
      </c>
      <c r="C179" s="103" t="str">
        <f t="shared" ca="1" si="34"/>
        <v/>
      </c>
      <c r="D179" s="103" t="str">
        <f t="shared" ca="1" si="34"/>
        <v/>
      </c>
      <c r="E179" s="103" t="str">
        <f t="shared" ca="1" si="34"/>
        <v/>
      </c>
      <c r="F179" s="315" t="str">
        <f t="shared" ca="1" si="34"/>
        <v/>
      </c>
      <c r="G179" s="314" t="str">
        <f t="shared" ca="1" si="34"/>
        <v/>
      </c>
      <c r="H179" s="173" t="str">
        <f t="shared" si="35"/>
        <v/>
      </c>
      <c r="I179" s="315" t="str">
        <f t="shared" ca="1" si="36"/>
        <v/>
      </c>
      <c r="J179" s="314" t="str">
        <f t="shared" ca="1" si="36"/>
        <v/>
      </c>
      <c r="K179" s="173" t="str">
        <f t="shared" si="37"/>
        <v/>
      </c>
      <c r="L179" s="174" t="str">
        <f t="shared" ca="1" si="38"/>
        <v/>
      </c>
      <c r="M179" s="316" t="str">
        <f t="shared" ca="1" si="38"/>
        <v/>
      </c>
    </row>
    <row r="180" spans="1:13" ht="11.25" hidden="1" customHeight="1">
      <c r="A180" s="172"/>
      <c r="B180" s="172" t="str">
        <f t="shared" si="39"/>
        <v/>
      </c>
      <c r="C180" s="103" t="str">
        <f t="shared" ca="1" si="34"/>
        <v/>
      </c>
      <c r="D180" s="103" t="str">
        <f t="shared" ca="1" si="34"/>
        <v/>
      </c>
      <c r="E180" s="103" t="str">
        <f t="shared" ca="1" si="34"/>
        <v/>
      </c>
      <c r="F180" s="315" t="str">
        <f t="shared" ca="1" si="34"/>
        <v/>
      </c>
      <c r="G180" s="314" t="str">
        <f t="shared" ca="1" si="34"/>
        <v/>
      </c>
      <c r="H180" s="173" t="str">
        <f t="shared" si="35"/>
        <v/>
      </c>
      <c r="I180" s="315" t="str">
        <f t="shared" ca="1" si="36"/>
        <v/>
      </c>
      <c r="J180" s="314" t="str">
        <f t="shared" ca="1" si="36"/>
        <v/>
      </c>
      <c r="K180" s="173" t="str">
        <f t="shared" si="37"/>
        <v/>
      </c>
      <c r="L180" s="174" t="str">
        <f t="shared" ca="1" si="38"/>
        <v/>
      </c>
      <c r="M180" s="316" t="str">
        <f t="shared" ca="1" si="38"/>
        <v/>
      </c>
    </row>
    <row r="181" spans="1:13" ht="11.25" hidden="1" customHeight="1">
      <c r="A181" s="172"/>
      <c r="B181" s="172" t="str">
        <f t="shared" si="39"/>
        <v/>
      </c>
      <c r="C181" s="103" t="str">
        <f t="shared" ca="1" si="34"/>
        <v/>
      </c>
      <c r="D181" s="103" t="str">
        <f t="shared" ca="1" si="34"/>
        <v/>
      </c>
      <c r="E181" s="103" t="str">
        <f t="shared" ca="1" si="34"/>
        <v/>
      </c>
      <c r="F181" s="315" t="str">
        <f t="shared" ca="1" si="34"/>
        <v/>
      </c>
      <c r="G181" s="314" t="str">
        <f t="shared" ca="1" si="34"/>
        <v/>
      </c>
      <c r="H181" s="173" t="str">
        <f t="shared" si="35"/>
        <v/>
      </c>
      <c r="I181" s="315" t="str">
        <f t="shared" ca="1" si="36"/>
        <v/>
      </c>
      <c r="J181" s="314" t="str">
        <f t="shared" ca="1" si="36"/>
        <v/>
      </c>
      <c r="K181" s="173" t="str">
        <f t="shared" si="37"/>
        <v/>
      </c>
      <c r="L181" s="174" t="str">
        <f t="shared" ca="1" si="38"/>
        <v/>
      </c>
      <c r="M181" s="316" t="str">
        <f t="shared" ca="1" si="38"/>
        <v/>
      </c>
    </row>
    <row r="182" spans="1:13" ht="11.25" hidden="1" customHeight="1">
      <c r="A182" s="172"/>
      <c r="B182" s="172" t="str">
        <f t="shared" si="39"/>
        <v/>
      </c>
      <c r="C182" s="103" t="str">
        <f t="shared" ca="1" si="34"/>
        <v/>
      </c>
      <c r="D182" s="103" t="str">
        <f t="shared" ca="1" si="34"/>
        <v/>
      </c>
      <c r="E182" s="103" t="str">
        <f t="shared" ca="1" si="34"/>
        <v/>
      </c>
      <c r="F182" s="315" t="str">
        <f t="shared" ca="1" si="34"/>
        <v/>
      </c>
      <c r="G182" s="314" t="str">
        <f t="shared" ca="1" si="34"/>
        <v/>
      </c>
      <c r="H182" s="173" t="str">
        <f t="shared" si="35"/>
        <v/>
      </c>
      <c r="I182" s="315" t="str">
        <f t="shared" ca="1" si="36"/>
        <v/>
      </c>
      <c r="J182" s="314" t="str">
        <f t="shared" ca="1" si="36"/>
        <v/>
      </c>
      <c r="K182" s="173" t="str">
        <f t="shared" si="37"/>
        <v/>
      </c>
      <c r="L182" s="174" t="str">
        <f t="shared" ca="1" si="38"/>
        <v/>
      </c>
      <c r="M182" s="316" t="str">
        <f t="shared" ca="1" si="38"/>
        <v/>
      </c>
    </row>
    <row r="183" spans="1:13" ht="11.25" hidden="1" customHeight="1">
      <c r="A183" s="172"/>
      <c r="B183" s="172" t="str">
        <f t="shared" si="39"/>
        <v/>
      </c>
      <c r="C183" s="103" t="str">
        <f t="shared" ca="1" si="34"/>
        <v/>
      </c>
      <c r="D183" s="103" t="str">
        <f t="shared" ca="1" si="34"/>
        <v/>
      </c>
      <c r="E183" s="103" t="str">
        <f t="shared" ca="1" si="34"/>
        <v/>
      </c>
      <c r="F183" s="315" t="str">
        <f t="shared" ca="1" si="34"/>
        <v/>
      </c>
      <c r="G183" s="314" t="str">
        <f t="shared" ca="1" si="34"/>
        <v/>
      </c>
      <c r="H183" s="173" t="str">
        <f t="shared" si="35"/>
        <v/>
      </c>
      <c r="I183" s="315" t="str">
        <f t="shared" ca="1" si="36"/>
        <v/>
      </c>
      <c r="J183" s="314" t="str">
        <f t="shared" ca="1" si="36"/>
        <v/>
      </c>
      <c r="K183" s="173" t="str">
        <f t="shared" si="37"/>
        <v/>
      </c>
      <c r="L183" s="174" t="str">
        <f t="shared" ca="1" si="38"/>
        <v/>
      </c>
      <c r="M183" s="316" t="str">
        <f t="shared" ca="1" si="38"/>
        <v/>
      </c>
    </row>
    <row r="184" spans="1:13" ht="11.25" hidden="1" customHeight="1">
      <c r="A184" s="172"/>
      <c r="B184" s="172" t="str">
        <f t="shared" si="39"/>
        <v/>
      </c>
      <c r="C184" s="103" t="str">
        <f t="shared" ca="1" si="34"/>
        <v/>
      </c>
      <c r="D184" s="103" t="str">
        <f t="shared" ca="1" si="34"/>
        <v/>
      </c>
      <c r="E184" s="103" t="str">
        <f t="shared" ca="1" si="34"/>
        <v/>
      </c>
      <c r="F184" s="315" t="str">
        <f t="shared" ca="1" si="34"/>
        <v/>
      </c>
      <c r="G184" s="314" t="str">
        <f t="shared" ca="1" si="34"/>
        <v/>
      </c>
      <c r="H184" s="173" t="str">
        <f t="shared" si="35"/>
        <v/>
      </c>
      <c r="I184" s="315" t="str">
        <f t="shared" ca="1" si="36"/>
        <v/>
      </c>
      <c r="J184" s="314" t="str">
        <f t="shared" ca="1" si="36"/>
        <v/>
      </c>
      <c r="K184" s="173" t="str">
        <f t="shared" si="37"/>
        <v/>
      </c>
      <c r="L184" s="174" t="str">
        <f t="shared" ca="1" si="38"/>
        <v/>
      </c>
      <c r="M184" s="316" t="str">
        <f t="shared" ca="1" si="38"/>
        <v/>
      </c>
    </row>
    <row r="185" spans="1:13" ht="11.25" hidden="1" customHeight="1">
      <c r="A185" s="172"/>
      <c r="B185" s="172" t="str">
        <f t="shared" si="39"/>
        <v/>
      </c>
      <c r="C185" s="103" t="str">
        <f t="shared" ca="1" si="34"/>
        <v/>
      </c>
      <c r="D185" s="103" t="str">
        <f t="shared" ca="1" si="34"/>
        <v/>
      </c>
      <c r="E185" s="103" t="str">
        <f t="shared" ca="1" si="34"/>
        <v/>
      </c>
      <c r="F185" s="315" t="str">
        <f t="shared" ca="1" si="34"/>
        <v/>
      </c>
      <c r="G185" s="314" t="str">
        <f t="shared" ca="1" si="34"/>
        <v/>
      </c>
      <c r="H185" s="173" t="str">
        <f t="shared" si="35"/>
        <v/>
      </c>
      <c r="I185" s="315" t="str">
        <f t="shared" ca="1" si="36"/>
        <v/>
      </c>
      <c r="J185" s="314" t="str">
        <f t="shared" ca="1" si="36"/>
        <v/>
      </c>
      <c r="K185" s="173" t="str">
        <f t="shared" si="37"/>
        <v/>
      </c>
      <c r="L185" s="174" t="str">
        <f t="shared" ca="1" si="38"/>
        <v/>
      </c>
      <c r="M185" s="316" t="str">
        <f t="shared" ca="1" si="38"/>
        <v/>
      </c>
    </row>
    <row r="186" spans="1:13" ht="11.25" hidden="1" customHeight="1">
      <c r="A186" s="4"/>
      <c r="B186" s="172" t="str">
        <f t="shared" si="39"/>
        <v/>
      </c>
      <c r="C186" s="103" t="str">
        <f t="shared" ca="1" si="34"/>
        <v/>
      </c>
      <c r="D186" s="103" t="str">
        <f t="shared" ca="1" si="34"/>
        <v/>
      </c>
      <c r="E186" s="103" t="str">
        <f t="shared" ca="1" si="34"/>
        <v/>
      </c>
      <c r="F186" s="315" t="str">
        <f t="shared" ca="1" si="34"/>
        <v/>
      </c>
      <c r="G186" s="314" t="str">
        <f t="shared" ca="1" si="34"/>
        <v/>
      </c>
      <c r="H186" s="173" t="str">
        <f t="shared" si="35"/>
        <v/>
      </c>
      <c r="I186" s="315" t="str">
        <f t="shared" ca="1" si="36"/>
        <v/>
      </c>
      <c r="J186" s="314" t="str">
        <f t="shared" ca="1" si="36"/>
        <v/>
      </c>
      <c r="K186" s="173" t="str">
        <f t="shared" si="37"/>
        <v/>
      </c>
      <c r="L186" s="174" t="str">
        <f t="shared" ca="1" si="38"/>
        <v/>
      </c>
      <c r="M186" s="316" t="str">
        <f t="shared" ca="1" si="38"/>
        <v/>
      </c>
    </row>
    <row r="187" spans="1:13" ht="11.25" hidden="1" customHeight="1">
      <c r="B187" s="172" t="str">
        <f t="shared" si="39"/>
        <v/>
      </c>
      <c r="C187" s="103" t="str">
        <f t="shared" ca="1" si="34"/>
        <v/>
      </c>
      <c r="D187" s="103" t="str">
        <f t="shared" ca="1" si="34"/>
        <v/>
      </c>
      <c r="E187" s="103" t="str">
        <f t="shared" ca="1" si="34"/>
        <v/>
      </c>
      <c r="F187" s="315" t="str">
        <f t="shared" ca="1" si="34"/>
        <v/>
      </c>
      <c r="G187" s="314" t="str">
        <f t="shared" ca="1" si="34"/>
        <v/>
      </c>
      <c r="H187" s="173" t="str">
        <f t="shared" si="35"/>
        <v/>
      </c>
      <c r="I187" s="315" t="str">
        <f t="shared" ca="1" si="36"/>
        <v/>
      </c>
      <c r="J187" s="314" t="str">
        <f t="shared" ca="1" si="36"/>
        <v/>
      </c>
      <c r="K187" s="173" t="str">
        <f t="shared" si="37"/>
        <v/>
      </c>
      <c r="L187" s="174" t="str">
        <f t="shared" ca="1" si="38"/>
        <v/>
      </c>
      <c r="M187" s="316" t="str">
        <f t="shared" ca="1" si="38"/>
        <v/>
      </c>
    </row>
    <row r="188" spans="1:13" ht="11.25" hidden="1" customHeight="1">
      <c r="B188" s="172" t="str">
        <f t="shared" si="39"/>
        <v/>
      </c>
      <c r="C188" s="103" t="str">
        <f t="shared" ca="1" si="34"/>
        <v/>
      </c>
      <c r="D188" s="103" t="str">
        <f t="shared" ca="1" si="34"/>
        <v/>
      </c>
      <c r="E188" s="103" t="str">
        <f t="shared" ca="1" si="34"/>
        <v/>
      </c>
      <c r="F188" s="315" t="str">
        <f t="shared" ca="1" si="34"/>
        <v/>
      </c>
      <c r="G188" s="314" t="str">
        <f t="shared" ca="1" si="34"/>
        <v/>
      </c>
      <c r="H188" s="173" t="str">
        <f t="shared" si="35"/>
        <v/>
      </c>
      <c r="I188" s="315" t="str">
        <f t="shared" ca="1" si="36"/>
        <v/>
      </c>
      <c r="J188" s="314" t="str">
        <f t="shared" ca="1" si="36"/>
        <v/>
      </c>
      <c r="K188" s="173" t="str">
        <f t="shared" si="37"/>
        <v/>
      </c>
      <c r="L188" s="174" t="str">
        <f t="shared" ca="1" si="38"/>
        <v/>
      </c>
      <c r="M188" s="316" t="str">
        <f t="shared" ca="1" si="38"/>
        <v/>
      </c>
    </row>
    <row r="189" spans="1:13" ht="11.25" hidden="1" customHeight="1">
      <c r="A189" s="4"/>
      <c r="B189" s="172" t="str">
        <f t="shared" si="39"/>
        <v/>
      </c>
      <c r="C189" s="103" t="str">
        <f t="shared" ca="1" si="34"/>
        <v/>
      </c>
      <c r="D189" s="103" t="str">
        <f t="shared" ca="1" si="34"/>
        <v/>
      </c>
      <c r="E189" s="103" t="str">
        <f t="shared" ca="1" si="34"/>
        <v/>
      </c>
      <c r="F189" s="315" t="str">
        <f t="shared" ca="1" si="34"/>
        <v/>
      </c>
      <c r="G189" s="314" t="str">
        <f t="shared" ca="1" si="34"/>
        <v/>
      </c>
      <c r="H189" s="173" t="str">
        <f t="shared" si="35"/>
        <v/>
      </c>
      <c r="I189" s="315" t="str">
        <f t="shared" ca="1" si="36"/>
        <v/>
      </c>
      <c r="J189" s="314" t="str">
        <f t="shared" ca="1" si="36"/>
        <v/>
      </c>
      <c r="K189" s="173" t="str">
        <f t="shared" si="37"/>
        <v/>
      </c>
      <c r="L189" s="174" t="str">
        <f t="shared" ca="1" si="38"/>
        <v/>
      </c>
      <c r="M189" s="316" t="str">
        <f t="shared" ca="1" si="38"/>
        <v/>
      </c>
    </row>
    <row r="190" spans="1:13" ht="11.25" hidden="1" customHeight="1">
      <c r="B190" s="172" t="str">
        <f t="shared" si="39"/>
        <v/>
      </c>
      <c r="C190" s="103" t="str">
        <f t="shared" ca="1" si="34"/>
        <v/>
      </c>
      <c r="D190" s="103" t="str">
        <f t="shared" ca="1" si="34"/>
        <v/>
      </c>
      <c r="E190" s="103" t="str">
        <f t="shared" ca="1" si="34"/>
        <v/>
      </c>
      <c r="F190" s="315" t="str">
        <f t="shared" ca="1" si="34"/>
        <v/>
      </c>
      <c r="G190" s="314" t="str">
        <f t="shared" ca="1" si="34"/>
        <v/>
      </c>
      <c r="H190" s="173" t="str">
        <f t="shared" si="35"/>
        <v/>
      </c>
      <c r="I190" s="315" t="str">
        <f t="shared" ca="1" si="36"/>
        <v/>
      </c>
      <c r="J190" s="314" t="str">
        <f t="shared" ca="1" si="36"/>
        <v/>
      </c>
      <c r="K190" s="173" t="str">
        <f t="shared" si="37"/>
        <v/>
      </c>
      <c r="L190" s="174" t="str">
        <f t="shared" ca="1" si="38"/>
        <v/>
      </c>
      <c r="M190" s="316" t="str">
        <f t="shared" ca="1" si="38"/>
        <v/>
      </c>
    </row>
    <row r="191" spans="1:13" ht="11.25" hidden="1" customHeight="1">
      <c r="A191" s="4"/>
      <c r="B191" s="172" t="str">
        <f t="shared" si="39"/>
        <v/>
      </c>
      <c r="C191" s="103" t="str">
        <f t="shared" ca="1" si="34"/>
        <v/>
      </c>
      <c r="D191" s="103" t="str">
        <f t="shared" ca="1" si="34"/>
        <v/>
      </c>
      <c r="E191" s="103" t="str">
        <f t="shared" ca="1" si="34"/>
        <v/>
      </c>
      <c r="F191" s="315" t="str">
        <f t="shared" ca="1" si="34"/>
        <v/>
      </c>
      <c r="G191" s="314" t="str">
        <f t="shared" ca="1" si="34"/>
        <v/>
      </c>
      <c r="H191" s="173" t="str">
        <f t="shared" si="35"/>
        <v/>
      </c>
      <c r="I191" s="315" t="str">
        <f t="shared" ca="1" si="36"/>
        <v/>
      </c>
      <c r="J191" s="314" t="str">
        <f t="shared" ca="1" si="36"/>
        <v/>
      </c>
      <c r="K191" s="173" t="str">
        <f t="shared" si="37"/>
        <v/>
      </c>
      <c r="L191" s="174" t="str">
        <f t="shared" ca="1" si="38"/>
        <v/>
      </c>
      <c r="M191" s="316" t="str">
        <f t="shared" ca="1" si="38"/>
        <v/>
      </c>
    </row>
    <row r="192" spans="1:13" ht="11.25" hidden="1" customHeight="1">
      <c r="B192" s="172" t="str">
        <f t="shared" si="39"/>
        <v/>
      </c>
      <c r="C192" s="103" t="str">
        <f t="shared" ca="1" si="34"/>
        <v/>
      </c>
      <c r="D192" s="103" t="str">
        <f t="shared" ca="1" si="34"/>
        <v/>
      </c>
      <c r="E192" s="103" t="str">
        <f t="shared" ca="1" si="34"/>
        <v/>
      </c>
      <c r="F192" s="315" t="str">
        <f t="shared" ca="1" si="34"/>
        <v/>
      </c>
      <c r="G192" s="314" t="str">
        <f t="shared" ca="1" si="34"/>
        <v/>
      </c>
      <c r="H192" s="173" t="str">
        <f t="shared" si="35"/>
        <v/>
      </c>
      <c r="I192" s="315" t="str">
        <f t="shared" ca="1" si="36"/>
        <v/>
      </c>
      <c r="J192" s="314" t="str">
        <f t="shared" ca="1" si="36"/>
        <v/>
      </c>
      <c r="K192" s="173" t="str">
        <f t="shared" si="37"/>
        <v/>
      </c>
      <c r="L192" s="174" t="str">
        <f t="shared" ca="1" si="38"/>
        <v/>
      </c>
      <c r="M192" s="316" t="str">
        <f t="shared" ca="1" si="38"/>
        <v/>
      </c>
    </row>
    <row r="193" spans="1:13" ht="11.25" hidden="1" customHeight="1">
      <c r="B193" s="172" t="str">
        <f t="shared" si="39"/>
        <v/>
      </c>
      <c r="C193" s="103" t="str">
        <f t="shared" ca="1" si="34"/>
        <v/>
      </c>
      <c r="D193" s="103" t="str">
        <f t="shared" ca="1" si="34"/>
        <v/>
      </c>
      <c r="E193" s="103" t="str">
        <f t="shared" ca="1" si="34"/>
        <v/>
      </c>
      <c r="F193" s="315" t="str">
        <f t="shared" ca="1" si="34"/>
        <v/>
      </c>
      <c r="G193" s="314" t="str">
        <f t="shared" ca="1" si="34"/>
        <v/>
      </c>
      <c r="H193" s="173" t="str">
        <f t="shared" si="35"/>
        <v/>
      </c>
      <c r="I193" s="315" t="str">
        <f t="shared" ca="1" si="36"/>
        <v/>
      </c>
      <c r="J193" s="314" t="str">
        <f t="shared" ca="1" si="36"/>
        <v/>
      </c>
      <c r="K193" s="173" t="str">
        <f t="shared" si="37"/>
        <v/>
      </c>
      <c r="L193" s="174" t="str">
        <f t="shared" ca="1" si="38"/>
        <v/>
      </c>
      <c r="M193" s="316" t="str">
        <f t="shared" ca="1" si="38"/>
        <v/>
      </c>
    </row>
    <row r="194" spans="1:13" ht="11.25" hidden="1" customHeight="1">
      <c r="A194" s="172"/>
      <c r="B194" s="172" t="str">
        <f t="shared" si="39"/>
        <v/>
      </c>
      <c r="C194" s="103" t="str">
        <f t="shared" ca="1" si="34"/>
        <v/>
      </c>
      <c r="D194" s="103" t="str">
        <f t="shared" ca="1" si="34"/>
        <v/>
      </c>
      <c r="E194" s="103" t="str">
        <f t="shared" ca="1" si="34"/>
        <v/>
      </c>
      <c r="F194" s="315" t="str">
        <f t="shared" ca="1" si="34"/>
        <v/>
      </c>
      <c r="G194" s="314" t="str">
        <f t="shared" ca="1" si="34"/>
        <v/>
      </c>
      <c r="H194" s="173" t="str">
        <f t="shared" si="35"/>
        <v/>
      </c>
      <c r="I194" s="315" t="str">
        <f t="shared" ca="1" si="36"/>
        <v/>
      </c>
      <c r="J194" s="314" t="str">
        <f t="shared" ca="1" si="36"/>
        <v/>
      </c>
      <c r="K194" s="173" t="str">
        <f t="shared" si="37"/>
        <v/>
      </c>
      <c r="L194" s="174" t="str">
        <f t="shared" ca="1" si="38"/>
        <v/>
      </c>
      <c r="M194" s="316" t="str">
        <f t="shared" ca="1" si="38"/>
        <v/>
      </c>
    </row>
    <row r="195" spans="1:13" ht="11.25" hidden="1" customHeight="1">
      <c r="B195" s="172" t="str">
        <f t="shared" si="39"/>
        <v/>
      </c>
      <c r="C195" s="103" t="str">
        <f t="shared" ca="1" si="34"/>
        <v/>
      </c>
      <c r="D195" s="103" t="str">
        <f t="shared" ca="1" si="34"/>
        <v/>
      </c>
      <c r="E195" s="103" t="str">
        <f t="shared" ca="1" si="34"/>
        <v/>
      </c>
      <c r="F195" s="315" t="str">
        <f t="shared" ca="1" si="34"/>
        <v/>
      </c>
      <c r="G195" s="314" t="str">
        <f t="shared" ca="1" si="34"/>
        <v/>
      </c>
      <c r="H195" s="173" t="str">
        <f t="shared" si="35"/>
        <v/>
      </c>
      <c r="I195" s="315" t="str">
        <f t="shared" ca="1" si="36"/>
        <v/>
      </c>
      <c r="J195" s="314" t="str">
        <f t="shared" ca="1" si="36"/>
        <v/>
      </c>
      <c r="K195" s="173" t="str">
        <f t="shared" si="37"/>
        <v/>
      </c>
      <c r="L195" s="174" t="str">
        <f t="shared" ca="1" si="38"/>
        <v/>
      </c>
      <c r="M195" s="316" t="str">
        <f t="shared" ca="1" si="38"/>
        <v/>
      </c>
    </row>
    <row r="196" spans="1:13" ht="11.25" hidden="1" customHeight="1">
      <c r="B196" s="172" t="str">
        <f t="shared" si="39"/>
        <v/>
      </c>
      <c r="C196" s="103" t="str">
        <f t="shared" ca="1" si="34"/>
        <v/>
      </c>
      <c r="D196" s="103" t="str">
        <f t="shared" ca="1" si="34"/>
        <v/>
      </c>
      <c r="E196" s="103" t="str">
        <f t="shared" ca="1" si="34"/>
        <v/>
      </c>
      <c r="F196" s="315" t="str">
        <f t="shared" ca="1" si="34"/>
        <v/>
      </c>
      <c r="G196" s="314" t="str">
        <f t="shared" ca="1" si="34"/>
        <v/>
      </c>
      <c r="H196" s="173" t="str">
        <f t="shared" si="35"/>
        <v/>
      </c>
      <c r="I196" s="315" t="str">
        <f t="shared" ca="1" si="36"/>
        <v/>
      </c>
      <c r="J196" s="314" t="str">
        <f t="shared" ca="1" si="36"/>
        <v/>
      </c>
      <c r="K196" s="173" t="str">
        <f t="shared" si="37"/>
        <v/>
      </c>
      <c r="L196" s="174" t="str">
        <f t="shared" ca="1" si="38"/>
        <v/>
      </c>
      <c r="M196" s="316" t="str">
        <f t="shared" ca="1" si="38"/>
        <v/>
      </c>
    </row>
    <row r="197" spans="1:13" ht="11.25" hidden="1" customHeight="1">
      <c r="B197" s="172" t="str">
        <f t="shared" si="39"/>
        <v/>
      </c>
      <c r="C197" s="103" t="str">
        <f t="shared" ca="1" si="34"/>
        <v/>
      </c>
      <c r="D197" s="103" t="str">
        <f t="shared" ca="1" si="34"/>
        <v/>
      </c>
      <c r="E197" s="103" t="str">
        <f t="shared" ca="1" si="34"/>
        <v/>
      </c>
      <c r="F197" s="315" t="str">
        <f t="shared" ca="1" si="34"/>
        <v/>
      </c>
      <c r="G197" s="314" t="str">
        <f t="shared" ca="1" si="34"/>
        <v/>
      </c>
      <c r="H197" s="173" t="str">
        <f t="shared" si="35"/>
        <v/>
      </c>
      <c r="I197" s="315" t="str">
        <f t="shared" ca="1" si="36"/>
        <v/>
      </c>
      <c r="J197" s="314" t="str">
        <f t="shared" ca="1" si="36"/>
        <v/>
      </c>
      <c r="K197" s="173" t="str">
        <f t="shared" si="37"/>
        <v/>
      </c>
      <c r="L197" s="174" t="str">
        <f t="shared" ca="1" si="38"/>
        <v/>
      </c>
      <c r="M197" s="316" t="str">
        <f t="shared" ca="1" si="38"/>
        <v/>
      </c>
    </row>
    <row r="198" spans="1:13" ht="11.25" hidden="1" customHeight="1">
      <c r="B198" s="172" t="str">
        <f t="shared" si="39"/>
        <v/>
      </c>
      <c r="C198" s="103" t="str">
        <f t="shared" ca="1" si="34"/>
        <v/>
      </c>
      <c r="D198" s="103" t="str">
        <f t="shared" ca="1" si="34"/>
        <v/>
      </c>
      <c r="E198" s="103" t="str">
        <f t="shared" ca="1" si="34"/>
        <v/>
      </c>
      <c r="F198" s="315" t="str">
        <f t="shared" ca="1" si="34"/>
        <v/>
      </c>
      <c r="G198" s="314" t="str">
        <f t="shared" ca="1" si="34"/>
        <v/>
      </c>
      <c r="H198" s="173" t="str">
        <f t="shared" si="35"/>
        <v/>
      </c>
      <c r="I198" s="315" t="str">
        <f t="shared" ca="1" si="36"/>
        <v/>
      </c>
      <c r="J198" s="314" t="str">
        <f t="shared" ca="1" si="36"/>
        <v/>
      </c>
      <c r="K198" s="173" t="str">
        <f t="shared" si="37"/>
        <v/>
      </c>
      <c r="L198" s="174" t="str">
        <f t="shared" ca="1" si="38"/>
        <v/>
      </c>
      <c r="M198" s="316" t="str">
        <f t="shared" ca="1" si="38"/>
        <v/>
      </c>
    </row>
    <row r="199" spans="1:13" ht="11.25" hidden="1" customHeight="1">
      <c r="B199" s="172" t="str">
        <f t="shared" si="39"/>
        <v/>
      </c>
      <c r="C199" s="103" t="str">
        <f t="shared" ca="1" si="34"/>
        <v/>
      </c>
      <c r="D199" s="103" t="str">
        <f t="shared" ca="1" si="34"/>
        <v/>
      </c>
      <c r="E199" s="103" t="str">
        <f t="shared" ca="1" si="34"/>
        <v/>
      </c>
      <c r="F199" s="315" t="str">
        <f t="shared" ca="1" si="34"/>
        <v/>
      </c>
      <c r="G199" s="314" t="str">
        <f t="shared" ca="1" si="34"/>
        <v/>
      </c>
      <c r="H199" s="173" t="str">
        <f t="shared" si="35"/>
        <v/>
      </c>
      <c r="I199" s="315" t="str">
        <f t="shared" ca="1" si="36"/>
        <v/>
      </c>
      <c r="J199" s="314" t="str">
        <f t="shared" ca="1" si="36"/>
        <v/>
      </c>
      <c r="K199" s="173" t="str">
        <f t="shared" si="37"/>
        <v/>
      </c>
      <c r="L199" s="174" t="str">
        <f t="shared" ca="1" si="38"/>
        <v/>
      </c>
      <c r="M199" s="316" t="str">
        <f t="shared" ca="1" si="38"/>
        <v/>
      </c>
    </row>
    <row r="200" spans="1:13" ht="11.25" hidden="1" customHeight="1">
      <c r="B200" s="172" t="str">
        <f t="shared" si="39"/>
        <v/>
      </c>
      <c r="C200" s="103" t="str">
        <f t="shared" ca="1" si="34"/>
        <v/>
      </c>
      <c r="D200" s="103" t="str">
        <f t="shared" ca="1" si="34"/>
        <v/>
      </c>
      <c r="E200" s="103" t="str">
        <f t="shared" ca="1" si="34"/>
        <v/>
      </c>
      <c r="F200" s="315" t="str">
        <f t="shared" ca="1" si="34"/>
        <v/>
      </c>
      <c r="G200" s="314" t="str">
        <f t="shared" ca="1" si="34"/>
        <v/>
      </c>
      <c r="H200" s="173" t="str">
        <f t="shared" si="35"/>
        <v/>
      </c>
      <c r="I200" s="315" t="str">
        <f t="shared" ca="1" si="36"/>
        <v/>
      </c>
      <c r="J200" s="314" t="str">
        <f t="shared" ca="1" si="36"/>
        <v/>
      </c>
      <c r="K200" s="173" t="str">
        <f t="shared" si="37"/>
        <v/>
      </c>
      <c r="L200" s="174" t="str">
        <f t="shared" ca="1" si="38"/>
        <v/>
      </c>
      <c r="M200" s="316" t="str">
        <f t="shared" ca="1" si="38"/>
        <v/>
      </c>
    </row>
    <row r="201" spans="1:13" ht="11.25" hidden="1" customHeight="1">
      <c r="B201" s="172" t="str">
        <f t="shared" si="39"/>
        <v/>
      </c>
      <c r="C201" s="103" t="str">
        <f t="shared" ca="1" si="34"/>
        <v/>
      </c>
      <c r="D201" s="103" t="str">
        <f t="shared" ca="1" si="34"/>
        <v/>
      </c>
      <c r="E201" s="103" t="str">
        <f t="shared" ca="1" si="34"/>
        <v/>
      </c>
      <c r="F201" s="315" t="str">
        <f t="shared" ca="1" si="34"/>
        <v/>
      </c>
      <c r="G201" s="314" t="str">
        <f t="shared" ca="1" si="34"/>
        <v/>
      </c>
      <c r="H201" s="173" t="str">
        <f t="shared" si="35"/>
        <v/>
      </c>
      <c r="I201" s="315" t="str">
        <f t="shared" ca="1" si="36"/>
        <v/>
      </c>
      <c r="J201" s="314" t="str">
        <f t="shared" ca="1" si="36"/>
        <v/>
      </c>
      <c r="K201" s="173" t="str">
        <f t="shared" si="37"/>
        <v/>
      </c>
      <c r="L201" s="174" t="str">
        <f t="shared" ca="1" si="38"/>
        <v/>
      </c>
      <c r="M201" s="316" t="str">
        <f t="shared" ca="1" si="38"/>
        <v/>
      </c>
    </row>
    <row r="202" spans="1:13" ht="11.25" hidden="1" customHeight="1">
      <c r="B202" s="172" t="str">
        <f t="shared" si="39"/>
        <v/>
      </c>
      <c r="C202" s="103" t="str">
        <f t="shared" ca="1" si="34"/>
        <v/>
      </c>
      <c r="D202" s="103" t="str">
        <f t="shared" ca="1" si="34"/>
        <v/>
      </c>
      <c r="E202" s="103" t="str">
        <f t="shared" ca="1" si="34"/>
        <v/>
      </c>
      <c r="F202" s="315" t="str">
        <f t="shared" ca="1" si="34"/>
        <v/>
      </c>
      <c r="G202" s="314" t="str">
        <f t="shared" ca="1" si="34"/>
        <v/>
      </c>
      <c r="H202" s="173" t="str">
        <f t="shared" si="35"/>
        <v/>
      </c>
      <c r="I202" s="315" t="str">
        <f t="shared" ca="1" si="36"/>
        <v/>
      </c>
      <c r="J202" s="314" t="str">
        <f t="shared" ca="1" si="36"/>
        <v/>
      </c>
      <c r="K202" s="173" t="str">
        <f t="shared" si="37"/>
        <v/>
      </c>
      <c r="L202" s="174" t="str">
        <f t="shared" ca="1" si="38"/>
        <v/>
      </c>
      <c r="M202" s="316" t="str">
        <f t="shared" ca="1" si="38"/>
        <v/>
      </c>
    </row>
    <row r="203" spans="1:13" ht="11.25" hidden="1" customHeight="1">
      <c r="B203" s="172" t="str">
        <f t="shared" si="39"/>
        <v/>
      </c>
      <c r="C203" s="103" t="str">
        <f t="shared" ca="1" si="34"/>
        <v/>
      </c>
      <c r="D203" s="103" t="str">
        <f t="shared" ca="1" si="34"/>
        <v/>
      </c>
      <c r="E203" s="103" t="str">
        <f t="shared" ca="1" si="34"/>
        <v/>
      </c>
      <c r="F203" s="315" t="str">
        <f t="shared" ca="1" si="34"/>
        <v/>
      </c>
      <c r="G203" s="314" t="str">
        <f t="shared" ca="1" si="34"/>
        <v/>
      </c>
      <c r="H203" s="173" t="str">
        <f t="shared" si="35"/>
        <v/>
      </c>
      <c r="I203" s="315" t="str">
        <f t="shared" ca="1" si="36"/>
        <v/>
      </c>
      <c r="J203" s="314" t="str">
        <f t="shared" ca="1" si="36"/>
        <v/>
      </c>
      <c r="K203" s="173" t="str">
        <f t="shared" si="37"/>
        <v/>
      </c>
      <c r="L203" s="174" t="str">
        <f t="shared" ca="1" si="38"/>
        <v/>
      </c>
      <c r="M203" s="316" t="str">
        <f t="shared" ca="1" si="38"/>
        <v/>
      </c>
    </row>
    <row r="204" spans="1:13" ht="11.25" hidden="1" customHeight="1">
      <c r="B204" s="172" t="str">
        <f t="shared" si="39"/>
        <v/>
      </c>
      <c r="C204" s="103" t="str">
        <f t="shared" ca="1" si="34"/>
        <v/>
      </c>
      <c r="D204" s="103" t="str">
        <f t="shared" ca="1" si="34"/>
        <v/>
      </c>
      <c r="E204" s="103" t="str">
        <f t="shared" ca="1" si="34"/>
        <v/>
      </c>
      <c r="F204" s="315" t="str">
        <f t="shared" ca="1" si="34"/>
        <v/>
      </c>
      <c r="G204" s="314" t="str">
        <f t="shared" ca="1" si="34"/>
        <v/>
      </c>
      <c r="H204" s="173" t="str">
        <f t="shared" si="35"/>
        <v/>
      </c>
      <c r="I204" s="315" t="str">
        <f t="shared" ca="1" si="36"/>
        <v/>
      </c>
      <c r="J204" s="314" t="str">
        <f t="shared" ca="1" si="36"/>
        <v/>
      </c>
      <c r="K204" s="173" t="str">
        <f t="shared" si="37"/>
        <v/>
      </c>
      <c r="L204" s="174" t="str">
        <f t="shared" ca="1" si="38"/>
        <v/>
      </c>
      <c r="M204" s="316" t="str">
        <f t="shared" ca="1" si="38"/>
        <v/>
      </c>
    </row>
    <row r="205" spans="1:13" ht="11.25" hidden="1" customHeight="1">
      <c r="B205" s="172"/>
      <c r="C205" s="103" t="str">
        <f t="shared" ca="1" si="34"/>
        <v/>
      </c>
      <c r="D205" s="103" t="str">
        <f t="shared" ca="1" si="34"/>
        <v/>
      </c>
      <c r="E205" s="103" t="str">
        <f t="shared" ca="1" si="34"/>
        <v/>
      </c>
      <c r="F205" s="315" t="str">
        <f t="shared" ca="1" si="34"/>
        <v/>
      </c>
      <c r="G205" s="314" t="str">
        <f t="shared" ca="1" si="34"/>
        <v/>
      </c>
      <c r="H205" s="173" t="str">
        <f t="shared" si="35"/>
        <v/>
      </c>
      <c r="I205" s="315" t="str">
        <f t="shared" ca="1" si="36"/>
        <v/>
      </c>
      <c r="J205" s="314" t="str">
        <f t="shared" ca="1" si="36"/>
        <v/>
      </c>
      <c r="K205" s="173" t="str">
        <f t="shared" si="37"/>
        <v/>
      </c>
      <c r="L205" s="174" t="str">
        <f t="shared" ca="1" si="38"/>
        <v/>
      </c>
      <c r="M205" s="316" t="str">
        <f t="shared" ca="1" si="38"/>
        <v/>
      </c>
    </row>
    <row r="206" spans="1:13" ht="11.25" hidden="1" customHeight="1">
      <c r="B206" s="172"/>
      <c r="C206" s="103" t="str">
        <f t="shared" ca="1" si="34"/>
        <v/>
      </c>
      <c r="D206" s="103" t="str">
        <f t="shared" ca="1" si="34"/>
        <v/>
      </c>
      <c r="E206" s="103" t="str">
        <f t="shared" ca="1" si="34"/>
        <v/>
      </c>
      <c r="F206" s="315" t="str">
        <f t="shared" ca="1" si="34"/>
        <v/>
      </c>
      <c r="G206" s="314" t="str">
        <f t="shared" ca="1" si="34"/>
        <v/>
      </c>
      <c r="H206" s="173" t="str">
        <f t="shared" si="35"/>
        <v/>
      </c>
      <c r="I206" s="315" t="str">
        <f t="shared" ca="1" si="36"/>
        <v/>
      </c>
      <c r="J206" s="314" t="str">
        <f t="shared" ca="1" si="36"/>
        <v/>
      </c>
      <c r="K206" s="173" t="str">
        <f t="shared" si="37"/>
        <v/>
      </c>
      <c r="L206" s="174" t="str">
        <f t="shared" ca="1" si="38"/>
        <v/>
      </c>
      <c r="M206" s="316" t="str">
        <f t="shared" ca="1" si="38"/>
        <v/>
      </c>
    </row>
    <row r="207" spans="1:13" ht="11.25" hidden="1" customHeight="1">
      <c r="B207" s="172"/>
      <c r="C207" s="103" t="str">
        <f t="shared" ca="1" si="34"/>
        <v/>
      </c>
      <c r="D207" s="103" t="str">
        <f t="shared" ca="1" si="34"/>
        <v/>
      </c>
      <c r="E207" s="103" t="str">
        <f t="shared" ca="1" si="34"/>
        <v/>
      </c>
      <c r="F207" s="315" t="str">
        <f t="shared" ca="1" si="34"/>
        <v/>
      </c>
      <c r="G207" s="314" t="str">
        <f t="shared" ca="1" si="34"/>
        <v/>
      </c>
      <c r="H207" s="173" t="str">
        <f t="shared" si="35"/>
        <v/>
      </c>
      <c r="I207" s="315" t="str">
        <f t="shared" ca="1" si="36"/>
        <v/>
      </c>
      <c r="J207" s="314" t="str">
        <f t="shared" ca="1" si="36"/>
        <v/>
      </c>
      <c r="K207" s="173" t="str">
        <f t="shared" si="37"/>
        <v/>
      </c>
      <c r="L207" s="174" t="str">
        <f t="shared" ca="1" si="38"/>
        <v/>
      </c>
      <c r="M207" s="316" t="str">
        <f t="shared" ca="1" si="38"/>
        <v/>
      </c>
    </row>
    <row r="208" spans="1:13" hidden="1">
      <c r="A208" s="172"/>
      <c r="B208" s="172" t="str">
        <f>IF(A208="","","2 Bedroom")</f>
        <v/>
      </c>
      <c r="C208" s="103" t="str">
        <f t="shared" ca="1" si="34"/>
        <v/>
      </c>
      <c r="D208" s="103" t="str">
        <f t="shared" ca="1" si="34"/>
        <v/>
      </c>
      <c r="E208" s="103" t="str">
        <f t="shared" ca="1" si="34"/>
        <v/>
      </c>
      <c r="F208" s="315" t="str">
        <f t="shared" ca="1" si="34"/>
        <v/>
      </c>
      <c r="G208" s="314" t="str">
        <f t="shared" ca="1" si="34"/>
        <v/>
      </c>
      <c r="H208" s="173" t="str">
        <f t="shared" si="35"/>
        <v/>
      </c>
      <c r="I208" s="315" t="str">
        <f t="shared" ca="1" si="36"/>
        <v/>
      </c>
      <c r="J208" s="314" t="str">
        <f t="shared" ca="1" si="36"/>
        <v/>
      </c>
      <c r="K208" s="173" t="str">
        <f t="shared" si="37"/>
        <v/>
      </c>
      <c r="L208" s="174" t="str">
        <f t="shared" ca="1" si="38"/>
        <v/>
      </c>
      <c r="M208" s="316" t="str">
        <f t="shared" ca="1" si="38"/>
        <v/>
      </c>
    </row>
    <row r="209" spans="1:13" hidden="1">
      <c r="A209" s="172"/>
      <c r="B209" s="172" t="str">
        <f>IF(A209="","","2 Bedroom")</f>
        <v/>
      </c>
      <c r="C209" s="103" t="str">
        <f t="shared" ca="1" si="34"/>
        <v/>
      </c>
      <c r="D209" s="103" t="str">
        <f t="shared" ca="1" si="34"/>
        <v/>
      </c>
      <c r="E209" s="103" t="str">
        <f t="shared" ca="1" si="34"/>
        <v/>
      </c>
      <c r="F209" s="315" t="str">
        <f t="shared" ca="1" si="34"/>
        <v/>
      </c>
      <c r="G209" s="314" t="str">
        <f t="shared" ca="1" si="34"/>
        <v/>
      </c>
      <c r="H209" s="173" t="str">
        <f t="shared" si="35"/>
        <v/>
      </c>
      <c r="I209" s="315" t="str">
        <f t="shared" ca="1" si="36"/>
        <v/>
      </c>
      <c r="J209" s="314" t="str">
        <f t="shared" ca="1" si="36"/>
        <v/>
      </c>
      <c r="K209" s="173" t="str">
        <f t="shared" si="37"/>
        <v/>
      </c>
      <c r="L209" s="174" t="str">
        <f t="shared" ca="1" si="38"/>
        <v/>
      </c>
      <c r="M209" s="316" t="str">
        <f t="shared" ca="1" si="38"/>
        <v/>
      </c>
    </row>
    <row r="210" spans="1:13" ht="27" customHeight="1">
      <c r="A210" s="337" t="s">
        <v>186</v>
      </c>
      <c r="B210" s="337"/>
      <c r="C210" s="337"/>
      <c r="D210" s="338">
        <f ca="1">SUM(D162:D209)</f>
        <v>0</v>
      </c>
      <c r="E210" s="338">
        <f ca="1">IFERROR(SUMPRODUCT(D162:D209,$E162:$E209)/$D210,0)</f>
        <v>0</v>
      </c>
      <c r="F210" s="339">
        <f ca="1">IFERROR(SUMPRODUCT(F162:F209,$D162:$D209)/$D210,0)</f>
        <v>0</v>
      </c>
      <c r="G210" s="340">
        <f ca="1">IFERROR(SUMPRODUCT(G162:G209,$E162:$E209)/SUM($E162:$E209),0)</f>
        <v>0</v>
      </c>
      <c r="H210" s="341">
        <f ca="1">IFERROR(SUMPRODUCT(H162:H209,$D162:$D209)/$D210,0)</f>
        <v>0</v>
      </c>
      <c r="I210" s="339">
        <f ca="1">IFERROR(SUMPRODUCT(I162:I209,$D162:$D209)/$D209,0)</f>
        <v>0</v>
      </c>
      <c r="J210" s="340">
        <f ca="1">IFERROR(SUMPRODUCT(J162:J209,$E162:$E209)/SUM($E162:$E209),0)</f>
        <v>0</v>
      </c>
      <c r="K210" s="341">
        <f ca="1">IFERROR(SUMPRODUCT(K162:K209,$D162:$D209)/$D210,0)</f>
        <v>0</v>
      </c>
      <c r="L210" s="339">
        <f ca="1">IFERROR(SUMPRODUCT(L162:L209,$D162:$D209)/$D210,0)</f>
        <v>0</v>
      </c>
      <c r="M210" s="340">
        <f ca="1">IFERROR(SUMPRODUCT(M162:M209,$E162:$E209)/SUM($E162:$E209),0)</f>
        <v>0</v>
      </c>
    </row>
    <row r="211" spans="1:13" ht="12" customHeight="1">
      <c r="A211" s="330" t="s">
        <v>66</v>
      </c>
      <c r="B211" s="330"/>
      <c r="C211" s="330"/>
      <c r="D211" s="331"/>
      <c r="E211" s="331"/>
      <c r="F211" s="332"/>
      <c r="G211" s="333"/>
      <c r="H211" s="334"/>
      <c r="I211" s="332"/>
      <c r="J211" s="333"/>
      <c r="K211" s="334"/>
      <c r="L211" s="335"/>
      <c r="M211" s="336"/>
    </row>
    <row r="212" spans="1:13" ht="12" customHeight="1">
      <c r="A212" s="172" t="s">
        <v>358</v>
      </c>
      <c r="B212" s="172" t="str">
        <f>IF(A212="","",$A$211)</f>
        <v>4 Bedroom</v>
      </c>
      <c r="C212" s="103">
        <f t="shared" ref="C212:G215" ca="1" si="40">IF($A212="","",IFERROR(INDIRECT("'" &amp; $A212 &amp; "'!" &amp; C$8),0))</f>
        <v>2</v>
      </c>
      <c r="D212" s="103">
        <f t="shared" ca="1" si="40"/>
        <v>0</v>
      </c>
      <c r="E212" s="103">
        <f t="shared" ca="1" si="40"/>
        <v>0</v>
      </c>
      <c r="F212" s="315">
        <f t="shared" ca="1" si="40"/>
        <v>0</v>
      </c>
      <c r="G212" s="314">
        <f t="shared" ca="1" si="40"/>
        <v>0</v>
      </c>
      <c r="H212" s="173">
        <f ca="1">IF($A212="","",I212-F212)</f>
        <v>0</v>
      </c>
      <c r="I212" s="315">
        <f t="shared" ref="I212:J215" ca="1" si="41">IF($A212="","",IFERROR(INDIRECT("'" &amp; $A212 &amp; "'!" &amp; I$8),0))</f>
        <v>0</v>
      </c>
      <c r="J212" s="314">
        <f t="shared" ca="1" si="41"/>
        <v>0</v>
      </c>
      <c r="K212" s="173">
        <f ca="1">IF($A212="","",L212-I212)</f>
        <v>0</v>
      </c>
      <c r="L212" s="174">
        <f t="shared" ref="L212:M215" ca="1" si="42">IF($A212="","",IFERROR(INDIRECT("'" &amp; $A212 &amp; "'!" &amp; L$8),0))</f>
        <v>0</v>
      </c>
      <c r="M212" s="316">
        <f t="shared" ca="1" si="42"/>
        <v>0</v>
      </c>
    </row>
    <row r="213" spans="1:13">
      <c r="A213" s="172" t="s">
        <v>384</v>
      </c>
      <c r="B213" s="172" t="str">
        <f>IF(A213="","","2 Bedroom")</f>
        <v>2 Bedroom</v>
      </c>
      <c r="C213" s="103">
        <f t="shared" ca="1" si="40"/>
        <v>5</v>
      </c>
      <c r="D213" s="103">
        <f t="shared" ca="1" si="40"/>
        <v>0</v>
      </c>
      <c r="E213" s="103">
        <f t="shared" ca="1" si="40"/>
        <v>0</v>
      </c>
      <c r="F213" s="315">
        <f t="shared" ca="1" si="40"/>
        <v>0</v>
      </c>
      <c r="G213" s="314">
        <f t="shared" ca="1" si="40"/>
        <v>0</v>
      </c>
      <c r="H213" s="173">
        <f ca="1">IF($A213="","",I213-F213)</f>
        <v>0</v>
      </c>
      <c r="I213" s="315">
        <f t="shared" ca="1" si="41"/>
        <v>0</v>
      </c>
      <c r="J213" s="314">
        <f t="shared" ca="1" si="41"/>
        <v>0</v>
      </c>
      <c r="K213" s="173">
        <f ca="1">IF($A213="","",L213-I213)</f>
        <v>0</v>
      </c>
      <c r="L213" s="174">
        <f t="shared" ca="1" si="42"/>
        <v>0</v>
      </c>
      <c r="M213" s="316">
        <f t="shared" ca="1" si="42"/>
        <v>0</v>
      </c>
    </row>
    <row r="214" spans="1:13">
      <c r="A214" s="172" t="s">
        <v>406</v>
      </c>
      <c r="B214" s="172" t="str">
        <f>IF(A214="","","2 Bedroom")</f>
        <v>2 Bedroom</v>
      </c>
      <c r="C214" s="103">
        <f t="shared" ca="1" si="40"/>
        <v>4</v>
      </c>
      <c r="D214" s="103">
        <f t="shared" ca="1" si="40"/>
        <v>0</v>
      </c>
      <c r="E214" s="103">
        <f t="shared" ca="1" si="40"/>
        <v>0</v>
      </c>
      <c r="F214" s="315">
        <f t="shared" ca="1" si="40"/>
        <v>0</v>
      </c>
      <c r="G214" s="314">
        <f t="shared" ca="1" si="40"/>
        <v>0</v>
      </c>
      <c r="H214" s="173">
        <f ca="1">IF($A214="","",I214-F214)</f>
        <v>0</v>
      </c>
      <c r="I214" s="315">
        <f t="shared" ca="1" si="41"/>
        <v>0</v>
      </c>
      <c r="J214" s="314">
        <f t="shared" ca="1" si="41"/>
        <v>0</v>
      </c>
      <c r="K214" s="173">
        <f ca="1">IF($A214="","",L214-I214)</f>
        <v>0</v>
      </c>
      <c r="L214" s="174">
        <f t="shared" ca="1" si="42"/>
        <v>0</v>
      </c>
      <c r="M214" s="316">
        <f t="shared" ca="1" si="42"/>
        <v>0</v>
      </c>
    </row>
    <row r="215" spans="1:13">
      <c r="A215" s="172" t="s">
        <v>422</v>
      </c>
      <c r="B215" s="172" t="str">
        <f>IF(A215="","","2 Bedroom")</f>
        <v>2 Bedroom</v>
      </c>
      <c r="C215" s="103">
        <f t="shared" ca="1" si="40"/>
        <v>5</v>
      </c>
      <c r="D215" s="103">
        <f t="shared" ca="1" si="40"/>
        <v>0</v>
      </c>
      <c r="E215" s="103">
        <f t="shared" ca="1" si="40"/>
        <v>0</v>
      </c>
      <c r="F215" s="315">
        <f t="shared" ca="1" si="40"/>
        <v>0</v>
      </c>
      <c r="G215" s="314">
        <f t="shared" ca="1" si="40"/>
        <v>0</v>
      </c>
      <c r="H215" s="173">
        <f ca="1">IF($A215="","",I215-F215)</f>
        <v>0</v>
      </c>
      <c r="I215" s="315">
        <f t="shared" ca="1" si="41"/>
        <v>0</v>
      </c>
      <c r="J215" s="314">
        <f t="shared" ca="1" si="41"/>
        <v>0</v>
      </c>
      <c r="K215" s="173">
        <f ca="1">IF($A215="","",L215-I215)</f>
        <v>0</v>
      </c>
      <c r="L215" s="174">
        <f t="shared" ca="1" si="42"/>
        <v>0</v>
      </c>
      <c r="M215" s="316">
        <f t="shared" ca="1" si="42"/>
        <v>0</v>
      </c>
    </row>
    <row r="216" spans="1:13" hidden="1">
      <c r="A216" s="172"/>
      <c r="B216" s="172" t="str">
        <f t="shared" ref="B216:B239" si="43">IF(A216="","","2 Bedroom")</f>
        <v/>
      </c>
      <c r="C216" s="103" t="str">
        <f t="shared" ref="C216:G259" ca="1" si="44">IF($A216="","",IFERROR(INDIRECT("'" &amp; $A216 &amp; "'!" &amp; C$8),0))</f>
        <v/>
      </c>
      <c r="D216" s="103" t="str">
        <f t="shared" ca="1" si="44"/>
        <v/>
      </c>
      <c r="E216" s="103" t="str">
        <f t="shared" ca="1" si="44"/>
        <v/>
      </c>
      <c r="F216" s="315" t="str">
        <f t="shared" ca="1" si="44"/>
        <v/>
      </c>
      <c r="G216" s="314" t="str">
        <f t="shared" ca="1" si="44"/>
        <v/>
      </c>
      <c r="H216" s="173" t="str">
        <f t="shared" ref="H216:H259" si="45">IF($A216="","",I216-F216)</f>
        <v/>
      </c>
      <c r="I216" s="315" t="str">
        <f t="shared" ref="I216:J259" ca="1" si="46">IF($A216="","",IFERROR(INDIRECT("'" &amp; $A216 &amp; "'!" &amp; I$8),0))</f>
        <v/>
      </c>
      <c r="J216" s="314" t="str">
        <f t="shared" ca="1" si="46"/>
        <v/>
      </c>
      <c r="K216" s="173" t="str">
        <f t="shared" ref="K216:K259" si="47">IF($A216="","",L216-I216)</f>
        <v/>
      </c>
      <c r="L216" s="174" t="str">
        <f t="shared" ref="L216:M259" ca="1" si="48">IF($A216="","",IFERROR(INDIRECT("'" &amp; $A216 &amp; "'!" &amp; L$8),0))</f>
        <v/>
      </c>
      <c r="M216" s="316" t="str">
        <f t="shared" ca="1" si="48"/>
        <v/>
      </c>
    </row>
    <row r="217" spans="1:13" hidden="1">
      <c r="A217" s="172"/>
      <c r="B217" s="172" t="str">
        <f t="shared" si="43"/>
        <v/>
      </c>
      <c r="C217" s="103" t="str">
        <f t="shared" ca="1" si="44"/>
        <v/>
      </c>
      <c r="D217" s="103" t="str">
        <f t="shared" ca="1" si="44"/>
        <v/>
      </c>
      <c r="E217" s="103" t="str">
        <f t="shared" ca="1" si="44"/>
        <v/>
      </c>
      <c r="F217" s="315" t="str">
        <f t="shared" ca="1" si="44"/>
        <v/>
      </c>
      <c r="G217" s="314" t="str">
        <f t="shared" ca="1" si="44"/>
        <v/>
      </c>
      <c r="H217" s="173" t="str">
        <f t="shared" si="45"/>
        <v/>
      </c>
      <c r="I217" s="315" t="str">
        <f t="shared" ca="1" si="46"/>
        <v/>
      </c>
      <c r="J217" s="314" t="str">
        <f t="shared" ca="1" si="46"/>
        <v/>
      </c>
      <c r="K217" s="173" t="str">
        <f t="shared" si="47"/>
        <v/>
      </c>
      <c r="L217" s="174" t="str">
        <f t="shared" ca="1" si="48"/>
        <v/>
      </c>
      <c r="M217" s="316" t="str">
        <f t="shared" ca="1" si="48"/>
        <v/>
      </c>
    </row>
    <row r="218" spans="1:13" hidden="1">
      <c r="A218" s="172"/>
      <c r="B218" s="172" t="str">
        <f t="shared" si="43"/>
        <v/>
      </c>
      <c r="C218" s="103" t="str">
        <f t="shared" ca="1" si="44"/>
        <v/>
      </c>
      <c r="D218" s="103" t="str">
        <f t="shared" ca="1" si="44"/>
        <v/>
      </c>
      <c r="E218" s="103" t="str">
        <f t="shared" ca="1" si="44"/>
        <v/>
      </c>
      <c r="F218" s="315" t="str">
        <f t="shared" ca="1" si="44"/>
        <v/>
      </c>
      <c r="G218" s="314" t="str">
        <f t="shared" ca="1" si="44"/>
        <v/>
      </c>
      <c r="H218" s="173" t="str">
        <f t="shared" si="45"/>
        <v/>
      </c>
      <c r="I218" s="315" t="str">
        <f t="shared" ca="1" si="46"/>
        <v/>
      </c>
      <c r="J218" s="314" t="str">
        <f t="shared" ca="1" si="46"/>
        <v/>
      </c>
      <c r="K218" s="173" t="str">
        <f t="shared" si="47"/>
        <v/>
      </c>
      <c r="L218" s="174" t="str">
        <f t="shared" ca="1" si="48"/>
        <v/>
      </c>
      <c r="M218" s="316" t="str">
        <f t="shared" ca="1" si="48"/>
        <v/>
      </c>
    </row>
    <row r="219" spans="1:13" hidden="1">
      <c r="A219" s="172"/>
      <c r="B219" s="172" t="str">
        <f t="shared" si="43"/>
        <v/>
      </c>
      <c r="C219" s="103" t="str">
        <f t="shared" ca="1" si="44"/>
        <v/>
      </c>
      <c r="D219" s="103" t="str">
        <f t="shared" ca="1" si="44"/>
        <v/>
      </c>
      <c r="E219" s="103" t="str">
        <f t="shared" ca="1" si="44"/>
        <v/>
      </c>
      <c r="F219" s="315" t="str">
        <f t="shared" ca="1" si="44"/>
        <v/>
      </c>
      <c r="G219" s="314" t="str">
        <f t="shared" ca="1" si="44"/>
        <v/>
      </c>
      <c r="H219" s="173" t="str">
        <f t="shared" si="45"/>
        <v/>
      </c>
      <c r="I219" s="315" t="str">
        <f t="shared" ca="1" si="46"/>
        <v/>
      </c>
      <c r="J219" s="314" t="str">
        <f t="shared" ca="1" si="46"/>
        <v/>
      </c>
      <c r="K219" s="173" t="str">
        <f t="shared" si="47"/>
        <v/>
      </c>
      <c r="L219" s="174" t="str">
        <f t="shared" ca="1" si="48"/>
        <v/>
      </c>
      <c r="M219" s="316" t="str">
        <f t="shared" ca="1" si="48"/>
        <v/>
      </c>
    </row>
    <row r="220" spans="1:13" hidden="1">
      <c r="A220" s="172"/>
      <c r="B220" s="172" t="str">
        <f t="shared" si="43"/>
        <v/>
      </c>
      <c r="C220" s="103" t="str">
        <f t="shared" ca="1" si="44"/>
        <v/>
      </c>
      <c r="D220" s="103" t="str">
        <f t="shared" ca="1" si="44"/>
        <v/>
      </c>
      <c r="E220" s="103" t="str">
        <f t="shared" ca="1" si="44"/>
        <v/>
      </c>
      <c r="F220" s="315" t="str">
        <f t="shared" ca="1" si="44"/>
        <v/>
      </c>
      <c r="G220" s="314" t="str">
        <f t="shared" ca="1" si="44"/>
        <v/>
      </c>
      <c r="H220" s="173" t="str">
        <f t="shared" si="45"/>
        <v/>
      </c>
      <c r="I220" s="315" t="str">
        <f t="shared" ca="1" si="46"/>
        <v/>
      </c>
      <c r="J220" s="314" t="str">
        <f t="shared" ca="1" si="46"/>
        <v/>
      </c>
      <c r="K220" s="173" t="str">
        <f t="shared" si="47"/>
        <v/>
      </c>
      <c r="L220" s="174" t="str">
        <f t="shared" ca="1" si="48"/>
        <v/>
      </c>
      <c r="M220" s="316" t="str">
        <f t="shared" ca="1" si="48"/>
        <v/>
      </c>
    </row>
    <row r="221" spans="1:13" hidden="1">
      <c r="A221" s="172"/>
      <c r="B221" s="172" t="str">
        <f t="shared" si="43"/>
        <v/>
      </c>
      <c r="C221" s="103" t="str">
        <f t="shared" ca="1" si="44"/>
        <v/>
      </c>
      <c r="D221" s="103" t="str">
        <f t="shared" ca="1" si="44"/>
        <v/>
      </c>
      <c r="E221" s="103" t="str">
        <f t="shared" ca="1" si="44"/>
        <v/>
      </c>
      <c r="F221" s="315" t="str">
        <f t="shared" ca="1" si="44"/>
        <v/>
      </c>
      <c r="G221" s="314" t="str">
        <f t="shared" ca="1" si="44"/>
        <v/>
      </c>
      <c r="H221" s="173" t="str">
        <f t="shared" si="45"/>
        <v/>
      </c>
      <c r="I221" s="315" t="str">
        <f t="shared" ca="1" si="46"/>
        <v/>
      </c>
      <c r="J221" s="314" t="str">
        <f t="shared" ca="1" si="46"/>
        <v/>
      </c>
      <c r="K221" s="173" t="str">
        <f t="shared" si="47"/>
        <v/>
      </c>
      <c r="L221" s="174" t="str">
        <f t="shared" ca="1" si="48"/>
        <v/>
      </c>
      <c r="M221" s="316" t="str">
        <f t="shared" ca="1" si="48"/>
        <v/>
      </c>
    </row>
    <row r="222" spans="1:13" hidden="1">
      <c r="A222" s="172"/>
      <c r="B222" s="172" t="str">
        <f t="shared" si="43"/>
        <v/>
      </c>
      <c r="C222" s="103" t="str">
        <f t="shared" ca="1" si="44"/>
        <v/>
      </c>
      <c r="D222" s="103" t="str">
        <f t="shared" ca="1" si="44"/>
        <v/>
      </c>
      <c r="E222" s="103" t="str">
        <f t="shared" ca="1" si="44"/>
        <v/>
      </c>
      <c r="F222" s="315" t="str">
        <f t="shared" ca="1" si="44"/>
        <v/>
      </c>
      <c r="G222" s="314" t="str">
        <f t="shared" ca="1" si="44"/>
        <v/>
      </c>
      <c r="H222" s="173" t="str">
        <f t="shared" si="45"/>
        <v/>
      </c>
      <c r="I222" s="315" t="str">
        <f t="shared" ca="1" si="46"/>
        <v/>
      </c>
      <c r="J222" s="314" t="str">
        <f t="shared" ca="1" si="46"/>
        <v/>
      </c>
      <c r="K222" s="173" t="str">
        <f t="shared" si="47"/>
        <v/>
      </c>
      <c r="L222" s="174" t="str">
        <f t="shared" ca="1" si="48"/>
        <v/>
      </c>
      <c r="M222" s="316" t="str">
        <f t="shared" ca="1" si="48"/>
        <v/>
      </c>
    </row>
    <row r="223" spans="1:13" hidden="1">
      <c r="A223" s="172"/>
      <c r="B223" s="172" t="str">
        <f t="shared" si="43"/>
        <v/>
      </c>
      <c r="C223" s="103" t="str">
        <f t="shared" ca="1" si="44"/>
        <v/>
      </c>
      <c r="D223" s="103" t="str">
        <f t="shared" ca="1" si="44"/>
        <v/>
      </c>
      <c r="E223" s="103" t="str">
        <f t="shared" ca="1" si="44"/>
        <v/>
      </c>
      <c r="F223" s="315" t="str">
        <f t="shared" ca="1" si="44"/>
        <v/>
      </c>
      <c r="G223" s="314" t="str">
        <f t="shared" ca="1" si="44"/>
        <v/>
      </c>
      <c r="H223" s="173" t="str">
        <f t="shared" si="45"/>
        <v/>
      </c>
      <c r="I223" s="315" t="str">
        <f t="shared" ca="1" si="46"/>
        <v/>
      </c>
      <c r="J223" s="314" t="str">
        <f t="shared" ca="1" si="46"/>
        <v/>
      </c>
      <c r="K223" s="173" t="str">
        <f t="shared" si="47"/>
        <v/>
      </c>
      <c r="L223" s="174" t="str">
        <f t="shared" ca="1" si="48"/>
        <v/>
      </c>
      <c r="M223" s="316" t="str">
        <f t="shared" ca="1" si="48"/>
        <v/>
      </c>
    </row>
    <row r="224" spans="1:13" hidden="1">
      <c r="A224" s="172"/>
      <c r="B224" s="172" t="str">
        <f t="shared" si="43"/>
        <v/>
      </c>
      <c r="C224" s="103" t="str">
        <f t="shared" ca="1" si="44"/>
        <v/>
      </c>
      <c r="D224" s="103" t="str">
        <f t="shared" ca="1" si="44"/>
        <v/>
      </c>
      <c r="E224" s="103" t="str">
        <f t="shared" ca="1" si="44"/>
        <v/>
      </c>
      <c r="F224" s="315" t="str">
        <f t="shared" ca="1" si="44"/>
        <v/>
      </c>
      <c r="G224" s="314" t="str">
        <f t="shared" ca="1" si="44"/>
        <v/>
      </c>
      <c r="H224" s="173" t="str">
        <f t="shared" si="45"/>
        <v/>
      </c>
      <c r="I224" s="315" t="str">
        <f t="shared" ca="1" si="46"/>
        <v/>
      </c>
      <c r="J224" s="314" t="str">
        <f t="shared" ca="1" si="46"/>
        <v/>
      </c>
      <c r="K224" s="173" t="str">
        <f t="shared" si="47"/>
        <v/>
      </c>
      <c r="L224" s="174" t="str">
        <f t="shared" ca="1" si="48"/>
        <v/>
      </c>
      <c r="M224" s="316" t="str">
        <f t="shared" ca="1" si="48"/>
        <v/>
      </c>
    </row>
    <row r="225" spans="1:13" hidden="1">
      <c r="A225" s="172"/>
      <c r="B225" s="172" t="str">
        <f t="shared" si="43"/>
        <v/>
      </c>
      <c r="C225" s="103" t="str">
        <f t="shared" ca="1" si="44"/>
        <v/>
      </c>
      <c r="D225" s="103" t="str">
        <f t="shared" ca="1" si="44"/>
        <v/>
      </c>
      <c r="E225" s="103" t="str">
        <f t="shared" ca="1" si="44"/>
        <v/>
      </c>
      <c r="F225" s="315" t="str">
        <f t="shared" ca="1" si="44"/>
        <v/>
      </c>
      <c r="G225" s="314" t="str">
        <f t="shared" ca="1" si="44"/>
        <v/>
      </c>
      <c r="H225" s="173" t="str">
        <f t="shared" si="45"/>
        <v/>
      </c>
      <c r="I225" s="315" t="str">
        <f t="shared" ca="1" si="46"/>
        <v/>
      </c>
      <c r="J225" s="314" t="str">
        <f t="shared" ca="1" si="46"/>
        <v/>
      </c>
      <c r="K225" s="173" t="str">
        <f t="shared" si="47"/>
        <v/>
      </c>
      <c r="L225" s="174" t="str">
        <f t="shared" ca="1" si="48"/>
        <v/>
      </c>
      <c r="M225" s="316" t="str">
        <f t="shared" ca="1" si="48"/>
        <v/>
      </c>
    </row>
    <row r="226" spans="1:13" hidden="1">
      <c r="A226" s="172"/>
      <c r="B226" s="172" t="str">
        <f t="shared" si="43"/>
        <v/>
      </c>
      <c r="C226" s="103" t="str">
        <f t="shared" ca="1" si="44"/>
        <v/>
      </c>
      <c r="D226" s="103" t="str">
        <f t="shared" ca="1" si="44"/>
        <v/>
      </c>
      <c r="E226" s="103" t="str">
        <f t="shared" ca="1" si="44"/>
        <v/>
      </c>
      <c r="F226" s="315" t="str">
        <f t="shared" ca="1" si="44"/>
        <v/>
      </c>
      <c r="G226" s="314" t="str">
        <f t="shared" ca="1" si="44"/>
        <v/>
      </c>
      <c r="H226" s="173" t="str">
        <f t="shared" si="45"/>
        <v/>
      </c>
      <c r="I226" s="315" t="str">
        <f t="shared" ca="1" si="46"/>
        <v/>
      </c>
      <c r="J226" s="314" t="str">
        <f t="shared" ca="1" si="46"/>
        <v/>
      </c>
      <c r="K226" s="173" t="str">
        <f t="shared" si="47"/>
        <v/>
      </c>
      <c r="L226" s="174" t="str">
        <f t="shared" ca="1" si="48"/>
        <v/>
      </c>
      <c r="M226" s="316" t="str">
        <f t="shared" ca="1" si="48"/>
        <v/>
      </c>
    </row>
    <row r="227" spans="1:13" hidden="1">
      <c r="A227" s="172"/>
      <c r="B227" s="172" t="str">
        <f t="shared" si="43"/>
        <v/>
      </c>
      <c r="C227" s="103" t="str">
        <f t="shared" ca="1" si="44"/>
        <v/>
      </c>
      <c r="D227" s="103" t="str">
        <f t="shared" ca="1" si="44"/>
        <v/>
      </c>
      <c r="E227" s="103" t="str">
        <f t="shared" ca="1" si="44"/>
        <v/>
      </c>
      <c r="F227" s="315" t="str">
        <f t="shared" ca="1" si="44"/>
        <v/>
      </c>
      <c r="G227" s="314" t="str">
        <f t="shared" ca="1" si="44"/>
        <v/>
      </c>
      <c r="H227" s="173" t="str">
        <f t="shared" si="45"/>
        <v/>
      </c>
      <c r="I227" s="315" t="str">
        <f t="shared" ca="1" si="46"/>
        <v/>
      </c>
      <c r="J227" s="314" t="str">
        <f t="shared" ca="1" si="46"/>
        <v/>
      </c>
      <c r="K227" s="173" t="str">
        <f t="shared" si="47"/>
        <v/>
      </c>
      <c r="L227" s="174" t="str">
        <f t="shared" ca="1" si="48"/>
        <v/>
      </c>
      <c r="M227" s="316" t="str">
        <f t="shared" ca="1" si="48"/>
        <v/>
      </c>
    </row>
    <row r="228" spans="1:13" hidden="1">
      <c r="A228" s="172"/>
      <c r="B228" s="172" t="str">
        <f t="shared" si="43"/>
        <v/>
      </c>
      <c r="C228" s="103" t="str">
        <f t="shared" ca="1" si="44"/>
        <v/>
      </c>
      <c r="D228" s="103" t="str">
        <f t="shared" ca="1" si="44"/>
        <v/>
      </c>
      <c r="E228" s="103" t="str">
        <f t="shared" ca="1" si="44"/>
        <v/>
      </c>
      <c r="F228" s="315" t="str">
        <f t="shared" ca="1" si="44"/>
        <v/>
      </c>
      <c r="G228" s="314" t="str">
        <f t="shared" ca="1" si="44"/>
        <v/>
      </c>
      <c r="H228" s="173" t="str">
        <f t="shared" si="45"/>
        <v/>
      </c>
      <c r="I228" s="315" t="str">
        <f t="shared" ca="1" si="46"/>
        <v/>
      </c>
      <c r="J228" s="314" t="str">
        <f t="shared" ca="1" si="46"/>
        <v/>
      </c>
      <c r="K228" s="173" t="str">
        <f t="shared" si="47"/>
        <v/>
      </c>
      <c r="L228" s="174" t="str">
        <f t="shared" ca="1" si="48"/>
        <v/>
      </c>
      <c r="M228" s="316" t="str">
        <f t="shared" ca="1" si="48"/>
        <v/>
      </c>
    </row>
    <row r="229" spans="1:13" hidden="1">
      <c r="A229" s="172"/>
      <c r="B229" s="172" t="str">
        <f t="shared" si="43"/>
        <v/>
      </c>
      <c r="C229" s="103" t="str">
        <f t="shared" ca="1" si="44"/>
        <v/>
      </c>
      <c r="D229" s="103" t="str">
        <f t="shared" ca="1" si="44"/>
        <v/>
      </c>
      <c r="E229" s="103" t="str">
        <f t="shared" ca="1" si="44"/>
        <v/>
      </c>
      <c r="F229" s="315" t="str">
        <f t="shared" ca="1" si="44"/>
        <v/>
      </c>
      <c r="G229" s="314" t="str">
        <f t="shared" ca="1" si="44"/>
        <v/>
      </c>
      <c r="H229" s="173" t="str">
        <f t="shared" si="45"/>
        <v/>
      </c>
      <c r="I229" s="315" t="str">
        <f t="shared" ca="1" si="46"/>
        <v/>
      </c>
      <c r="J229" s="314" t="str">
        <f t="shared" ca="1" si="46"/>
        <v/>
      </c>
      <c r="K229" s="173" t="str">
        <f t="shared" si="47"/>
        <v/>
      </c>
      <c r="L229" s="174" t="str">
        <f t="shared" ca="1" si="48"/>
        <v/>
      </c>
      <c r="M229" s="316" t="str">
        <f t="shared" ca="1" si="48"/>
        <v/>
      </c>
    </row>
    <row r="230" spans="1:13" hidden="1">
      <c r="A230" s="172"/>
      <c r="B230" s="172" t="str">
        <f t="shared" si="43"/>
        <v/>
      </c>
      <c r="C230" s="103" t="str">
        <f t="shared" ca="1" si="44"/>
        <v/>
      </c>
      <c r="D230" s="103" t="str">
        <f t="shared" ca="1" si="44"/>
        <v/>
      </c>
      <c r="E230" s="103" t="str">
        <f t="shared" ca="1" si="44"/>
        <v/>
      </c>
      <c r="F230" s="315" t="str">
        <f t="shared" ca="1" si="44"/>
        <v/>
      </c>
      <c r="G230" s="314" t="str">
        <f t="shared" ca="1" si="44"/>
        <v/>
      </c>
      <c r="H230" s="173" t="str">
        <f t="shared" si="45"/>
        <v/>
      </c>
      <c r="I230" s="315" t="str">
        <f t="shared" ca="1" si="46"/>
        <v/>
      </c>
      <c r="J230" s="314" t="str">
        <f t="shared" ca="1" si="46"/>
        <v/>
      </c>
      <c r="K230" s="173" t="str">
        <f t="shared" si="47"/>
        <v/>
      </c>
      <c r="L230" s="174" t="str">
        <f t="shared" ca="1" si="48"/>
        <v/>
      </c>
      <c r="M230" s="316" t="str">
        <f t="shared" ca="1" si="48"/>
        <v/>
      </c>
    </row>
    <row r="231" spans="1:13" hidden="1">
      <c r="A231" s="172"/>
      <c r="B231" s="172" t="str">
        <f t="shared" si="43"/>
        <v/>
      </c>
      <c r="C231" s="103" t="str">
        <f t="shared" ca="1" si="44"/>
        <v/>
      </c>
      <c r="D231" s="103" t="str">
        <f t="shared" ca="1" si="44"/>
        <v/>
      </c>
      <c r="E231" s="103" t="str">
        <f t="shared" ca="1" si="44"/>
        <v/>
      </c>
      <c r="F231" s="315" t="str">
        <f t="shared" ca="1" si="44"/>
        <v/>
      </c>
      <c r="G231" s="314" t="str">
        <f t="shared" ca="1" si="44"/>
        <v/>
      </c>
      <c r="H231" s="173" t="str">
        <f t="shared" si="45"/>
        <v/>
      </c>
      <c r="I231" s="315" t="str">
        <f t="shared" ca="1" si="46"/>
        <v/>
      </c>
      <c r="J231" s="314" t="str">
        <f t="shared" ca="1" si="46"/>
        <v/>
      </c>
      <c r="K231" s="173" t="str">
        <f t="shared" si="47"/>
        <v/>
      </c>
      <c r="L231" s="174" t="str">
        <f t="shared" ca="1" si="48"/>
        <v/>
      </c>
      <c r="M231" s="316" t="str">
        <f t="shared" ca="1" si="48"/>
        <v/>
      </c>
    </row>
    <row r="232" spans="1:13" hidden="1">
      <c r="A232" s="172"/>
      <c r="B232" s="172" t="str">
        <f t="shared" si="43"/>
        <v/>
      </c>
      <c r="C232" s="103" t="str">
        <f t="shared" ca="1" si="44"/>
        <v/>
      </c>
      <c r="D232" s="103" t="str">
        <f t="shared" ca="1" si="44"/>
        <v/>
      </c>
      <c r="E232" s="103" t="str">
        <f t="shared" ca="1" si="44"/>
        <v/>
      </c>
      <c r="F232" s="315" t="str">
        <f t="shared" ca="1" si="44"/>
        <v/>
      </c>
      <c r="G232" s="314" t="str">
        <f t="shared" ca="1" si="44"/>
        <v/>
      </c>
      <c r="H232" s="173" t="str">
        <f t="shared" si="45"/>
        <v/>
      </c>
      <c r="I232" s="315" t="str">
        <f t="shared" ca="1" si="46"/>
        <v/>
      </c>
      <c r="J232" s="314" t="str">
        <f t="shared" ca="1" si="46"/>
        <v/>
      </c>
      <c r="K232" s="173" t="str">
        <f t="shared" si="47"/>
        <v/>
      </c>
      <c r="L232" s="174" t="str">
        <f t="shared" ca="1" si="48"/>
        <v/>
      </c>
      <c r="M232" s="316" t="str">
        <f t="shared" ca="1" si="48"/>
        <v/>
      </c>
    </row>
    <row r="233" spans="1:13" hidden="1">
      <c r="A233" s="172"/>
      <c r="B233" s="172" t="str">
        <f t="shared" si="43"/>
        <v/>
      </c>
      <c r="C233" s="103" t="str">
        <f t="shared" ca="1" si="44"/>
        <v/>
      </c>
      <c r="D233" s="103" t="str">
        <f t="shared" ca="1" si="44"/>
        <v/>
      </c>
      <c r="E233" s="103" t="str">
        <f t="shared" ca="1" si="44"/>
        <v/>
      </c>
      <c r="F233" s="315" t="str">
        <f t="shared" ca="1" si="44"/>
        <v/>
      </c>
      <c r="G233" s="314" t="str">
        <f t="shared" ca="1" si="44"/>
        <v/>
      </c>
      <c r="H233" s="173" t="str">
        <f t="shared" si="45"/>
        <v/>
      </c>
      <c r="I233" s="315" t="str">
        <f t="shared" ca="1" si="46"/>
        <v/>
      </c>
      <c r="J233" s="314" t="str">
        <f t="shared" ca="1" si="46"/>
        <v/>
      </c>
      <c r="K233" s="173" t="str">
        <f t="shared" si="47"/>
        <v/>
      </c>
      <c r="L233" s="174" t="str">
        <f t="shared" ca="1" si="48"/>
        <v/>
      </c>
      <c r="M233" s="316" t="str">
        <f t="shared" ca="1" si="48"/>
        <v/>
      </c>
    </row>
    <row r="234" spans="1:13" hidden="1">
      <c r="A234" s="172"/>
      <c r="B234" s="172" t="str">
        <f t="shared" si="43"/>
        <v/>
      </c>
      <c r="C234" s="103" t="str">
        <f t="shared" ca="1" si="44"/>
        <v/>
      </c>
      <c r="D234" s="103" t="str">
        <f t="shared" ca="1" si="44"/>
        <v/>
      </c>
      <c r="E234" s="103" t="str">
        <f t="shared" ca="1" si="44"/>
        <v/>
      </c>
      <c r="F234" s="315" t="str">
        <f t="shared" ca="1" si="44"/>
        <v/>
      </c>
      <c r="G234" s="314" t="str">
        <f t="shared" ca="1" si="44"/>
        <v/>
      </c>
      <c r="H234" s="173" t="str">
        <f t="shared" si="45"/>
        <v/>
      </c>
      <c r="I234" s="315" t="str">
        <f t="shared" ca="1" si="46"/>
        <v/>
      </c>
      <c r="J234" s="314" t="str">
        <f t="shared" ca="1" si="46"/>
        <v/>
      </c>
      <c r="K234" s="173" t="str">
        <f t="shared" si="47"/>
        <v/>
      </c>
      <c r="L234" s="174" t="str">
        <f t="shared" ca="1" si="48"/>
        <v/>
      </c>
      <c r="M234" s="316" t="str">
        <f t="shared" ca="1" si="48"/>
        <v/>
      </c>
    </row>
    <row r="235" spans="1:13" hidden="1">
      <c r="A235" s="172"/>
      <c r="B235" s="172" t="str">
        <f t="shared" si="43"/>
        <v/>
      </c>
      <c r="C235" s="103" t="str">
        <f t="shared" ca="1" si="44"/>
        <v/>
      </c>
      <c r="D235" s="103" t="str">
        <f t="shared" ca="1" si="44"/>
        <v/>
      </c>
      <c r="E235" s="103" t="str">
        <f t="shared" ca="1" si="44"/>
        <v/>
      </c>
      <c r="F235" s="315" t="str">
        <f t="shared" ca="1" si="44"/>
        <v/>
      </c>
      <c r="G235" s="314" t="str">
        <f t="shared" ca="1" si="44"/>
        <v/>
      </c>
      <c r="H235" s="173" t="str">
        <f t="shared" si="45"/>
        <v/>
      </c>
      <c r="I235" s="315" t="str">
        <f t="shared" ca="1" si="46"/>
        <v/>
      </c>
      <c r="J235" s="314" t="str">
        <f t="shared" ca="1" si="46"/>
        <v/>
      </c>
      <c r="K235" s="173" t="str">
        <f t="shared" si="47"/>
        <v/>
      </c>
      <c r="L235" s="174" t="str">
        <f t="shared" ca="1" si="48"/>
        <v/>
      </c>
      <c r="M235" s="316" t="str">
        <f t="shared" ca="1" si="48"/>
        <v/>
      </c>
    </row>
    <row r="236" spans="1:13" hidden="1">
      <c r="A236" s="172"/>
      <c r="B236" s="172" t="str">
        <f t="shared" si="43"/>
        <v/>
      </c>
      <c r="C236" s="103" t="str">
        <f t="shared" ca="1" si="44"/>
        <v/>
      </c>
      <c r="D236" s="103" t="str">
        <f t="shared" ca="1" si="44"/>
        <v/>
      </c>
      <c r="E236" s="103" t="str">
        <f t="shared" ca="1" si="44"/>
        <v/>
      </c>
      <c r="F236" s="315" t="str">
        <f t="shared" ca="1" si="44"/>
        <v/>
      </c>
      <c r="G236" s="314" t="str">
        <f t="shared" ca="1" si="44"/>
        <v/>
      </c>
      <c r="H236" s="173" t="str">
        <f t="shared" si="45"/>
        <v/>
      </c>
      <c r="I236" s="315" t="str">
        <f t="shared" ca="1" si="46"/>
        <v/>
      </c>
      <c r="J236" s="314" t="str">
        <f t="shared" ca="1" si="46"/>
        <v/>
      </c>
      <c r="K236" s="173" t="str">
        <f t="shared" si="47"/>
        <v/>
      </c>
      <c r="L236" s="174" t="str">
        <f t="shared" ca="1" si="48"/>
        <v/>
      </c>
      <c r="M236" s="316" t="str">
        <f t="shared" ca="1" si="48"/>
        <v/>
      </c>
    </row>
    <row r="237" spans="1:13" hidden="1">
      <c r="A237" s="172"/>
      <c r="B237" s="172" t="str">
        <f t="shared" si="43"/>
        <v/>
      </c>
      <c r="C237" s="103" t="str">
        <f t="shared" ca="1" si="44"/>
        <v/>
      </c>
      <c r="D237" s="103" t="str">
        <f t="shared" ca="1" si="44"/>
        <v/>
      </c>
      <c r="E237" s="103" t="str">
        <f t="shared" ca="1" si="44"/>
        <v/>
      </c>
      <c r="F237" s="315" t="str">
        <f t="shared" ca="1" si="44"/>
        <v/>
      </c>
      <c r="G237" s="314" t="str">
        <f t="shared" ca="1" si="44"/>
        <v/>
      </c>
      <c r="H237" s="173" t="str">
        <f t="shared" si="45"/>
        <v/>
      </c>
      <c r="I237" s="315" t="str">
        <f t="shared" ca="1" si="46"/>
        <v/>
      </c>
      <c r="J237" s="314" t="str">
        <f t="shared" ca="1" si="46"/>
        <v/>
      </c>
      <c r="K237" s="173" t="str">
        <f t="shared" si="47"/>
        <v/>
      </c>
      <c r="L237" s="174" t="str">
        <f t="shared" ca="1" si="48"/>
        <v/>
      </c>
      <c r="M237" s="316" t="str">
        <f t="shared" ca="1" si="48"/>
        <v/>
      </c>
    </row>
    <row r="238" spans="1:13" hidden="1">
      <c r="A238" s="172"/>
      <c r="B238" s="172" t="str">
        <f t="shared" si="43"/>
        <v/>
      </c>
      <c r="C238" s="103" t="str">
        <f t="shared" ca="1" si="44"/>
        <v/>
      </c>
      <c r="D238" s="103" t="str">
        <f t="shared" ca="1" si="44"/>
        <v/>
      </c>
      <c r="E238" s="103" t="str">
        <f t="shared" ca="1" si="44"/>
        <v/>
      </c>
      <c r="F238" s="315" t="str">
        <f t="shared" ca="1" si="44"/>
        <v/>
      </c>
      <c r="G238" s="314" t="str">
        <f t="shared" ca="1" si="44"/>
        <v/>
      </c>
      <c r="H238" s="173" t="str">
        <f t="shared" si="45"/>
        <v/>
      </c>
      <c r="I238" s="315" t="str">
        <f t="shared" ca="1" si="46"/>
        <v/>
      </c>
      <c r="J238" s="314" t="str">
        <f t="shared" ca="1" si="46"/>
        <v/>
      </c>
      <c r="K238" s="173" t="str">
        <f t="shared" si="47"/>
        <v/>
      </c>
      <c r="L238" s="174" t="str">
        <f t="shared" ca="1" si="48"/>
        <v/>
      </c>
      <c r="M238" s="316" t="str">
        <f t="shared" ca="1" si="48"/>
        <v/>
      </c>
    </row>
    <row r="239" spans="1:13" hidden="1">
      <c r="A239" s="172"/>
      <c r="B239" s="172" t="str">
        <f t="shared" si="43"/>
        <v/>
      </c>
      <c r="C239" s="103" t="str">
        <f t="shared" ca="1" si="44"/>
        <v/>
      </c>
      <c r="D239" s="103" t="str">
        <f t="shared" ca="1" si="44"/>
        <v/>
      </c>
      <c r="E239" s="103" t="str">
        <f t="shared" ca="1" si="44"/>
        <v/>
      </c>
      <c r="F239" s="315" t="str">
        <f t="shared" ca="1" si="44"/>
        <v/>
      </c>
      <c r="G239" s="314" t="str">
        <f t="shared" ca="1" si="44"/>
        <v/>
      </c>
      <c r="H239" s="173" t="str">
        <f t="shared" si="45"/>
        <v/>
      </c>
      <c r="I239" s="315" t="str">
        <f t="shared" ca="1" si="46"/>
        <v/>
      </c>
      <c r="J239" s="314" t="str">
        <f t="shared" ca="1" si="46"/>
        <v/>
      </c>
      <c r="K239" s="173" t="str">
        <f t="shared" si="47"/>
        <v/>
      </c>
      <c r="L239" s="174" t="str">
        <f t="shared" ca="1" si="48"/>
        <v/>
      </c>
      <c r="M239" s="316" t="str">
        <f t="shared" ca="1" si="48"/>
        <v/>
      </c>
    </row>
    <row r="240" spans="1:13" hidden="1">
      <c r="A240" s="172"/>
      <c r="B240" s="172" t="str">
        <f t="shared" ref="B240:B271" si="49">IF(A240="","","2 Bedroom")</f>
        <v/>
      </c>
      <c r="C240" s="103" t="str">
        <f t="shared" ca="1" si="44"/>
        <v/>
      </c>
      <c r="D240" s="103" t="str">
        <f t="shared" ca="1" si="44"/>
        <v/>
      </c>
      <c r="E240" s="103" t="str">
        <f t="shared" ca="1" si="44"/>
        <v/>
      </c>
      <c r="F240" s="315" t="str">
        <f t="shared" ca="1" si="44"/>
        <v/>
      </c>
      <c r="G240" s="314" t="str">
        <f t="shared" ca="1" si="44"/>
        <v/>
      </c>
      <c r="H240" s="173" t="str">
        <f t="shared" si="45"/>
        <v/>
      </c>
      <c r="I240" s="315" t="str">
        <f t="shared" ca="1" si="46"/>
        <v/>
      </c>
      <c r="J240" s="314" t="str">
        <f t="shared" ca="1" si="46"/>
        <v/>
      </c>
      <c r="K240" s="173" t="str">
        <f t="shared" si="47"/>
        <v/>
      </c>
      <c r="L240" s="174" t="str">
        <f t="shared" ca="1" si="48"/>
        <v/>
      </c>
      <c r="M240" s="316" t="str">
        <f t="shared" ca="1" si="48"/>
        <v/>
      </c>
    </row>
    <row r="241" spans="1:13" hidden="1">
      <c r="A241" s="172"/>
      <c r="B241" s="172" t="str">
        <f t="shared" si="49"/>
        <v/>
      </c>
      <c r="C241" s="103" t="str">
        <f t="shared" ca="1" si="44"/>
        <v/>
      </c>
      <c r="D241" s="103" t="str">
        <f t="shared" ca="1" si="44"/>
        <v/>
      </c>
      <c r="E241" s="103" t="str">
        <f t="shared" ca="1" si="44"/>
        <v/>
      </c>
      <c r="F241" s="315" t="str">
        <f t="shared" ca="1" si="44"/>
        <v/>
      </c>
      <c r="G241" s="314" t="str">
        <f t="shared" ca="1" si="44"/>
        <v/>
      </c>
      <c r="H241" s="173" t="str">
        <f t="shared" si="45"/>
        <v/>
      </c>
      <c r="I241" s="315" t="str">
        <f t="shared" ca="1" si="46"/>
        <v/>
      </c>
      <c r="J241" s="314" t="str">
        <f t="shared" ca="1" si="46"/>
        <v/>
      </c>
      <c r="K241" s="173" t="str">
        <f t="shared" si="47"/>
        <v/>
      </c>
      <c r="L241" s="174" t="str">
        <f t="shared" ca="1" si="48"/>
        <v/>
      </c>
      <c r="M241" s="316" t="str">
        <f t="shared" ca="1" si="48"/>
        <v/>
      </c>
    </row>
    <row r="242" spans="1:13" hidden="1">
      <c r="A242" s="172"/>
      <c r="B242" s="172" t="str">
        <f t="shared" si="49"/>
        <v/>
      </c>
      <c r="C242" s="103" t="str">
        <f t="shared" ca="1" si="44"/>
        <v/>
      </c>
      <c r="D242" s="103" t="str">
        <f t="shared" ca="1" si="44"/>
        <v/>
      </c>
      <c r="E242" s="103" t="str">
        <f t="shared" ca="1" si="44"/>
        <v/>
      </c>
      <c r="F242" s="315" t="str">
        <f t="shared" ca="1" si="44"/>
        <v/>
      </c>
      <c r="G242" s="314" t="str">
        <f t="shared" ca="1" si="44"/>
        <v/>
      </c>
      <c r="H242" s="173" t="str">
        <f t="shared" si="45"/>
        <v/>
      </c>
      <c r="I242" s="315" t="str">
        <f t="shared" ca="1" si="46"/>
        <v/>
      </c>
      <c r="J242" s="314" t="str">
        <f t="shared" ca="1" si="46"/>
        <v/>
      </c>
      <c r="K242" s="173" t="str">
        <f t="shared" si="47"/>
        <v/>
      </c>
      <c r="L242" s="174" t="str">
        <f t="shared" ca="1" si="48"/>
        <v/>
      </c>
      <c r="M242" s="316" t="str">
        <f t="shared" ca="1" si="48"/>
        <v/>
      </c>
    </row>
    <row r="243" spans="1:13" hidden="1">
      <c r="A243" s="172"/>
      <c r="B243" s="172" t="str">
        <f t="shared" si="49"/>
        <v/>
      </c>
      <c r="C243" s="103" t="str">
        <f t="shared" ca="1" si="44"/>
        <v/>
      </c>
      <c r="D243" s="103" t="str">
        <f t="shared" ca="1" si="44"/>
        <v/>
      </c>
      <c r="E243" s="103" t="str">
        <f t="shared" ca="1" si="44"/>
        <v/>
      </c>
      <c r="F243" s="315" t="str">
        <f t="shared" ca="1" si="44"/>
        <v/>
      </c>
      <c r="G243" s="314" t="str">
        <f t="shared" ca="1" si="44"/>
        <v/>
      </c>
      <c r="H243" s="173" t="str">
        <f t="shared" si="45"/>
        <v/>
      </c>
      <c r="I243" s="315" t="str">
        <f t="shared" ca="1" si="46"/>
        <v/>
      </c>
      <c r="J243" s="314" t="str">
        <f t="shared" ca="1" si="46"/>
        <v/>
      </c>
      <c r="K243" s="173" t="str">
        <f t="shared" si="47"/>
        <v/>
      </c>
      <c r="L243" s="174" t="str">
        <f t="shared" ca="1" si="48"/>
        <v/>
      </c>
      <c r="M243" s="316" t="str">
        <f t="shared" ca="1" si="48"/>
        <v/>
      </c>
    </row>
    <row r="244" spans="1:13" hidden="1">
      <c r="A244" s="172"/>
      <c r="B244" s="172" t="str">
        <f t="shared" si="49"/>
        <v/>
      </c>
      <c r="C244" s="103" t="str">
        <f t="shared" ca="1" si="44"/>
        <v/>
      </c>
      <c r="D244" s="103" t="str">
        <f t="shared" ca="1" si="44"/>
        <v/>
      </c>
      <c r="E244" s="103" t="str">
        <f t="shared" ca="1" si="44"/>
        <v/>
      </c>
      <c r="F244" s="315" t="str">
        <f t="shared" ca="1" si="44"/>
        <v/>
      </c>
      <c r="G244" s="314" t="str">
        <f t="shared" ca="1" si="44"/>
        <v/>
      </c>
      <c r="H244" s="173" t="str">
        <f t="shared" si="45"/>
        <v/>
      </c>
      <c r="I244" s="315" t="str">
        <f t="shared" ca="1" si="46"/>
        <v/>
      </c>
      <c r="J244" s="314" t="str">
        <f t="shared" ca="1" si="46"/>
        <v/>
      </c>
      <c r="K244" s="173" t="str">
        <f t="shared" si="47"/>
        <v/>
      </c>
      <c r="L244" s="174" t="str">
        <f t="shared" ca="1" si="48"/>
        <v/>
      </c>
      <c r="M244" s="316" t="str">
        <f t="shared" ca="1" si="48"/>
        <v/>
      </c>
    </row>
    <row r="245" spans="1:13" hidden="1">
      <c r="A245" s="172"/>
      <c r="B245" s="172" t="str">
        <f t="shared" si="49"/>
        <v/>
      </c>
      <c r="C245" s="103" t="str">
        <f t="shared" ca="1" si="44"/>
        <v/>
      </c>
      <c r="D245" s="103" t="str">
        <f t="shared" ca="1" si="44"/>
        <v/>
      </c>
      <c r="E245" s="103" t="str">
        <f t="shared" ca="1" si="44"/>
        <v/>
      </c>
      <c r="F245" s="315" t="str">
        <f t="shared" ca="1" si="44"/>
        <v/>
      </c>
      <c r="G245" s="314" t="str">
        <f t="shared" ca="1" si="44"/>
        <v/>
      </c>
      <c r="H245" s="173" t="str">
        <f t="shared" si="45"/>
        <v/>
      </c>
      <c r="I245" s="315" t="str">
        <f t="shared" ca="1" si="46"/>
        <v/>
      </c>
      <c r="J245" s="314" t="str">
        <f t="shared" ca="1" si="46"/>
        <v/>
      </c>
      <c r="K245" s="173" t="str">
        <f t="shared" si="47"/>
        <v/>
      </c>
      <c r="L245" s="174" t="str">
        <f t="shared" ca="1" si="48"/>
        <v/>
      </c>
      <c r="M245" s="316" t="str">
        <f t="shared" ca="1" si="48"/>
        <v/>
      </c>
    </row>
    <row r="246" spans="1:13" hidden="1">
      <c r="A246" s="172"/>
      <c r="B246" s="172" t="str">
        <f t="shared" si="49"/>
        <v/>
      </c>
      <c r="C246" s="103" t="str">
        <f t="shared" ca="1" si="44"/>
        <v/>
      </c>
      <c r="D246" s="103" t="str">
        <f t="shared" ca="1" si="44"/>
        <v/>
      </c>
      <c r="E246" s="103" t="str">
        <f t="shared" ca="1" si="44"/>
        <v/>
      </c>
      <c r="F246" s="315" t="str">
        <f t="shared" ca="1" si="44"/>
        <v/>
      </c>
      <c r="G246" s="314" t="str">
        <f t="shared" ca="1" si="44"/>
        <v/>
      </c>
      <c r="H246" s="173" t="str">
        <f t="shared" si="45"/>
        <v/>
      </c>
      <c r="I246" s="315" t="str">
        <f t="shared" ca="1" si="46"/>
        <v/>
      </c>
      <c r="J246" s="314" t="str">
        <f t="shared" ca="1" si="46"/>
        <v/>
      </c>
      <c r="K246" s="173" t="str">
        <f t="shared" si="47"/>
        <v/>
      </c>
      <c r="L246" s="174" t="str">
        <f t="shared" ca="1" si="48"/>
        <v/>
      </c>
      <c r="M246" s="316" t="str">
        <f t="shared" ca="1" si="48"/>
        <v/>
      </c>
    </row>
    <row r="247" spans="1:13" hidden="1">
      <c r="A247" s="172"/>
      <c r="B247" s="172" t="str">
        <f t="shared" si="49"/>
        <v/>
      </c>
      <c r="C247" s="103" t="str">
        <f t="shared" ca="1" si="44"/>
        <v/>
      </c>
      <c r="D247" s="103" t="str">
        <f t="shared" ca="1" si="44"/>
        <v/>
      </c>
      <c r="E247" s="103" t="str">
        <f t="shared" ca="1" si="44"/>
        <v/>
      </c>
      <c r="F247" s="315" t="str">
        <f t="shared" ca="1" si="44"/>
        <v/>
      </c>
      <c r="G247" s="314" t="str">
        <f t="shared" ca="1" si="44"/>
        <v/>
      </c>
      <c r="H247" s="173" t="str">
        <f t="shared" si="45"/>
        <v/>
      </c>
      <c r="I247" s="315" t="str">
        <f t="shared" ca="1" si="46"/>
        <v/>
      </c>
      <c r="J247" s="314" t="str">
        <f t="shared" ca="1" si="46"/>
        <v/>
      </c>
      <c r="K247" s="173" t="str">
        <f t="shared" si="47"/>
        <v/>
      </c>
      <c r="L247" s="174" t="str">
        <f t="shared" ca="1" si="48"/>
        <v/>
      </c>
      <c r="M247" s="316" t="str">
        <f t="shared" ca="1" si="48"/>
        <v/>
      </c>
    </row>
    <row r="248" spans="1:13" hidden="1">
      <c r="A248" s="172"/>
      <c r="B248" s="172" t="str">
        <f t="shared" si="49"/>
        <v/>
      </c>
      <c r="C248" s="103" t="str">
        <f t="shared" ca="1" si="44"/>
        <v/>
      </c>
      <c r="D248" s="103" t="str">
        <f t="shared" ca="1" si="44"/>
        <v/>
      </c>
      <c r="E248" s="103" t="str">
        <f t="shared" ca="1" si="44"/>
        <v/>
      </c>
      <c r="F248" s="315" t="str">
        <f t="shared" ca="1" si="44"/>
        <v/>
      </c>
      <c r="G248" s="314" t="str">
        <f t="shared" ca="1" si="44"/>
        <v/>
      </c>
      <c r="H248" s="173" t="str">
        <f t="shared" si="45"/>
        <v/>
      </c>
      <c r="I248" s="315" t="str">
        <f t="shared" ca="1" si="46"/>
        <v/>
      </c>
      <c r="J248" s="314" t="str">
        <f t="shared" ca="1" si="46"/>
        <v/>
      </c>
      <c r="K248" s="173" t="str">
        <f t="shared" si="47"/>
        <v/>
      </c>
      <c r="L248" s="174" t="str">
        <f t="shared" ca="1" si="48"/>
        <v/>
      </c>
      <c r="M248" s="316" t="str">
        <f t="shared" ca="1" si="48"/>
        <v/>
      </c>
    </row>
    <row r="249" spans="1:13" hidden="1">
      <c r="A249" s="172"/>
      <c r="B249" s="172" t="str">
        <f t="shared" si="49"/>
        <v/>
      </c>
      <c r="C249" s="103" t="str">
        <f t="shared" ca="1" si="44"/>
        <v/>
      </c>
      <c r="D249" s="103" t="str">
        <f t="shared" ca="1" si="44"/>
        <v/>
      </c>
      <c r="E249" s="103" t="str">
        <f t="shared" ca="1" si="44"/>
        <v/>
      </c>
      <c r="F249" s="315" t="str">
        <f t="shared" ca="1" si="44"/>
        <v/>
      </c>
      <c r="G249" s="314" t="str">
        <f t="shared" ca="1" si="44"/>
        <v/>
      </c>
      <c r="H249" s="173" t="str">
        <f t="shared" si="45"/>
        <v/>
      </c>
      <c r="I249" s="315" t="str">
        <f t="shared" ca="1" si="46"/>
        <v/>
      </c>
      <c r="J249" s="314" t="str">
        <f t="shared" ca="1" si="46"/>
        <v/>
      </c>
      <c r="K249" s="173" t="str">
        <f t="shared" si="47"/>
        <v/>
      </c>
      <c r="L249" s="174" t="str">
        <f t="shared" ca="1" si="48"/>
        <v/>
      </c>
      <c r="M249" s="316" t="str">
        <f t="shared" ca="1" si="48"/>
        <v/>
      </c>
    </row>
    <row r="250" spans="1:13" hidden="1">
      <c r="A250" s="172"/>
      <c r="B250" s="172" t="str">
        <f t="shared" si="49"/>
        <v/>
      </c>
      <c r="C250" s="103" t="str">
        <f t="shared" ca="1" si="44"/>
        <v/>
      </c>
      <c r="D250" s="103" t="str">
        <f t="shared" ca="1" si="44"/>
        <v/>
      </c>
      <c r="E250" s="103" t="str">
        <f t="shared" ca="1" si="44"/>
        <v/>
      </c>
      <c r="F250" s="315" t="str">
        <f t="shared" ca="1" si="44"/>
        <v/>
      </c>
      <c r="G250" s="314" t="str">
        <f t="shared" ca="1" si="44"/>
        <v/>
      </c>
      <c r="H250" s="173" t="str">
        <f t="shared" si="45"/>
        <v/>
      </c>
      <c r="I250" s="315" t="str">
        <f t="shared" ca="1" si="46"/>
        <v/>
      </c>
      <c r="J250" s="314" t="str">
        <f t="shared" ca="1" si="46"/>
        <v/>
      </c>
      <c r="K250" s="173" t="str">
        <f t="shared" si="47"/>
        <v/>
      </c>
      <c r="L250" s="174" t="str">
        <f t="shared" ca="1" si="48"/>
        <v/>
      </c>
      <c r="M250" s="316" t="str">
        <f t="shared" ca="1" si="48"/>
        <v/>
      </c>
    </row>
    <row r="251" spans="1:13" hidden="1">
      <c r="A251" s="172"/>
      <c r="B251" s="172" t="str">
        <f t="shared" si="49"/>
        <v/>
      </c>
      <c r="C251" s="103" t="str">
        <f t="shared" ca="1" si="44"/>
        <v/>
      </c>
      <c r="D251" s="103" t="str">
        <f t="shared" ca="1" si="44"/>
        <v/>
      </c>
      <c r="E251" s="103" t="str">
        <f t="shared" ca="1" si="44"/>
        <v/>
      </c>
      <c r="F251" s="315" t="str">
        <f t="shared" ca="1" si="44"/>
        <v/>
      </c>
      <c r="G251" s="314" t="str">
        <f t="shared" ca="1" si="44"/>
        <v/>
      </c>
      <c r="H251" s="173" t="str">
        <f t="shared" si="45"/>
        <v/>
      </c>
      <c r="I251" s="315" t="str">
        <f t="shared" ca="1" si="46"/>
        <v/>
      </c>
      <c r="J251" s="314" t="str">
        <f t="shared" ca="1" si="46"/>
        <v/>
      </c>
      <c r="K251" s="173" t="str">
        <f t="shared" si="47"/>
        <v/>
      </c>
      <c r="L251" s="174" t="str">
        <f t="shared" ca="1" si="48"/>
        <v/>
      </c>
      <c r="M251" s="316" t="str">
        <f t="shared" ca="1" si="48"/>
        <v/>
      </c>
    </row>
    <row r="252" spans="1:13" hidden="1">
      <c r="A252" s="172"/>
      <c r="B252" s="172" t="str">
        <f t="shared" si="49"/>
        <v/>
      </c>
      <c r="C252" s="103" t="str">
        <f t="shared" ca="1" si="44"/>
        <v/>
      </c>
      <c r="D252" s="103" t="str">
        <f t="shared" ca="1" si="44"/>
        <v/>
      </c>
      <c r="E252" s="103" t="str">
        <f t="shared" ca="1" si="44"/>
        <v/>
      </c>
      <c r="F252" s="315" t="str">
        <f t="shared" ca="1" si="44"/>
        <v/>
      </c>
      <c r="G252" s="314" t="str">
        <f t="shared" ca="1" si="44"/>
        <v/>
      </c>
      <c r="H252" s="173" t="str">
        <f t="shared" si="45"/>
        <v/>
      </c>
      <c r="I252" s="315" t="str">
        <f t="shared" ca="1" si="46"/>
        <v/>
      </c>
      <c r="J252" s="314" t="str">
        <f t="shared" ca="1" si="46"/>
        <v/>
      </c>
      <c r="K252" s="173" t="str">
        <f t="shared" si="47"/>
        <v/>
      </c>
      <c r="L252" s="174" t="str">
        <f t="shared" ca="1" si="48"/>
        <v/>
      </c>
      <c r="M252" s="316" t="str">
        <f t="shared" ca="1" si="48"/>
        <v/>
      </c>
    </row>
    <row r="253" spans="1:13" hidden="1">
      <c r="A253" s="172"/>
      <c r="B253" s="172" t="str">
        <f t="shared" si="49"/>
        <v/>
      </c>
      <c r="C253" s="103" t="str">
        <f t="shared" ca="1" si="44"/>
        <v/>
      </c>
      <c r="D253" s="103" t="str">
        <f t="shared" ca="1" si="44"/>
        <v/>
      </c>
      <c r="E253" s="103" t="str">
        <f t="shared" ca="1" si="44"/>
        <v/>
      </c>
      <c r="F253" s="315" t="str">
        <f t="shared" ca="1" si="44"/>
        <v/>
      </c>
      <c r="G253" s="314" t="str">
        <f t="shared" ca="1" si="44"/>
        <v/>
      </c>
      <c r="H253" s="173" t="str">
        <f t="shared" si="45"/>
        <v/>
      </c>
      <c r="I253" s="315" t="str">
        <f t="shared" ca="1" si="46"/>
        <v/>
      </c>
      <c r="J253" s="314" t="str">
        <f t="shared" ca="1" si="46"/>
        <v/>
      </c>
      <c r="K253" s="173" t="str">
        <f t="shared" si="47"/>
        <v/>
      </c>
      <c r="L253" s="174" t="str">
        <f t="shared" ca="1" si="48"/>
        <v/>
      </c>
      <c r="M253" s="316" t="str">
        <f t="shared" ca="1" si="48"/>
        <v/>
      </c>
    </row>
    <row r="254" spans="1:13" hidden="1">
      <c r="A254" s="172"/>
      <c r="B254" s="172" t="str">
        <f t="shared" si="49"/>
        <v/>
      </c>
      <c r="C254" s="103" t="str">
        <f t="shared" ca="1" si="44"/>
        <v/>
      </c>
      <c r="D254" s="103" t="str">
        <f t="shared" ca="1" si="44"/>
        <v/>
      </c>
      <c r="E254" s="103" t="str">
        <f t="shared" ca="1" si="44"/>
        <v/>
      </c>
      <c r="F254" s="315" t="str">
        <f t="shared" ca="1" si="44"/>
        <v/>
      </c>
      <c r="G254" s="314" t="str">
        <f t="shared" ca="1" si="44"/>
        <v/>
      </c>
      <c r="H254" s="173" t="str">
        <f t="shared" si="45"/>
        <v/>
      </c>
      <c r="I254" s="315" t="str">
        <f t="shared" ca="1" si="46"/>
        <v/>
      </c>
      <c r="J254" s="314" t="str">
        <f t="shared" ca="1" si="46"/>
        <v/>
      </c>
      <c r="K254" s="173" t="str">
        <f t="shared" si="47"/>
        <v/>
      </c>
      <c r="L254" s="174" t="str">
        <f t="shared" ca="1" si="48"/>
        <v/>
      </c>
      <c r="M254" s="316" t="str">
        <f t="shared" ca="1" si="48"/>
        <v/>
      </c>
    </row>
    <row r="255" spans="1:13" hidden="1">
      <c r="A255" s="172"/>
      <c r="B255" s="172" t="str">
        <f t="shared" si="49"/>
        <v/>
      </c>
      <c r="C255" s="103" t="str">
        <f t="shared" ca="1" si="44"/>
        <v/>
      </c>
      <c r="D255" s="103" t="str">
        <f t="shared" ca="1" si="44"/>
        <v/>
      </c>
      <c r="E255" s="103" t="str">
        <f t="shared" ca="1" si="44"/>
        <v/>
      </c>
      <c r="F255" s="315" t="str">
        <f t="shared" ca="1" si="44"/>
        <v/>
      </c>
      <c r="G255" s="314" t="str">
        <f t="shared" ca="1" si="44"/>
        <v/>
      </c>
      <c r="H255" s="173" t="str">
        <f t="shared" si="45"/>
        <v/>
      </c>
      <c r="I255" s="315" t="str">
        <f t="shared" ca="1" si="46"/>
        <v/>
      </c>
      <c r="J255" s="314" t="str">
        <f t="shared" ca="1" si="46"/>
        <v/>
      </c>
      <c r="K255" s="173" t="str">
        <f t="shared" si="47"/>
        <v/>
      </c>
      <c r="L255" s="174" t="str">
        <f t="shared" ca="1" si="48"/>
        <v/>
      </c>
      <c r="M255" s="316" t="str">
        <f t="shared" ca="1" si="48"/>
        <v/>
      </c>
    </row>
    <row r="256" spans="1:13" hidden="1">
      <c r="A256" s="172"/>
      <c r="B256" s="172" t="str">
        <f t="shared" si="49"/>
        <v/>
      </c>
      <c r="C256" s="103" t="str">
        <f t="shared" ca="1" si="44"/>
        <v/>
      </c>
      <c r="D256" s="103" t="str">
        <f t="shared" ca="1" si="44"/>
        <v/>
      </c>
      <c r="E256" s="103" t="str">
        <f t="shared" ca="1" si="44"/>
        <v/>
      </c>
      <c r="F256" s="315" t="str">
        <f t="shared" ca="1" si="44"/>
        <v/>
      </c>
      <c r="G256" s="314" t="str">
        <f t="shared" ca="1" si="44"/>
        <v/>
      </c>
      <c r="H256" s="173" t="str">
        <f t="shared" si="45"/>
        <v/>
      </c>
      <c r="I256" s="315" t="str">
        <f t="shared" ca="1" si="46"/>
        <v/>
      </c>
      <c r="J256" s="314" t="str">
        <f t="shared" ca="1" si="46"/>
        <v/>
      </c>
      <c r="K256" s="173" t="str">
        <f t="shared" si="47"/>
        <v/>
      </c>
      <c r="L256" s="174" t="str">
        <f t="shared" ca="1" si="48"/>
        <v/>
      </c>
      <c r="M256" s="316" t="str">
        <f t="shared" ca="1" si="48"/>
        <v/>
      </c>
    </row>
    <row r="257" spans="1:13" hidden="1">
      <c r="A257" s="172"/>
      <c r="B257" s="172" t="str">
        <f t="shared" si="49"/>
        <v/>
      </c>
      <c r="C257" s="103" t="str">
        <f t="shared" ca="1" si="44"/>
        <v/>
      </c>
      <c r="D257" s="103" t="str">
        <f t="shared" ca="1" si="44"/>
        <v/>
      </c>
      <c r="E257" s="103" t="str">
        <f t="shared" ca="1" si="44"/>
        <v/>
      </c>
      <c r="F257" s="315" t="str">
        <f t="shared" ca="1" si="44"/>
        <v/>
      </c>
      <c r="G257" s="314" t="str">
        <f t="shared" ca="1" si="44"/>
        <v/>
      </c>
      <c r="H257" s="173" t="str">
        <f t="shared" si="45"/>
        <v/>
      </c>
      <c r="I257" s="315" t="str">
        <f t="shared" ca="1" si="46"/>
        <v/>
      </c>
      <c r="J257" s="314" t="str">
        <f t="shared" ca="1" si="46"/>
        <v/>
      </c>
      <c r="K257" s="173" t="str">
        <f t="shared" si="47"/>
        <v/>
      </c>
      <c r="L257" s="174" t="str">
        <f t="shared" ca="1" si="48"/>
        <v/>
      </c>
      <c r="M257" s="316" t="str">
        <f t="shared" ca="1" si="48"/>
        <v/>
      </c>
    </row>
    <row r="258" spans="1:13" hidden="1">
      <c r="A258" s="172"/>
      <c r="B258" s="172" t="str">
        <f t="shared" si="49"/>
        <v/>
      </c>
      <c r="C258" s="103" t="str">
        <f t="shared" ca="1" si="44"/>
        <v/>
      </c>
      <c r="D258" s="103" t="str">
        <f t="shared" ca="1" si="44"/>
        <v/>
      </c>
      <c r="E258" s="103" t="str">
        <f t="shared" ca="1" si="44"/>
        <v/>
      </c>
      <c r="F258" s="315" t="str">
        <f t="shared" ca="1" si="44"/>
        <v/>
      </c>
      <c r="G258" s="314" t="str">
        <f t="shared" ca="1" si="44"/>
        <v/>
      </c>
      <c r="H258" s="173" t="str">
        <f t="shared" si="45"/>
        <v/>
      </c>
      <c r="I258" s="315" t="str">
        <f t="shared" ca="1" si="46"/>
        <v/>
      </c>
      <c r="J258" s="314" t="str">
        <f t="shared" ca="1" si="46"/>
        <v/>
      </c>
      <c r="K258" s="173" t="str">
        <f t="shared" si="47"/>
        <v/>
      </c>
      <c r="L258" s="174" t="str">
        <f t="shared" ca="1" si="48"/>
        <v/>
      </c>
      <c r="M258" s="316" t="str">
        <f t="shared" ca="1" si="48"/>
        <v/>
      </c>
    </row>
    <row r="259" spans="1:13" hidden="1">
      <c r="A259" s="172"/>
      <c r="B259" s="172" t="str">
        <f t="shared" si="49"/>
        <v/>
      </c>
      <c r="C259" s="103" t="str">
        <f t="shared" ca="1" si="44"/>
        <v/>
      </c>
      <c r="D259" s="103" t="str">
        <f t="shared" ca="1" si="44"/>
        <v/>
      </c>
      <c r="E259" s="103" t="str">
        <f t="shared" ca="1" si="44"/>
        <v/>
      </c>
      <c r="F259" s="315" t="str">
        <f t="shared" ca="1" si="44"/>
        <v/>
      </c>
      <c r="G259" s="314" t="str">
        <f t="shared" ca="1" si="44"/>
        <v/>
      </c>
      <c r="H259" s="173" t="str">
        <f t="shared" si="45"/>
        <v/>
      </c>
      <c r="I259" s="315" t="str">
        <f t="shared" ca="1" si="46"/>
        <v/>
      </c>
      <c r="J259" s="314" t="str">
        <f t="shared" ca="1" si="46"/>
        <v/>
      </c>
      <c r="K259" s="173" t="str">
        <f t="shared" si="47"/>
        <v/>
      </c>
      <c r="L259" s="174" t="str">
        <f t="shared" ca="1" si="48"/>
        <v/>
      </c>
      <c r="M259" s="316" t="str">
        <f t="shared" ca="1" si="48"/>
        <v/>
      </c>
    </row>
    <row r="260" spans="1:13" ht="27" customHeight="1">
      <c r="A260" s="337" t="s">
        <v>186</v>
      </c>
      <c r="B260" s="337"/>
      <c r="C260" s="337"/>
      <c r="D260" s="338">
        <f ca="1">SUM(D212:D259)</f>
        <v>0</v>
      </c>
      <c r="E260" s="338">
        <f ca="1">IFERROR(SUMPRODUCT(D212:D259,$E212:$E259)/$D260,0)</f>
        <v>0</v>
      </c>
      <c r="F260" s="339">
        <f ca="1">IFERROR(SUMPRODUCT(F212:F259,$D212:$D259)/$D260,0)</f>
        <v>0</v>
      </c>
      <c r="G260" s="340">
        <f ca="1">IFERROR(SUMPRODUCT(G212:G259,$E212:$E259)/SUM($E212:$E259),0)</f>
        <v>0</v>
      </c>
      <c r="H260" s="341">
        <f ca="1">IFERROR(SUMPRODUCT(H212:H259,$D212:$D259)/$D260,0)</f>
        <v>0</v>
      </c>
      <c r="I260" s="339">
        <f ca="1">IFERROR(SUMPRODUCT(I212:I259,$D212:$D259)/$D259,0)</f>
        <v>0</v>
      </c>
      <c r="J260" s="340">
        <f ca="1">IFERROR(SUMPRODUCT(J212:J259,$E212:$E259)/SUM($E212:$E259),0)</f>
        <v>0</v>
      </c>
      <c r="K260" s="341">
        <f ca="1">IFERROR(SUMPRODUCT(K212:K259,$D212:$D259)/$D260,0)</f>
        <v>0</v>
      </c>
      <c r="L260" s="339">
        <f ca="1">IFERROR(SUMPRODUCT(L212:L259,$D212:$D259)/$D260,0)</f>
        <v>0</v>
      </c>
      <c r="M260" s="340">
        <f ca="1">IFERROR(SUMPRODUCT(M212:M259,$E212:$E259)/SUM($E212:$E259),0)</f>
        <v>0</v>
      </c>
    </row>
    <row r="261" spans="1:13" ht="12" customHeight="1">
      <c r="A261" s="330" t="s">
        <v>67</v>
      </c>
      <c r="B261" s="330"/>
      <c r="C261" s="330"/>
      <c r="D261" s="331"/>
      <c r="E261" s="331"/>
      <c r="F261" s="332"/>
      <c r="G261" s="333"/>
      <c r="H261" s="334"/>
      <c r="I261" s="332"/>
      <c r="J261" s="333"/>
      <c r="K261" s="334"/>
      <c r="L261" s="335"/>
      <c r="M261" s="336"/>
    </row>
    <row r="262" spans="1:13" ht="12" customHeight="1">
      <c r="A262" s="172" t="s">
        <v>358</v>
      </c>
      <c r="B262" s="172" t="str">
        <f>IF(A262="","",$A$261)</f>
        <v>5 Bedroom</v>
      </c>
      <c r="C262" s="103">
        <f t="shared" ref="C262:G265" ca="1" si="50">IF($A262="","",IFERROR(INDIRECT("'" &amp; $A262 &amp; "'!" &amp; C$9),0))</f>
        <v>2</v>
      </c>
      <c r="D262" s="103">
        <f t="shared" ca="1" si="50"/>
        <v>0</v>
      </c>
      <c r="E262" s="103">
        <f t="shared" ca="1" si="50"/>
        <v>0</v>
      </c>
      <c r="F262" s="315">
        <f t="shared" ca="1" si="50"/>
        <v>0</v>
      </c>
      <c r="G262" s="314">
        <f t="shared" ca="1" si="50"/>
        <v>0</v>
      </c>
      <c r="H262" s="173">
        <f ca="1">IF($A262="","",I262-F262)</f>
        <v>0</v>
      </c>
      <c r="I262" s="315">
        <f t="shared" ref="I262:J265" ca="1" si="51">IF($A262="","",IFERROR(INDIRECT("'" &amp; $A262 &amp; "'!" &amp; I$9),0))</f>
        <v>0</v>
      </c>
      <c r="J262" s="314">
        <f t="shared" ca="1" si="51"/>
        <v>0</v>
      </c>
      <c r="K262" s="173">
        <f ca="1">IF($A262="","",L262-I262)</f>
        <v>0</v>
      </c>
      <c r="L262" s="174">
        <f t="shared" ref="L262:M265" ca="1" si="52">IF($A262="","",IFERROR(INDIRECT("'" &amp; $A262 &amp; "'!" &amp; L$9),0))</f>
        <v>0</v>
      </c>
      <c r="M262" s="316">
        <f t="shared" ca="1" si="52"/>
        <v>0</v>
      </c>
    </row>
    <row r="263" spans="1:13">
      <c r="A263" s="172" t="s">
        <v>384</v>
      </c>
      <c r="B263" s="172" t="str">
        <f>IF(A263="","","2 Bedroom")</f>
        <v>2 Bedroom</v>
      </c>
      <c r="C263" s="103">
        <f t="shared" ca="1" si="50"/>
        <v>5</v>
      </c>
      <c r="D263" s="103">
        <f t="shared" ca="1" si="50"/>
        <v>0</v>
      </c>
      <c r="E263" s="103">
        <f t="shared" ca="1" si="50"/>
        <v>0</v>
      </c>
      <c r="F263" s="315">
        <f t="shared" ca="1" si="50"/>
        <v>0</v>
      </c>
      <c r="G263" s="314">
        <f t="shared" ca="1" si="50"/>
        <v>0</v>
      </c>
      <c r="H263" s="173">
        <f ca="1">IF($A263="","",I263-F263)</f>
        <v>0</v>
      </c>
      <c r="I263" s="315">
        <f t="shared" ca="1" si="51"/>
        <v>0</v>
      </c>
      <c r="J263" s="314">
        <f t="shared" ca="1" si="51"/>
        <v>0</v>
      </c>
      <c r="K263" s="173">
        <f ca="1">IF($A263="","",L263-I263)</f>
        <v>0</v>
      </c>
      <c r="L263" s="174">
        <f t="shared" ca="1" si="52"/>
        <v>0</v>
      </c>
      <c r="M263" s="316">
        <f t="shared" ca="1" si="52"/>
        <v>0</v>
      </c>
    </row>
    <row r="264" spans="1:13">
      <c r="A264" s="172" t="s">
        <v>406</v>
      </c>
      <c r="B264" s="172" t="str">
        <f>IF(A264="","","2 Bedroom")</f>
        <v>2 Bedroom</v>
      </c>
      <c r="C264" s="103">
        <f t="shared" ca="1" si="50"/>
        <v>4</v>
      </c>
      <c r="D264" s="103">
        <f t="shared" ca="1" si="50"/>
        <v>0</v>
      </c>
      <c r="E264" s="103">
        <f t="shared" ca="1" si="50"/>
        <v>0</v>
      </c>
      <c r="F264" s="315">
        <f t="shared" ca="1" si="50"/>
        <v>0</v>
      </c>
      <c r="G264" s="314">
        <f t="shared" ca="1" si="50"/>
        <v>0</v>
      </c>
      <c r="H264" s="173">
        <f ca="1">IF($A264="","",I264-F264)</f>
        <v>0</v>
      </c>
      <c r="I264" s="315">
        <f t="shared" ca="1" si="51"/>
        <v>0</v>
      </c>
      <c r="J264" s="314">
        <f t="shared" ca="1" si="51"/>
        <v>0</v>
      </c>
      <c r="K264" s="173">
        <f ca="1">IF($A264="","",L264-I264)</f>
        <v>0</v>
      </c>
      <c r="L264" s="174">
        <f t="shared" ca="1" si="52"/>
        <v>0</v>
      </c>
      <c r="M264" s="316">
        <f t="shared" ca="1" si="52"/>
        <v>0</v>
      </c>
    </row>
    <row r="265" spans="1:13">
      <c r="A265" s="172" t="s">
        <v>422</v>
      </c>
      <c r="B265" s="172" t="str">
        <f>IF(A265="","","2 Bedroom")</f>
        <v>2 Bedroom</v>
      </c>
      <c r="C265" s="103">
        <f t="shared" ca="1" si="50"/>
        <v>5</v>
      </c>
      <c r="D265" s="103">
        <f t="shared" ca="1" si="50"/>
        <v>0</v>
      </c>
      <c r="E265" s="103">
        <f t="shared" ca="1" si="50"/>
        <v>0</v>
      </c>
      <c r="F265" s="315">
        <f t="shared" ca="1" si="50"/>
        <v>0</v>
      </c>
      <c r="G265" s="314">
        <f t="shared" ca="1" si="50"/>
        <v>0</v>
      </c>
      <c r="H265" s="173">
        <f ca="1">IF($A265="","",I265-F265)</f>
        <v>0</v>
      </c>
      <c r="I265" s="315">
        <f t="shared" ca="1" si="51"/>
        <v>0</v>
      </c>
      <c r="J265" s="314">
        <f t="shared" ca="1" si="51"/>
        <v>0</v>
      </c>
      <c r="K265" s="173">
        <f ca="1">IF($A265="","",L265-I265)</f>
        <v>0</v>
      </c>
      <c r="L265" s="174">
        <f t="shared" ca="1" si="52"/>
        <v>0</v>
      </c>
      <c r="M265" s="316">
        <f t="shared" ca="1" si="52"/>
        <v>0</v>
      </c>
    </row>
    <row r="266" spans="1:13" hidden="1">
      <c r="A266" s="172"/>
      <c r="B266" s="172" t="str">
        <f t="shared" si="49"/>
        <v/>
      </c>
      <c r="C266" s="103" t="str">
        <f t="shared" ref="C266:G309" ca="1" si="53">IF($A266="","",IFERROR(INDIRECT("'" &amp; $A266 &amp; "'!" &amp; C$9),0))</f>
        <v/>
      </c>
      <c r="D266" s="103" t="str">
        <f t="shared" ca="1" si="53"/>
        <v/>
      </c>
      <c r="E266" s="103" t="str">
        <f t="shared" ca="1" si="53"/>
        <v/>
      </c>
      <c r="F266" s="315" t="str">
        <f t="shared" ca="1" si="53"/>
        <v/>
      </c>
      <c r="G266" s="314" t="str">
        <f t="shared" ca="1" si="53"/>
        <v/>
      </c>
      <c r="H266" s="173" t="str">
        <f t="shared" ref="H266:H309" si="54">IF($A266="","",I266-F266)</f>
        <v/>
      </c>
      <c r="I266" s="315" t="str">
        <f t="shared" ref="I266:J309" ca="1" si="55">IF($A266="","",IFERROR(INDIRECT("'" &amp; $A266 &amp; "'!" &amp; I$9),0))</f>
        <v/>
      </c>
      <c r="J266" s="314" t="str">
        <f t="shared" ca="1" si="55"/>
        <v/>
      </c>
      <c r="K266" s="173" t="str">
        <f t="shared" ref="K266:K309" si="56">IF($A266="","",L266-I266)</f>
        <v/>
      </c>
      <c r="L266" s="174" t="str">
        <f t="shared" ref="L266:M309" ca="1" si="57">IF($A266="","",IFERROR(INDIRECT("'" &amp; $A266 &amp; "'!" &amp; L$9),0))</f>
        <v/>
      </c>
      <c r="M266" s="316" t="str">
        <f t="shared" ca="1" si="57"/>
        <v/>
      </c>
    </row>
    <row r="267" spans="1:13" hidden="1">
      <c r="A267" s="172"/>
      <c r="B267" s="172" t="str">
        <f t="shared" si="49"/>
        <v/>
      </c>
      <c r="C267" s="103" t="str">
        <f t="shared" ca="1" si="53"/>
        <v/>
      </c>
      <c r="D267" s="103" t="str">
        <f t="shared" ca="1" si="53"/>
        <v/>
      </c>
      <c r="E267" s="103" t="str">
        <f t="shared" ca="1" si="53"/>
        <v/>
      </c>
      <c r="F267" s="315" t="str">
        <f t="shared" ca="1" si="53"/>
        <v/>
      </c>
      <c r="G267" s="314" t="str">
        <f t="shared" ca="1" si="53"/>
        <v/>
      </c>
      <c r="H267" s="173" t="str">
        <f t="shared" si="54"/>
        <v/>
      </c>
      <c r="I267" s="315" t="str">
        <f t="shared" ca="1" si="55"/>
        <v/>
      </c>
      <c r="J267" s="314" t="str">
        <f t="shared" ca="1" si="55"/>
        <v/>
      </c>
      <c r="K267" s="173" t="str">
        <f t="shared" si="56"/>
        <v/>
      </c>
      <c r="L267" s="174" t="str">
        <f t="shared" ca="1" si="57"/>
        <v/>
      </c>
      <c r="M267" s="316" t="str">
        <f t="shared" ca="1" si="57"/>
        <v/>
      </c>
    </row>
    <row r="268" spans="1:13" hidden="1">
      <c r="A268" s="172"/>
      <c r="B268" s="172" t="str">
        <f t="shared" si="49"/>
        <v/>
      </c>
      <c r="C268" s="103" t="str">
        <f t="shared" ca="1" si="53"/>
        <v/>
      </c>
      <c r="D268" s="103" t="str">
        <f t="shared" ca="1" si="53"/>
        <v/>
      </c>
      <c r="E268" s="103" t="str">
        <f t="shared" ca="1" si="53"/>
        <v/>
      </c>
      <c r="F268" s="315" t="str">
        <f t="shared" ca="1" si="53"/>
        <v/>
      </c>
      <c r="G268" s="314" t="str">
        <f t="shared" ca="1" si="53"/>
        <v/>
      </c>
      <c r="H268" s="173" t="str">
        <f t="shared" si="54"/>
        <v/>
      </c>
      <c r="I268" s="315" t="str">
        <f t="shared" ca="1" si="55"/>
        <v/>
      </c>
      <c r="J268" s="314" t="str">
        <f t="shared" ca="1" si="55"/>
        <v/>
      </c>
      <c r="K268" s="173" t="str">
        <f t="shared" si="56"/>
        <v/>
      </c>
      <c r="L268" s="174" t="str">
        <f t="shared" ca="1" si="57"/>
        <v/>
      </c>
      <c r="M268" s="316" t="str">
        <f t="shared" ca="1" si="57"/>
        <v/>
      </c>
    </row>
    <row r="269" spans="1:13" hidden="1">
      <c r="A269" s="172"/>
      <c r="B269" s="172" t="str">
        <f t="shared" si="49"/>
        <v/>
      </c>
      <c r="C269" s="103" t="str">
        <f t="shared" ca="1" si="53"/>
        <v/>
      </c>
      <c r="D269" s="103" t="str">
        <f t="shared" ca="1" si="53"/>
        <v/>
      </c>
      <c r="E269" s="103" t="str">
        <f t="shared" ca="1" si="53"/>
        <v/>
      </c>
      <c r="F269" s="315" t="str">
        <f t="shared" ca="1" si="53"/>
        <v/>
      </c>
      <c r="G269" s="314" t="str">
        <f t="shared" ca="1" si="53"/>
        <v/>
      </c>
      <c r="H269" s="173" t="str">
        <f t="shared" si="54"/>
        <v/>
      </c>
      <c r="I269" s="315" t="str">
        <f t="shared" ca="1" si="55"/>
        <v/>
      </c>
      <c r="J269" s="314" t="str">
        <f t="shared" ca="1" si="55"/>
        <v/>
      </c>
      <c r="K269" s="173" t="str">
        <f t="shared" si="56"/>
        <v/>
      </c>
      <c r="L269" s="174" t="str">
        <f t="shared" ca="1" si="57"/>
        <v/>
      </c>
      <c r="M269" s="316" t="str">
        <f t="shared" ca="1" si="57"/>
        <v/>
      </c>
    </row>
    <row r="270" spans="1:13" hidden="1">
      <c r="A270" s="172"/>
      <c r="B270" s="172" t="str">
        <f t="shared" si="49"/>
        <v/>
      </c>
      <c r="C270" s="103" t="str">
        <f t="shared" ca="1" si="53"/>
        <v/>
      </c>
      <c r="D270" s="103" t="str">
        <f t="shared" ca="1" si="53"/>
        <v/>
      </c>
      <c r="E270" s="103" t="str">
        <f t="shared" ca="1" si="53"/>
        <v/>
      </c>
      <c r="F270" s="315" t="str">
        <f t="shared" ca="1" si="53"/>
        <v/>
      </c>
      <c r="G270" s="314" t="str">
        <f t="shared" ca="1" si="53"/>
        <v/>
      </c>
      <c r="H270" s="173" t="str">
        <f t="shared" si="54"/>
        <v/>
      </c>
      <c r="I270" s="315" t="str">
        <f t="shared" ca="1" si="55"/>
        <v/>
      </c>
      <c r="J270" s="314" t="str">
        <f t="shared" ca="1" si="55"/>
        <v/>
      </c>
      <c r="K270" s="173" t="str">
        <f t="shared" si="56"/>
        <v/>
      </c>
      <c r="L270" s="174" t="str">
        <f t="shared" ca="1" si="57"/>
        <v/>
      </c>
      <c r="M270" s="316" t="str">
        <f t="shared" ca="1" si="57"/>
        <v/>
      </c>
    </row>
    <row r="271" spans="1:13" hidden="1">
      <c r="A271" s="172"/>
      <c r="B271" s="172" t="str">
        <f t="shared" si="49"/>
        <v/>
      </c>
      <c r="C271" s="103" t="str">
        <f t="shared" ca="1" si="53"/>
        <v/>
      </c>
      <c r="D271" s="103" t="str">
        <f t="shared" ca="1" si="53"/>
        <v/>
      </c>
      <c r="E271" s="103" t="str">
        <f t="shared" ca="1" si="53"/>
        <v/>
      </c>
      <c r="F271" s="315" t="str">
        <f t="shared" ca="1" si="53"/>
        <v/>
      </c>
      <c r="G271" s="314" t="str">
        <f t="shared" ca="1" si="53"/>
        <v/>
      </c>
      <c r="H271" s="173" t="str">
        <f t="shared" si="54"/>
        <v/>
      </c>
      <c r="I271" s="315" t="str">
        <f t="shared" ca="1" si="55"/>
        <v/>
      </c>
      <c r="J271" s="314" t="str">
        <f t="shared" ca="1" si="55"/>
        <v/>
      </c>
      <c r="K271" s="173" t="str">
        <f t="shared" si="56"/>
        <v/>
      </c>
      <c r="L271" s="174" t="str">
        <f t="shared" ca="1" si="57"/>
        <v/>
      </c>
      <c r="M271" s="316" t="str">
        <f t="shared" ca="1" si="57"/>
        <v/>
      </c>
    </row>
    <row r="272" spans="1:13" hidden="1">
      <c r="A272" s="172"/>
      <c r="B272" s="172" t="str">
        <f t="shared" ref="B272:B301" si="58">IF(A272="","","2 Bedroom")</f>
        <v/>
      </c>
      <c r="C272" s="103" t="str">
        <f t="shared" ca="1" si="53"/>
        <v/>
      </c>
      <c r="D272" s="103" t="str">
        <f t="shared" ca="1" si="53"/>
        <v/>
      </c>
      <c r="E272" s="103" t="str">
        <f t="shared" ca="1" si="53"/>
        <v/>
      </c>
      <c r="F272" s="315" t="str">
        <f t="shared" ca="1" si="53"/>
        <v/>
      </c>
      <c r="G272" s="314" t="str">
        <f t="shared" ca="1" si="53"/>
        <v/>
      </c>
      <c r="H272" s="173" t="str">
        <f t="shared" si="54"/>
        <v/>
      </c>
      <c r="I272" s="315" t="str">
        <f t="shared" ca="1" si="55"/>
        <v/>
      </c>
      <c r="J272" s="314" t="str">
        <f t="shared" ca="1" si="55"/>
        <v/>
      </c>
      <c r="K272" s="173" t="str">
        <f t="shared" si="56"/>
        <v/>
      </c>
      <c r="L272" s="174" t="str">
        <f t="shared" ca="1" si="57"/>
        <v/>
      </c>
      <c r="M272" s="316" t="str">
        <f t="shared" ca="1" si="57"/>
        <v/>
      </c>
    </row>
    <row r="273" spans="1:13" hidden="1">
      <c r="A273" s="172"/>
      <c r="B273" s="172" t="str">
        <f t="shared" si="58"/>
        <v/>
      </c>
      <c r="C273" s="103" t="str">
        <f t="shared" ca="1" si="53"/>
        <v/>
      </c>
      <c r="D273" s="103" t="str">
        <f t="shared" ca="1" si="53"/>
        <v/>
      </c>
      <c r="E273" s="103" t="str">
        <f t="shared" ca="1" si="53"/>
        <v/>
      </c>
      <c r="F273" s="315" t="str">
        <f t="shared" ca="1" si="53"/>
        <v/>
      </c>
      <c r="G273" s="314" t="str">
        <f t="shared" ca="1" si="53"/>
        <v/>
      </c>
      <c r="H273" s="173" t="str">
        <f t="shared" si="54"/>
        <v/>
      </c>
      <c r="I273" s="315" t="str">
        <f t="shared" ca="1" si="55"/>
        <v/>
      </c>
      <c r="J273" s="314" t="str">
        <f t="shared" ca="1" si="55"/>
        <v/>
      </c>
      <c r="K273" s="173" t="str">
        <f t="shared" si="56"/>
        <v/>
      </c>
      <c r="L273" s="174" t="str">
        <f t="shared" ca="1" si="57"/>
        <v/>
      </c>
      <c r="M273" s="316" t="str">
        <f t="shared" ca="1" si="57"/>
        <v/>
      </c>
    </row>
    <row r="274" spans="1:13" hidden="1">
      <c r="A274" s="172"/>
      <c r="B274" s="172" t="str">
        <f t="shared" si="58"/>
        <v/>
      </c>
      <c r="C274" s="103" t="str">
        <f t="shared" ca="1" si="53"/>
        <v/>
      </c>
      <c r="D274" s="103" t="str">
        <f t="shared" ca="1" si="53"/>
        <v/>
      </c>
      <c r="E274" s="103" t="str">
        <f t="shared" ca="1" si="53"/>
        <v/>
      </c>
      <c r="F274" s="315" t="str">
        <f t="shared" ca="1" si="53"/>
        <v/>
      </c>
      <c r="G274" s="314" t="str">
        <f t="shared" ca="1" si="53"/>
        <v/>
      </c>
      <c r="H274" s="173" t="str">
        <f t="shared" si="54"/>
        <v/>
      </c>
      <c r="I274" s="315" t="str">
        <f t="shared" ca="1" si="55"/>
        <v/>
      </c>
      <c r="J274" s="314" t="str">
        <f t="shared" ca="1" si="55"/>
        <v/>
      </c>
      <c r="K274" s="173" t="str">
        <f t="shared" si="56"/>
        <v/>
      </c>
      <c r="L274" s="174" t="str">
        <f t="shared" ca="1" si="57"/>
        <v/>
      </c>
      <c r="M274" s="316" t="str">
        <f t="shared" ca="1" si="57"/>
        <v/>
      </c>
    </row>
    <row r="275" spans="1:13" hidden="1">
      <c r="A275" s="172"/>
      <c r="B275" s="172" t="str">
        <f t="shared" si="58"/>
        <v/>
      </c>
      <c r="C275" s="103" t="str">
        <f t="shared" ca="1" si="53"/>
        <v/>
      </c>
      <c r="D275" s="103" t="str">
        <f t="shared" ca="1" si="53"/>
        <v/>
      </c>
      <c r="E275" s="103" t="str">
        <f t="shared" ca="1" si="53"/>
        <v/>
      </c>
      <c r="F275" s="315" t="str">
        <f t="shared" ca="1" si="53"/>
        <v/>
      </c>
      <c r="G275" s="314" t="str">
        <f t="shared" ca="1" si="53"/>
        <v/>
      </c>
      <c r="H275" s="173" t="str">
        <f t="shared" si="54"/>
        <v/>
      </c>
      <c r="I275" s="315" t="str">
        <f t="shared" ca="1" si="55"/>
        <v/>
      </c>
      <c r="J275" s="314" t="str">
        <f t="shared" ca="1" si="55"/>
        <v/>
      </c>
      <c r="K275" s="173" t="str">
        <f t="shared" si="56"/>
        <v/>
      </c>
      <c r="L275" s="174" t="str">
        <f t="shared" ca="1" si="57"/>
        <v/>
      </c>
      <c r="M275" s="316" t="str">
        <f t="shared" ca="1" si="57"/>
        <v/>
      </c>
    </row>
    <row r="276" spans="1:13" hidden="1">
      <c r="A276" s="172"/>
      <c r="B276" s="172" t="str">
        <f t="shared" si="58"/>
        <v/>
      </c>
      <c r="C276" s="103" t="str">
        <f t="shared" ca="1" si="53"/>
        <v/>
      </c>
      <c r="D276" s="103" t="str">
        <f t="shared" ca="1" si="53"/>
        <v/>
      </c>
      <c r="E276" s="103" t="str">
        <f t="shared" ca="1" si="53"/>
        <v/>
      </c>
      <c r="F276" s="315" t="str">
        <f t="shared" ca="1" si="53"/>
        <v/>
      </c>
      <c r="G276" s="314" t="str">
        <f t="shared" ca="1" si="53"/>
        <v/>
      </c>
      <c r="H276" s="173" t="str">
        <f t="shared" si="54"/>
        <v/>
      </c>
      <c r="I276" s="315" t="str">
        <f t="shared" ca="1" si="55"/>
        <v/>
      </c>
      <c r="J276" s="314" t="str">
        <f t="shared" ca="1" si="55"/>
        <v/>
      </c>
      <c r="K276" s="173" t="str">
        <f t="shared" si="56"/>
        <v/>
      </c>
      <c r="L276" s="174" t="str">
        <f t="shared" ca="1" si="57"/>
        <v/>
      </c>
      <c r="M276" s="316" t="str">
        <f t="shared" ca="1" si="57"/>
        <v/>
      </c>
    </row>
    <row r="277" spans="1:13" hidden="1">
      <c r="A277" s="172"/>
      <c r="B277" s="172" t="str">
        <f t="shared" si="58"/>
        <v/>
      </c>
      <c r="C277" s="103" t="str">
        <f t="shared" ca="1" si="53"/>
        <v/>
      </c>
      <c r="D277" s="103" t="str">
        <f t="shared" ca="1" si="53"/>
        <v/>
      </c>
      <c r="E277" s="103" t="str">
        <f t="shared" ca="1" si="53"/>
        <v/>
      </c>
      <c r="F277" s="315" t="str">
        <f t="shared" ca="1" si="53"/>
        <v/>
      </c>
      <c r="G277" s="314" t="str">
        <f t="shared" ca="1" si="53"/>
        <v/>
      </c>
      <c r="H277" s="173" t="str">
        <f t="shared" si="54"/>
        <v/>
      </c>
      <c r="I277" s="315" t="str">
        <f t="shared" ca="1" si="55"/>
        <v/>
      </c>
      <c r="J277" s="314" t="str">
        <f t="shared" ca="1" si="55"/>
        <v/>
      </c>
      <c r="K277" s="173" t="str">
        <f t="shared" si="56"/>
        <v/>
      </c>
      <c r="L277" s="174" t="str">
        <f t="shared" ca="1" si="57"/>
        <v/>
      </c>
      <c r="M277" s="316" t="str">
        <f t="shared" ca="1" si="57"/>
        <v/>
      </c>
    </row>
    <row r="278" spans="1:13" hidden="1">
      <c r="A278" s="172"/>
      <c r="B278" s="172" t="str">
        <f t="shared" si="58"/>
        <v/>
      </c>
      <c r="C278" s="103" t="str">
        <f t="shared" ca="1" si="53"/>
        <v/>
      </c>
      <c r="D278" s="103" t="str">
        <f t="shared" ca="1" si="53"/>
        <v/>
      </c>
      <c r="E278" s="103" t="str">
        <f t="shared" ca="1" si="53"/>
        <v/>
      </c>
      <c r="F278" s="315" t="str">
        <f t="shared" ca="1" si="53"/>
        <v/>
      </c>
      <c r="G278" s="314" t="str">
        <f t="shared" ca="1" si="53"/>
        <v/>
      </c>
      <c r="H278" s="173" t="str">
        <f t="shared" si="54"/>
        <v/>
      </c>
      <c r="I278" s="315" t="str">
        <f t="shared" ca="1" si="55"/>
        <v/>
      </c>
      <c r="J278" s="314" t="str">
        <f t="shared" ca="1" si="55"/>
        <v/>
      </c>
      <c r="K278" s="173" t="str">
        <f t="shared" si="56"/>
        <v/>
      </c>
      <c r="L278" s="174" t="str">
        <f t="shared" ca="1" si="57"/>
        <v/>
      </c>
      <c r="M278" s="316" t="str">
        <f t="shared" ca="1" si="57"/>
        <v/>
      </c>
    </row>
    <row r="279" spans="1:13" hidden="1">
      <c r="A279" s="172"/>
      <c r="B279" s="172" t="str">
        <f t="shared" si="58"/>
        <v/>
      </c>
      <c r="C279" s="103" t="str">
        <f t="shared" ca="1" si="53"/>
        <v/>
      </c>
      <c r="D279" s="103" t="str">
        <f t="shared" ca="1" si="53"/>
        <v/>
      </c>
      <c r="E279" s="103" t="str">
        <f t="shared" ca="1" si="53"/>
        <v/>
      </c>
      <c r="F279" s="315" t="str">
        <f t="shared" ca="1" si="53"/>
        <v/>
      </c>
      <c r="G279" s="314" t="str">
        <f t="shared" ca="1" si="53"/>
        <v/>
      </c>
      <c r="H279" s="173" t="str">
        <f t="shared" si="54"/>
        <v/>
      </c>
      <c r="I279" s="315" t="str">
        <f t="shared" ca="1" si="55"/>
        <v/>
      </c>
      <c r="J279" s="314" t="str">
        <f t="shared" ca="1" si="55"/>
        <v/>
      </c>
      <c r="K279" s="173" t="str">
        <f t="shared" si="56"/>
        <v/>
      </c>
      <c r="L279" s="174" t="str">
        <f t="shared" ca="1" si="57"/>
        <v/>
      </c>
      <c r="M279" s="316" t="str">
        <f t="shared" ca="1" si="57"/>
        <v/>
      </c>
    </row>
    <row r="280" spans="1:13" hidden="1">
      <c r="A280" s="172"/>
      <c r="B280" s="172" t="str">
        <f t="shared" si="58"/>
        <v/>
      </c>
      <c r="C280" s="103" t="str">
        <f t="shared" ca="1" si="53"/>
        <v/>
      </c>
      <c r="D280" s="103" t="str">
        <f t="shared" ca="1" si="53"/>
        <v/>
      </c>
      <c r="E280" s="103" t="str">
        <f t="shared" ca="1" si="53"/>
        <v/>
      </c>
      <c r="F280" s="315" t="str">
        <f t="shared" ca="1" si="53"/>
        <v/>
      </c>
      <c r="G280" s="314" t="str">
        <f t="shared" ca="1" si="53"/>
        <v/>
      </c>
      <c r="H280" s="173" t="str">
        <f t="shared" si="54"/>
        <v/>
      </c>
      <c r="I280" s="315" t="str">
        <f t="shared" ca="1" si="55"/>
        <v/>
      </c>
      <c r="J280" s="314" t="str">
        <f t="shared" ca="1" si="55"/>
        <v/>
      </c>
      <c r="K280" s="173" t="str">
        <f t="shared" si="56"/>
        <v/>
      </c>
      <c r="L280" s="174" t="str">
        <f t="shared" ca="1" si="57"/>
        <v/>
      </c>
      <c r="M280" s="316" t="str">
        <f t="shared" ca="1" si="57"/>
        <v/>
      </c>
    </row>
    <row r="281" spans="1:13" hidden="1">
      <c r="A281" s="172"/>
      <c r="B281" s="172" t="str">
        <f t="shared" si="58"/>
        <v/>
      </c>
      <c r="C281" s="103" t="str">
        <f t="shared" ca="1" si="53"/>
        <v/>
      </c>
      <c r="D281" s="103" t="str">
        <f t="shared" ca="1" si="53"/>
        <v/>
      </c>
      <c r="E281" s="103" t="str">
        <f t="shared" ca="1" si="53"/>
        <v/>
      </c>
      <c r="F281" s="315" t="str">
        <f t="shared" ca="1" si="53"/>
        <v/>
      </c>
      <c r="G281" s="314" t="str">
        <f t="shared" ca="1" si="53"/>
        <v/>
      </c>
      <c r="H281" s="173" t="str">
        <f t="shared" si="54"/>
        <v/>
      </c>
      <c r="I281" s="315" t="str">
        <f t="shared" ca="1" si="55"/>
        <v/>
      </c>
      <c r="J281" s="314" t="str">
        <f t="shared" ca="1" si="55"/>
        <v/>
      </c>
      <c r="K281" s="173" t="str">
        <f t="shared" si="56"/>
        <v/>
      </c>
      <c r="L281" s="174" t="str">
        <f t="shared" ca="1" si="57"/>
        <v/>
      </c>
      <c r="M281" s="316" t="str">
        <f t="shared" ca="1" si="57"/>
        <v/>
      </c>
    </row>
    <row r="282" spans="1:13" hidden="1">
      <c r="B282" s="172" t="str">
        <f t="shared" si="58"/>
        <v/>
      </c>
      <c r="C282" s="103" t="str">
        <f t="shared" ca="1" si="53"/>
        <v/>
      </c>
      <c r="D282" s="103" t="str">
        <f t="shared" ca="1" si="53"/>
        <v/>
      </c>
      <c r="E282" s="103" t="str">
        <f t="shared" ca="1" si="53"/>
        <v/>
      </c>
      <c r="F282" s="315" t="str">
        <f t="shared" ca="1" si="53"/>
        <v/>
      </c>
      <c r="G282" s="314" t="str">
        <f t="shared" ca="1" si="53"/>
        <v/>
      </c>
      <c r="H282" s="173" t="str">
        <f t="shared" si="54"/>
        <v/>
      </c>
      <c r="I282" s="315" t="str">
        <f t="shared" ca="1" si="55"/>
        <v/>
      </c>
      <c r="J282" s="314" t="str">
        <f t="shared" ca="1" si="55"/>
        <v/>
      </c>
      <c r="K282" s="173" t="str">
        <f t="shared" si="56"/>
        <v/>
      </c>
      <c r="L282" s="174" t="str">
        <f t="shared" ca="1" si="57"/>
        <v/>
      </c>
      <c r="M282" s="316" t="str">
        <f t="shared" ca="1" si="57"/>
        <v/>
      </c>
    </row>
    <row r="283" spans="1:13" hidden="1">
      <c r="B283" s="172" t="str">
        <f t="shared" si="58"/>
        <v/>
      </c>
      <c r="C283" s="103" t="str">
        <f t="shared" ca="1" si="53"/>
        <v/>
      </c>
      <c r="D283" s="103" t="str">
        <f t="shared" ca="1" si="53"/>
        <v/>
      </c>
      <c r="E283" s="103" t="str">
        <f t="shared" ca="1" si="53"/>
        <v/>
      </c>
      <c r="F283" s="315" t="str">
        <f t="shared" ca="1" si="53"/>
        <v/>
      </c>
      <c r="G283" s="314" t="str">
        <f t="shared" ca="1" si="53"/>
        <v/>
      </c>
      <c r="H283" s="173" t="str">
        <f t="shared" si="54"/>
        <v/>
      </c>
      <c r="I283" s="315" t="str">
        <f t="shared" ca="1" si="55"/>
        <v/>
      </c>
      <c r="J283" s="314" t="str">
        <f t="shared" ca="1" si="55"/>
        <v/>
      </c>
      <c r="K283" s="173" t="str">
        <f t="shared" si="56"/>
        <v/>
      </c>
      <c r="L283" s="174" t="str">
        <f t="shared" ca="1" si="57"/>
        <v/>
      </c>
      <c r="M283" s="316" t="str">
        <f t="shared" ca="1" si="57"/>
        <v/>
      </c>
    </row>
    <row r="284" spans="1:13" hidden="1">
      <c r="B284" s="172" t="str">
        <f t="shared" si="58"/>
        <v/>
      </c>
      <c r="C284" s="103" t="str">
        <f t="shared" ca="1" si="53"/>
        <v/>
      </c>
      <c r="D284" s="103" t="str">
        <f t="shared" ca="1" si="53"/>
        <v/>
      </c>
      <c r="E284" s="103" t="str">
        <f t="shared" ca="1" si="53"/>
        <v/>
      </c>
      <c r="F284" s="315" t="str">
        <f t="shared" ca="1" si="53"/>
        <v/>
      </c>
      <c r="G284" s="314" t="str">
        <f t="shared" ca="1" si="53"/>
        <v/>
      </c>
      <c r="H284" s="173" t="str">
        <f t="shared" si="54"/>
        <v/>
      </c>
      <c r="I284" s="315" t="str">
        <f t="shared" ca="1" si="55"/>
        <v/>
      </c>
      <c r="J284" s="314" t="str">
        <f t="shared" ca="1" si="55"/>
        <v/>
      </c>
      <c r="K284" s="173" t="str">
        <f t="shared" si="56"/>
        <v/>
      </c>
      <c r="L284" s="174" t="str">
        <f t="shared" ca="1" si="57"/>
        <v/>
      </c>
      <c r="M284" s="316" t="str">
        <f t="shared" ca="1" si="57"/>
        <v/>
      </c>
    </row>
    <row r="285" spans="1:13" hidden="1">
      <c r="A285" s="4"/>
      <c r="B285" s="172" t="str">
        <f t="shared" si="58"/>
        <v/>
      </c>
      <c r="C285" s="103" t="str">
        <f t="shared" ca="1" si="53"/>
        <v/>
      </c>
      <c r="D285" s="103" t="str">
        <f t="shared" ca="1" si="53"/>
        <v/>
      </c>
      <c r="E285" s="103" t="str">
        <f t="shared" ca="1" si="53"/>
        <v/>
      </c>
      <c r="F285" s="315" t="str">
        <f t="shared" ca="1" si="53"/>
        <v/>
      </c>
      <c r="G285" s="314" t="str">
        <f t="shared" ca="1" si="53"/>
        <v/>
      </c>
      <c r="H285" s="173" t="str">
        <f t="shared" si="54"/>
        <v/>
      </c>
      <c r="I285" s="315" t="str">
        <f t="shared" ca="1" si="55"/>
        <v/>
      </c>
      <c r="J285" s="314" t="str">
        <f t="shared" ca="1" si="55"/>
        <v/>
      </c>
      <c r="K285" s="173" t="str">
        <f t="shared" si="56"/>
        <v/>
      </c>
      <c r="L285" s="174" t="str">
        <f t="shared" ca="1" si="57"/>
        <v/>
      </c>
      <c r="M285" s="316" t="str">
        <f t="shared" ca="1" si="57"/>
        <v/>
      </c>
    </row>
    <row r="286" spans="1:13" hidden="1">
      <c r="A286" s="4"/>
      <c r="B286" s="172" t="str">
        <f t="shared" si="58"/>
        <v/>
      </c>
      <c r="C286" s="103" t="str">
        <f t="shared" ca="1" si="53"/>
        <v/>
      </c>
      <c r="D286" s="103" t="str">
        <f t="shared" ca="1" si="53"/>
        <v/>
      </c>
      <c r="E286" s="103" t="str">
        <f t="shared" ca="1" si="53"/>
        <v/>
      </c>
      <c r="F286" s="315" t="str">
        <f t="shared" ca="1" si="53"/>
        <v/>
      </c>
      <c r="G286" s="314" t="str">
        <f t="shared" ca="1" si="53"/>
        <v/>
      </c>
      <c r="H286" s="173" t="str">
        <f t="shared" si="54"/>
        <v/>
      </c>
      <c r="I286" s="315" t="str">
        <f t="shared" ca="1" si="55"/>
        <v/>
      </c>
      <c r="J286" s="314" t="str">
        <f t="shared" ca="1" si="55"/>
        <v/>
      </c>
      <c r="K286" s="173" t="str">
        <f t="shared" si="56"/>
        <v/>
      </c>
      <c r="L286" s="174" t="str">
        <f t="shared" ca="1" si="57"/>
        <v/>
      </c>
      <c r="M286" s="316" t="str">
        <f t="shared" ca="1" si="57"/>
        <v/>
      </c>
    </row>
    <row r="287" spans="1:13" hidden="1">
      <c r="B287" s="172" t="str">
        <f t="shared" si="58"/>
        <v/>
      </c>
      <c r="C287" s="103" t="str">
        <f t="shared" ca="1" si="53"/>
        <v/>
      </c>
      <c r="D287" s="103" t="str">
        <f t="shared" ca="1" si="53"/>
        <v/>
      </c>
      <c r="E287" s="103" t="str">
        <f t="shared" ca="1" si="53"/>
        <v/>
      </c>
      <c r="F287" s="315" t="str">
        <f t="shared" ca="1" si="53"/>
        <v/>
      </c>
      <c r="G287" s="314" t="str">
        <f t="shared" ca="1" si="53"/>
        <v/>
      </c>
      <c r="H287" s="173" t="str">
        <f t="shared" si="54"/>
        <v/>
      </c>
      <c r="I287" s="315" t="str">
        <f t="shared" ca="1" si="55"/>
        <v/>
      </c>
      <c r="J287" s="314" t="str">
        <f t="shared" ca="1" si="55"/>
        <v/>
      </c>
      <c r="K287" s="173" t="str">
        <f t="shared" si="56"/>
        <v/>
      </c>
      <c r="L287" s="174" t="str">
        <f t="shared" ca="1" si="57"/>
        <v/>
      </c>
      <c r="M287" s="316" t="str">
        <f t="shared" ca="1" si="57"/>
        <v/>
      </c>
    </row>
    <row r="288" spans="1:13" hidden="1">
      <c r="B288" s="172" t="str">
        <f t="shared" si="58"/>
        <v/>
      </c>
      <c r="C288" s="103" t="str">
        <f t="shared" ca="1" si="53"/>
        <v/>
      </c>
      <c r="D288" s="103" t="str">
        <f t="shared" ca="1" si="53"/>
        <v/>
      </c>
      <c r="E288" s="103" t="str">
        <f t="shared" ca="1" si="53"/>
        <v/>
      </c>
      <c r="F288" s="315" t="str">
        <f t="shared" ca="1" si="53"/>
        <v/>
      </c>
      <c r="G288" s="314" t="str">
        <f t="shared" ca="1" si="53"/>
        <v/>
      </c>
      <c r="H288" s="173" t="str">
        <f t="shared" si="54"/>
        <v/>
      </c>
      <c r="I288" s="315" t="str">
        <f t="shared" ca="1" si="55"/>
        <v/>
      </c>
      <c r="J288" s="314" t="str">
        <f t="shared" ca="1" si="55"/>
        <v/>
      </c>
      <c r="K288" s="173" t="str">
        <f t="shared" si="56"/>
        <v/>
      </c>
      <c r="L288" s="174" t="str">
        <f t="shared" ca="1" si="57"/>
        <v/>
      </c>
      <c r="M288" s="316" t="str">
        <f t="shared" ca="1" si="57"/>
        <v/>
      </c>
    </row>
    <row r="289" spans="1:13" hidden="1">
      <c r="A289" s="4"/>
      <c r="B289" s="172" t="str">
        <f t="shared" si="58"/>
        <v/>
      </c>
      <c r="C289" s="103" t="str">
        <f t="shared" ca="1" si="53"/>
        <v/>
      </c>
      <c r="D289" s="103" t="str">
        <f t="shared" ca="1" si="53"/>
        <v/>
      </c>
      <c r="E289" s="103" t="str">
        <f t="shared" ca="1" si="53"/>
        <v/>
      </c>
      <c r="F289" s="315" t="str">
        <f t="shared" ca="1" si="53"/>
        <v/>
      </c>
      <c r="G289" s="314" t="str">
        <f t="shared" ca="1" si="53"/>
        <v/>
      </c>
      <c r="H289" s="173" t="str">
        <f t="shared" si="54"/>
        <v/>
      </c>
      <c r="I289" s="315" t="str">
        <f t="shared" ca="1" si="55"/>
        <v/>
      </c>
      <c r="J289" s="314" t="str">
        <f t="shared" ca="1" si="55"/>
        <v/>
      </c>
      <c r="K289" s="173" t="str">
        <f t="shared" si="56"/>
        <v/>
      </c>
      <c r="L289" s="174" t="str">
        <f t="shared" ca="1" si="57"/>
        <v/>
      </c>
      <c r="M289" s="316" t="str">
        <f t="shared" ca="1" si="57"/>
        <v/>
      </c>
    </row>
    <row r="290" spans="1:13" hidden="1">
      <c r="B290" s="172" t="str">
        <f t="shared" si="58"/>
        <v/>
      </c>
      <c r="C290" s="103" t="str">
        <f t="shared" ca="1" si="53"/>
        <v/>
      </c>
      <c r="D290" s="103" t="str">
        <f t="shared" ca="1" si="53"/>
        <v/>
      </c>
      <c r="E290" s="103" t="str">
        <f t="shared" ca="1" si="53"/>
        <v/>
      </c>
      <c r="F290" s="315" t="str">
        <f t="shared" ca="1" si="53"/>
        <v/>
      </c>
      <c r="G290" s="314" t="str">
        <f t="shared" ca="1" si="53"/>
        <v/>
      </c>
      <c r="H290" s="173" t="str">
        <f t="shared" si="54"/>
        <v/>
      </c>
      <c r="I290" s="315" t="str">
        <f t="shared" ca="1" si="55"/>
        <v/>
      </c>
      <c r="J290" s="314" t="str">
        <f t="shared" ca="1" si="55"/>
        <v/>
      </c>
      <c r="K290" s="173" t="str">
        <f t="shared" si="56"/>
        <v/>
      </c>
      <c r="L290" s="174" t="str">
        <f t="shared" ca="1" si="57"/>
        <v/>
      </c>
      <c r="M290" s="316" t="str">
        <f t="shared" ca="1" si="57"/>
        <v/>
      </c>
    </row>
    <row r="291" spans="1:13" hidden="1">
      <c r="B291" s="172" t="str">
        <f t="shared" si="58"/>
        <v/>
      </c>
      <c r="C291" s="103" t="str">
        <f t="shared" ca="1" si="53"/>
        <v/>
      </c>
      <c r="D291" s="103" t="str">
        <f t="shared" ca="1" si="53"/>
        <v/>
      </c>
      <c r="E291" s="103" t="str">
        <f t="shared" ca="1" si="53"/>
        <v/>
      </c>
      <c r="F291" s="315" t="str">
        <f t="shared" ca="1" si="53"/>
        <v/>
      </c>
      <c r="G291" s="314" t="str">
        <f t="shared" ca="1" si="53"/>
        <v/>
      </c>
      <c r="H291" s="173" t="str">
        <f t="shared" si="54"/>
        <v/>
      </c>
      <c r="I291" s="315" t="str">
        <f t="shared" ca="1" si="55"/>
        <v/>
      </c>
      <c r="J291" s="314" t="str">
        <f t="shared" ca="1" si="55"/>
        <v/>
      </c>
      <c r="K291" s="173" t="str">
        <f t="shared" si="56"/>
        <v/>
      </c>
      <c r="L291" s="174" t="str">
        <f t="shared" ca="1" si="57"/>
        <v/>
      </c>
      <c r="M291" s="316" t="str">
        <f t="shared" ca="1" si="57"/>
        <v/>
      </c>
    </row>
    <row r="292" spans="1:13" hidden="1">
      <c r="B292" s="172" t="str">
        <f t="shared" si="58"/>
        <v/>
      </c>
      <c r="C292" s="103" t="str">
        <f t="shared" ca="1" si="53"/>
        <v/>
      </c>
      <c r="D292" s="103" t="str">
        <f t="shared" ca="1" si="53"/>
        <v/>
      </c>
      <c r="E292" s="103" t="str">
        <f t="shared" ca="1" si="53"/>
        <v/>
      </c>
      <c r="F292" s="315" t="str">
        <f t="shared" ca="1" si="53"/>
        <v/>
      </c>
      <c r="G292" s="314" t="str">
        <f t="shared" ca="1" si="53"/>
        <v/>
      </c>
      <c r="H292" s="173" t="str">
        <f t="shared" si="54"/>
        <v/>
      </c>
      <c r="I292" s="315" t="str">
        <f t="shared" ca="1" si="55"/>
        <v/>
      </c>
      <c r="J292" s="314" t="str">
        <f t="shared" ca="1" si="55"/>
        <v/>
      </c>
      <c r="K292" s="173" t="str">
        <f t="shared" si="56"/>
        <v/>
      </c>
      <c r="L292" s="174" t="str">
        <f t="shared" ca="1" si="57"/>
        <v/>
      </c>
      <c r="M292" s="316" t="str">
        <f t="shared" ca="1" si="57"/>
        <v/>
      </c>
    </row>
    <row r="293" spans="1:13" hidden="1">
      <c r="B293" s="172" t="str">
        <f t="shared" si="58"/>
        <v/>
      </c>
      <c r="C293" s="103" t="str">
        <f t="shared" ca="1" si="53"/>
        <v/>
      </c>
      <c r="D293" s="103" t="str">
        <f t="shared" ca="1" si="53"/>
        <v/>
      </c>
      <c r="E293" s="103" t="str">
        <f t="shared" ca="1" si="53"/>
        <v/>
      </c>
      <c r="F293" s="315" t="str">
        <f t="shared" ca="1" si="53"/>
        <v/>
      </c>
      <c r="G293" s="314" t="str">
        <f t="shared" ca="1" si="53"/>
        <v/>
      </c>
      <c r="H293" s="173" t="str">
        <f t="shared" si="54"/>
        <v/>
      </c>
      <c r="I293" s="315" t="str">
        <f t="shared" ca="1" si="55"/>
        <v/>
      </c>
      <c r="J293" s="314" t="str">
        <f t="shared" ca="1" si="55"/>
        <v/>
      </c>
      <c r="K293" s="173" t="str">
        <f t="shared" si="56"/>
        <v/>
      </c>
      <c r="L293" s="174" t="str">
        <f t="shared" ca="1" si="57"/>
        <v/>
      </c>
      <c r="M293" s="316" t="str">
        <f t="shared" ca="1" si="57"/>
        <v/>
      </c>
    </row>
    <row r="294" spans="1:13" hidden="1">
      <c r="B294" s="172" t="str">
        <f t="shared" si="58"/>
        <v/>
      </c>
      <c r="C294" s="103" t="str">
        <f t="shared" ca="1" si="53"/>
        <v/>
      </c>
      <c r="D294" s="103" t="str">
        <f t="shared" ca="1" si="53"/>
        <v/>
      </c>
      <c r="E294" s="103" t="str">
        <f t="shared" ca="1" si="53"/>
        <v/>
      </c>
      <c r="F294" s="315" t="str">
        <f t="shared" ca="1" si="53"/>
        <v/>
      </c>
      <c r="G294" s="314" t="str">
        <f t="shared" ca="1" si="53"/>
        <v/>
      </c>
      <c r="H294" s="173" t="str">
        <f t="shared" si="54"/>
        <v/>
      </c>
      <c r="I294" s="315" t="str">
        <f t="shared" ca="1" si="55"/>
        <v/>
      </c>
      <c r="J294" s="314" t="str">
        <f t="shared" ca="1" si="55"/>
        <v/>
      </c>
      <c r="K294" s="173" t="str">
        <f t="shared" si="56"/>
        <v/>
      </c>
      <c r="L294" s="174" t="str">
        <f t="shared" ca="1" si="57"/>
        <v/>
      </c>
      <c r="M294" s="316" t="str">
        <f t="shared" ca="1" si="57"/>
        <v/>
      </c>
    </row>
    <row r="295" spans="1:13" hidden="1">
      <c r="B295" s="172" t="str">
        <f t="shared" si="58"/>
        <v/>
      </c>
      <c r="C295" s="103" t="str">
        <f t="shared" ca="1" si="53"/>
        <v/>
      </c>
      <c r="D295" s="103" t="str">
        <f t="shared" ca="1" si="53"/>
        <v/>
      </c>
      <c r="E295" s="103" t="str">
        <f t="shared" ca="1" si="53"/>
        <v/>
      </c>
      <c r="F295" s="315" t="str">
        <f t="shared" ca="1" si="53"/>
        <v/>
      </c>
      <c r="G295" s="314" t="str">
        <f t="shared" ca="1" si="53"/>
        <v/>
      </c>
      <c r="H295" s="173" t="str">
        <f t="shared" si="54"/>
        <v/>
      </c>
      <c r="I295" s="315" t="str">
        <f t="shared" ca="1" si="55"/>
        <v/>
      </c>
      <c r="J295" s="314" t="str">
        <f t="shared" ca="1" si="55"/>
        <v/>
      </c>
      <c r="K295" s="173" t="str">
        <f t="shared" si="56"/>
        <v/>
      </c>
      <c r="L295" s="174" t="str">
        <f t="shared" ca="1" si="57"/>
        <v/>
      </c>
      <c r="M295" s="316" t="str">
        <f t="shared" ca="1" si="57"/>
        <v/>
      </c>
    </row>
    <row r="296" spans="1:13" hidden="1">
      <c r="B296" s="172" t="str">
        <f t="shared" si="58"/>
        <v/>
      </c>
      <c r="C296" s="103" t="str">
        <f t="shared" ca="1" si="53"/>
        <v/>
      </c>
      <c r="D296" s="103" t="str">
        <f t="shared" ca="1" si="53"/>
        <v/>
      </c>
      <c r="E296" s="103" t="str">
        <f t="shared" ca="1" si="53"/>
        <v/>
      </c>
      <c r="F296" s="315" t="str">
        <f t="shared" ca="1" si="53"/>
        <v/>
      </c>
      <c r="G296" s="314" t="str">
        <f t="shared" ca="1" si="53"/>
        <v/>
      </c>
      <c r="H296" s="173" t="str">
        <f t="shared" si="54"/>
        <v/>
      </c>
      <c r="I296" s="315" t="str">
        <f t="shared" ca="1" si="55"/>
        <v/>
      </c>
      <c r="J296" s="314" t="str">
        <f t="shared" ca="1" si="55"/>
        <v/>
      </c>
      <c r="K296" s="173" t="str">
        <f t="shared" si="56"/>
        <v/>
      </c>
      <c r="L296" s="174" t="str">
        <f t="shared" ca="1" si="57"/>
        <v/>
      </c>
      <c r="M296" s="316" t="str">
        <f t="shared" ca="1" si="57"/>
        <v/>
      </c>
    </row>
    <row r="297" spans="1:13" hidden="1">
      <c r="B297" s="172" t="str">
        <f t="shared" si="58"/>
        <v/>
      </c>
      <c r="C297" s="103" t="str">
        <f t="shared" ca="1" si="53"/>
        <v/>
      </c>
      <c r="D297" s="103" t="str">
        <f t="shared" ca="1" si="53"/>
        <v/>
      </c>
      <c r="E297" s="103" t="str">
        <f t="shared" ca="1" si="53"/>
        <v/>
      </c>
      <c r="F297" s="315" t="str">
        <f t="shared" ca="1" si="53"/>
        <v/>
      </c>
      <c r="G297" s="314" t="str">
        <f t="shared" ca="1" si="53"/>
        <v/>
      </c>
      <c r="H297" s="173" t="str">
        <f t="shared" si="54"/>
        <v/>
      </c>
      <c r="I297" s="315" t="str">
        <f t="shared" ca="1" si="55"/>
        <v/>
      </c>
      <c r="J297" s="314" t="str">
        <f t="shared" ca="1" si="55"/>
        <v/>
      </c>
      <c r="K297" s="173" t="str">
        <f t="shared" si="56"/>
        <v/>
      </c>
      <c r="L297" s="174" t="str">
        <f t="shared" ca="1" si="57"/>
        <v/>
      </c>
      <c r="M297" s="316" t="str">
        <f t="shared" ca="1" si="57"/>
        <v/>
      </c>
    </row>
    <row r="298" spans="1:13" hidden="1">
      <c r="A298" s="172"/>
      <c r="B298" s="172" t="str">
        <f t="shared" si="58"/>
        <v/>
      </c>
      <c r="C298" s="103" t="str">
        <f t="shared" ca="1" si="53"/>
        <v/>
      </c>
      <c r="D298" s="103" t="str">
        <f t="shared" ca="1" si="53"/>
        <v/>
      </c>
      <c r="E298" s="103" t="str">
        <f t="shared" ca="1" si="53"/>
        <v/>
      </c>
      <c r="F298" s="315" t="str">
        <f t="shared" ca="1" si="53"/>
        <v/>
      </c>
      <c r="G298" s="314" t="str">
        <f t="shared" ca="1" si="53"/>
        <v/>
      </c>
      <c r="H298" s="173" t="str">
        <f t="shared" si="54"/>
        <v/>
      </c>
      <c r="I298" s="315" t="str">
        <f t="shared" ca="1" si="55"/>
        <v/>
      </c>
      <c r="J298" s="314" t="str">
        <f t="shared" ca="1" si="55"/>
        <v/>
      </c>
      <c r="K298" s="173" t="str">
        <f t="shared" si="56"/>
        <v/>
      </c>
      <c r="L298" s="174" t="str">
        <f t="shared" ca="1" si="57"/>
        <v/>
      </c>
      <c r="M298" s="316" t="str">
        <f t="shared" ca="1" si="57"/>
        <v/>
      </c>
    </row>
    <row r="299" spans="1:13" hidden="1">
      <c r="A299" s="172"/>
      <c r="B299" s="172" t="str">
        <f t="shared" si="58"/>
        <v/>
      </c>
      <c r="C299" s="103" t="str">
        <f t="shared" ca="1" si="53"/>
        <v/>
      </c>
      <c r="D299" s="103" t="str">
        <f t="shared" ca="1" si="53"/>
        <v/>
      </c>
      <c r="E299" s="103" t="str">
        <f t="shared" ca="1" si="53"/>
        <v/>
      </c>
      <c r="F299" s="315" t="str">
        <f t="shared" ca="1" si="53"/>
        <v/>
      </c>
      <c r="G299" s="314" t="str">
        <f t="shared" ca="1" si="53"/>
        <v/>
      </c>
      <c r="H299" s="173" t="str">
        <f t="shared" si="54"/>
        <v/>
      </c>
      <c r="I299" s="315" t="str">
        <f t="shared" ca="1" si="55"/>
        <v/>
      </c>
      <c r="J299" s="314" t="str">
        <f t="shared" ca="1" si="55"/>
        <v/>
      </c>
      <c r="K299" s="173" t="str">
        <f t="shared" si="56"/>
        <v/>
      </c>
      <c r="L299" s="174" t="str">
        <f t="shared" ca="1" si="57"/>
        <v/>
      </c>
      <c r="M299" s="316" t="str">
        <f t="shared" ca="1" si="57"/>
        <v/>
      </c>
    </row>
    <row r="300" spans="1:13" hidden="1">
      <c r="A300" s="172"/>
      <c r="B300" s="172" t="str">
        <f t="shared" si="58"/>
        <v/>
      </c>
      <c r="C300" s="103" t="str">
        <f t="shared" ca="1" si="53"/>
        <v/>
      </c>
      <c r="D300" s="103" t="str">
        <f t="shared" ca="1" si="53"/>
        <v/>
      </c>
      <c r="E300" s="103" t="str">
        <f t="shared" ca="1" si="53"/>
        <v/>
      </c>
      <c r="F300" s="315" t="str">
        <f t="shared" ca="1" si="53"/>
        <v/>
      </c>
      <c r="G300" s="314" t="str">
        <f t="shared" ca="1" si="53"/>
        <v/>
      </c>
      <c r="H300" s="173" t="str">
        <f t="shared" si="54"/>
        <v/>
      </c>
      <c r="I300" s="315" t="str">
        <f t="shared" ca="1" si="55"/>
        <v/>
      </c>
      <c r="J300" s="314" t="str">
        <f t="shared" ca="1" si="55"/>
        <v/>
      </c>
      <c r="K300" s="173" t="str">
        <f t="shared" si="56"/>
        <v/>
      </c>
      <c r="L300" s="174" t="str">
        <f t="shared" ca="1" si="57"/>
        <v/>
      </c>
      <c r="M300" s="316" t="str">
        <f t="shared" ca="1" si="57"/>
        <v/>
      </c>
    </row>
    <row r="301" spans="1:13" hidden="1">
      <c r="A301" s="172"/>
      <c r="B301" s="172" t="str">
        <f t="shared" si="58"/>
        <v/>
      </c>
      <c r="C301" s="103" t="str">
        <f t="shared" ca="1" si="53"/>
        <v/>
      </c>
      <c r="D301" s="103" t="str">
        <f t="shared" ca="1" si="53"/>
        <v/>
      </c>
      <c r="E301" s="103" t="str">
        <f t="shared" ca="1" si="53"/>
        <v/>
      </c>
      <c r="F301" s="315" t="str">
        <f t="shared" ca="1" si="53"/>
        <v/>
      </c>
      <c r="G301" s="314" t="str">
        <f t="shared" ca="1" si="53"/>
        <v/>
      </c>
      <c r="H301" s="173" t="str">
        <f t="shared" si="54"/>
        <v/>
      </c>
      <c r="I301" s="315" t="str">
        <f t="shared" ca="1" si="55"/>
        <v/>
      </c>
      <c r="J301" s="314" t="str">
        <f t="shared" ca="1" si="55"/>
        <v/>
      </c>
      <c r="K301" s="173" t="str">
        <f t="shared" si="56"/>
        <v/>
      </c>
      <c r="L301" s="174" t="str">
        <f t="shared" ca="1" si="57"/>
        <v/>
      </c>
      <c r="M301" s="316" t="str">
        <f t="shared" ca="1" si="57"/>
        <v/>
      </c>
    </row>
    <row r="302" spans="1:13" hidden="1">
      <c r="B302" s="172"/>
      <c r="C302" s="103" t="str">
        <f t="shared" ca="1" si="53"/>
        <v/>
      </c>
      <c r="D302" s="103" t="str">
        <f t="shared" ca="1" si="53"/>
        <v/>
      </c>
      <c r="E302" s="103" t="str">
        <f t="shared" ca="1" si="53"/>
        <v/>
      </c>
      <c r="F302" s="315" t="str">
        <f t="shared" ca="1" si="53"/>
        <v/>
      </c>
      <c r="G302" s="314" t="str">
        <f t="shared" ca="1" si="53"/>
        <v/>
      </c>
      <c r="H302" s="173" t="str">
        <f t="shared" si="54"/>
        <v/>
      </c>
      <c r="I302" s="315" t="str">
        <f t="shared" ca="1" si="55"/>
        <v/>
      </c>
      <c r="J302" s="314" t="str">
        <f t="shared" ca="1" si="55"/>
        <v/>
      </c>
      <c r="K302" s="173" t="str">
        <f t="shared" si="56"/>
        <v/>
      </c>
      <c r="L302" s="174" t="str">
        <f t="shared" ca="1" si="57"/>
        <v/>
      </c>
      <c r="M302" s="316" t="str">
        <f t="shared" ca="1" si="57"/>
        <v/>
      </c>
    </row>
    <row r="303" spans="1:13" hidden="1">
      <c r="B303" s="172"/>
      <c r="C303" s="103" t="str">
        <f t="shared" ca="1" si="53"/>
        <v/>
      </c>
      <c r="D303" s="103" t="str">
        <f t="shared" ca="1" si="53"/>
        <v/>
      </c>
      <c r="E303" s="103" t="str">
        <f t="shared" ca="1" si="53"/>
        <v/>
      </c>
      <c r="F303" s="315" t="str">
        <f t="shared" ca="1" si="53"/>
        <v/>
      </c>
      <c r="G303" s="314" t="str">
        <f t="shared" ca="1" si="53"/>
        <v/>
      </c>
      <c r="H303" s="173" t="str">
        <f t="shared" si="54"/>
        <v/>
      </c>
      <c r="I303" s="315" t="str">
        <f t="shared" ca="1" si="55"/>
        <v/>
      </c>
      <c r="J303" s="314" t="str">
        <f t="shared" ca="1" si="55"/>
        <v/>
      </c>
      <c r="K303" s="173" t="str">
        <f t="shared" si="56"/>
        <v/>
      </c>
      <c r="L303" s="174" t="str">
        <f t="shared" ca="1" si="57"/>
        <v/>
      </c>
      <c r="M303" s="316" t="str">
        <f t="shared" ca="1" si="57"/>
        <v/>
      </c>
    </row>
    <row r="304" spans="1:13" hidden="1">
      <c r="B304" s="172"/>
      <c r="C304" s="103" t="str">
        <f t="shared" ca="1" si="53"/>
        <v/>
      </c>
      <c r="D304" s="103" t="str">
        <f t="shared" ca="1" si="53"/>
        <v/>
      </c>
      <c r="E304" s="103" t="str">
        <f t="shared" ca="1" si="53"/>
        <v/>
      </c>
      <c r="F304" s="315" t="str">
        <f t="shared" ca="1" si="53"/>
        <v/>
      </c>
      <c r="G304" s="314" t="str">
        <f t="shared" ca="1" si="53"/>
        <v/>
      </c>
      <c r="H304" s="173" t="str">
        <f t="shared" si="54"/>
        <v/>
      </c>
      <c r="I304" s="315" t="str">
        <f t="shared" ca="1" si="55"/>
        <v/>
      </c>
      <c r="J304" s="314" t="str">
        <f t="shared" ca="1" si="55"/>
        <v/>
      </c>
      <c r="K304" s="173" t="str">
        <f t="shared" si="56"/>
        <v/>
      </c>
      <c r="L304" s="174" t="str">
        <f t="shared" ca="1" si="57"/>
        <v/>
      </c>
      <c r="M304" s="316" t="str">
        <f t="shared" ca="1" si="57"/>
        <v/>
      </c>
    </row>
    <row r="305" spans="1:13" hidden="1">
      <c r="B305" s="172"/>
      <c r="C305" s="103" t="str">
        <f t="shared" ca="1" si="53"/>
        <v/>
      </c>
      <c r="D305" s="103" t="str">
        <f t="shared" ca="1" si="53"/>
        <v/>
      </c>
      <c r="E305" s="103" t="str">
        <f t="shared" ca="1" si="53"/>
        <v/>
      </c>
      <c r="F305" s="315" t="str">
        <f t="shared" ca="1" si="53"/>
        <v/>
      </c>
      <c r="G305" s="314" t="str">
        <f t="shared" ca="1" si="53"/>
        <v/>
      </c>
      <c r="H305" s="173" t="str">
        <f t="shared" si="54"/>
        <v/>
      </c>
      <c r="I305" s="315" t="str">
        <f t="shared" ca="1" si="55"/>
        <v/>
      </c>
      <c r="J305" s="314" t="str">
        <f t="shared" ca="1" si="55"/>
        <v/>
      </c>
      <c r="K305" s="173" t="str">
        <f t="shared" si="56"/>
        <v/>
      </c>
      <c r="L305" s="174" t="str">
        <f t="shared" ca="1" si="57"/>
        <v/>
      </c>
      <c r="M305" s="316" t="str">
        <f t="shared" ca="1" si="57"/>
        <v/>
      </c>
    </row>
    <row r="306" spans="1:13" hidden="1">
      <c r="B306" s="172"/>
      <c r="C306" s="103" t="str">
        <f t="shared" ca="1" si="53"/>
        <v/>
      </c>
      <c r="D306" s="103" t="str">
        <f t="shared" ca="1" si="53"/>
        <v/>
      </c>
      <c r="E306" s="103" t="str">
        <f t="shared" ca="1" si="53"/>
        <v/>
      </c>
      <c r="F306" s="315" t="str">
        <f t="shared" ca="1" si="53"/>
        <v/>
      </c>
      <c r="G306" s="314" t="str">
        <f t="shared" ca="1" si="53"/>
        <v/>
      </c>
      <c r="H306" s="173" t="str">
        <f t="shared" si="54"/>
        <v/>
      </c>
      <c r="I306" s="315" t="str">
        <f t="shared" ca="1" si="55"/>
        <v/>
      </c>
      <c r="J306" s="314" t="str">
        <f t="shared" ca="1" si="55"/>
        <v/>
      </c>
      <c r="K306" s="173" t="str">
        <f t="shared" si="56"/>
        <v/>
      </c>
      <c r="L306" s="174" t="str">
        <f t="shared" ca="1" si="57"/>
        <v/>
      </c>
      <c r="M306" s="316" t="str">
        <f t="shared" ca="1" si="57"/>
        <v/>
      </c>
    </row>
    <row r="307" spans="1:13" hidden="1">
      <c r="A307" s="172"/>
      <c r="B307" s="172" t="str">
        <f>IF(A307="","","3 Bedroom")</f>
        <v/>
      </c>
      <c r="C307" s="103" t="str">
        <f t="shared" ca="1" si="53"/>
        <v/>
      </c>
      <c r="D307" s="103" t="str">
        <f t="shared" ca="1" si="53"/>
        <v/>
      </c>
      <c r="E307" s="103" t="str">
        <f t="shared" ca="1" si="53"/>
        <v/>
      </c>
      <c r="F307" s="315" t="str">
        <f t="shared" ca="1" si="53"/>
        <v/>
      </c>
      <c r="G307" s="314" t="str">
        <f t="shared" ca="1" si="53"/>
        <v/>
      </c>
      <c r="H307" s="173" t="str">
        <f t="shared" si="54"/>
        <v/>
      </c>
      <c r="I307" s="315" t="str">
        <f t="shared" ca="1" si="55"/>
        <v/>
      </c>
      <c r="J307" s="314" t="str">
        <f t="shared" ca="1" si="55"/>
        <v/>
      </c>
      <c r="K307" s="173" t="str">
        <f t="shared" si="56"/>
        <v/>
      </c>
      <c r="L307" s="174" t="str">
        <f t="shared" ca="1" si="57"/>
        <v/>
      </c>
      <c r="M307" s="316" t="str">
        <f t="shared" ca="1" si="57"/>
        <v/>
      </c>
    </row>
    <row r="308" spans="1:13" hidden="1">
      <c r="A308" s="172"/>
      <c r="B308" s="172" t="str">
        <f t="shared" ref="B308:B337" si="59">IF(A308="","","3 Bedroom")</f>
        <v/>
      </c>
      <c r="C308" s="103" t="str">
        <f t="shared" ca="1" si="53"/>
        <v/>
      </c>
      <c r="D308" s="103" t="str">
        <f t="shared" ca="1" si="53"/>
        <v/>
      </c>
      <c r="E308" s="103" t="str">
        <f t="shared" ca="1" si="53"/>
        <v/>
      </c>
      <c r="F308" s="315" t="str">
        <f t="shared" ca="1" si="53"/>
        <v/>
      </c>
      <c r="G308" s="314" t="str">
        <f t="shared" ca="1" si="53"/>
        <v/>
      </c>
      <c r="H308" s="173" t="str">
        <f t="shared" si="54"/>
        <v/>
      </c>
      <c r="I308" s="315" t="str">
        <f t="shared" ca="1" si="55"/>
        <v/>
      </c>
      <c r="J308" s="314" t="str">
        <f t="shared" ca="1" si="55"/>
        <v/>
      </c>
      <c r="K308" s="173" t="str">
        <f t="shared" si="56"/>
        <v/>
      </c>
      <c r="L308" s="174" t="str">
        <f t="shared" ca="1" si="57"/>
        <v/>
      </c>
      <c r="M308" s="316" t="str">
        <f t="shared" ca="1" si="57"/>
        <v/>
      </c>
    </row>
    <row r="309" spans="1:13" hidden="1">
      <c r="A309" s="172"/>
      <c r="B309" s="172" t="str">
        <f t="shared" si="59"/>
        <v/>
      </c>
      <c r="C309" s="103" t="str">
        <f t="shared" ca="1" si="53"/>
        <v/>
      </c>
      <c r="D309" s="103" t="str">
        <f t="shared" ca="1" si="53"/>
        <v/>
      </c>
      <c r="E309" s="103" t="str">
        <f t="shared" ca="1" si="53"/>
        <v/>
      </c>
      <c r="F309" s="315" t="str">
        <f t="shared" ca="1" si="53"/>
        <v/>
      </c>
      <c r="G309" s="314" t="str">
        <f t="shared" ca="1" si="53"/>
        <v/>
      </c>
      <c r="H309" s="173" t="str">
        <f t="shared" si="54"/>
        <v/>
      </c>
      <c r="I309" s="315" t="str">
        <f t="shared" ca="1" si="55"/>
        <v/>
      </c>
      <c r="J309" s="314" t="str">
        <f t="shared" ca="1" si="55"/>
        <v/>
      </c>
      <c r="K309" s="173" t="str">
        <f t="shared" si="56"/>
        <v/>
      </c>
      <c r="L309" s="174" t="str">
        <f t="shared" ca="1" si="57"/>
        <v/>
      </c>
      <c r="M309" s="316" t="str">
        <f t="shared" ca="1" si="57"/>
        <v/>
      </c>
    </row>
    <row r="310" spans="1:13" ht="27" customHeight="1">
      <c r="A310" s="337" t="s">
        <v>186</v>
      </c>
      <c r="B310" s="337"/>
      <c r="C310" s="337"/>
      <c r="D310" s="338">
        <f ca="1">SUM(D262:D309)</f>
        <v>0</v>
      </c>
      <c r="E310" s="338">
        <f ca="1">IFERROR(SUMPRODUCT(D262:D309,$E262:$E309)/$D310,0)</f>
        <v>0</v>
      </c>
      <c r="F310" s="339">
        <f ca="1">IFERROR(SUMPRODUCT(F262:F309,$D262:$D309)/$D310,0)</f>
        <v>0</v>
      </c>
      <c r="G310" s="340">
        <f ca="1">IFERROR(SUMPRODUCT(G262:G309,$E262:$E309)/SUM($E262:$E309),0)</f>
        <v>0</v>
      </c>
      <c r="H310" s="341">
        <f ca="1">IFERROR(SUMPRODUCT(H262:H309,$D262:$D309)/$D310,0)</f>
        <v>0</v>
      </c>
      <c r="I310" s="339">
        <f ca="1">IFERROR(SUMPRODUCT(I262:I309,$D262:$D309)/$D309,0)</f>
        <v>0</v>
      </c>
      <c r="J310" s="340">
        <f ca="1">IFERROR(SUMPRODUCT(J262:J309,$E262:$E309)/SUM($E262:$E309),0)</f>
        <v>0</v>
      </c>
      <c r="K310" s="341">
        <f ca="1">IFERROR(SUMPRODUCT(K262:K309,$D262:$D309)/$D310,0)</f>
        <v>0</v>
      </c>
      <c r="L310" s="339">
        <f ca="1">IFERROR(SUMPRODUCT(L262:L309,$D262:$D309)/$D310,0)</f>
        <v>0</v>
      </c>
      <c r="M310" s="340">
        <f ca="1">IFERROR(SUMPRODUCT(M262:M309,$E262:$E309)/SUM($E262:$E309),0)</f>
        <v>0</v>
      </c>
    </row>
    <row r="311" spans="1:13" ht="12" customHeight="1">
      <c r="A311" s="330" t="s">
        <v>250</v>
      </c>
      <c r="B311" s="330"/>
      <c r="C311" s="330"/>
      <c r="D311" s="331"/>
      <c r="E311" s="331"/>
      <c r="F311" s="332"/>
      <c r="G311" s="333"/>
      <c r="H311" s="334"/>
      <c r="I311" s="332"/>
      <c r="J311" s="333"/>
      <c r="K311" s="334"/>
      <c r="L311" s="335"/>
      <c r="M311" s="336"/>
    </row>
    <row r="312" spans="1:13" ht="12" customHeight="1">
      <c r="A312" s="172" t="s">
        <v>358</v>
      </c>
      <c r="B312" s="172" t="str">
        <f>IF(A312="","",$A$311)</f>
        <v>6 Bedroom</v>
      </c>
      <c r="C312" s="103">
        <f t="shared" ref="C312:G315" ca="1" si="60">IF($A312="","",IFERROR(INDIRECT("'" &amp; $A312 &amp; "'!" &amp; C$10),0))</f>
        <v>2</v>
      </c>
      <c r="D312" s="103">
        <f t="shared" ca="1" si="60"/>
        <v>0</v>
      </c>
      <c r="E312" s="103">
        <f t="shared" ca="1" si="60"/>
        <v>0</v>
      </c>
      <c r="F312" s="315">
        <f t="shared" ca="1" si="60"/>
        <v>0</v>
      </c>
      <c r="G312" s="314">
        <f t="shared" ca="1" si="60"/>
        <v>0</v>
      </c>
      <c r="H312" s="173">
        <f ca="1">IF($A312="","",I312-F312)</f>
        <v>0</v>
      </c>
      <c r="I312" s="315">
        <f t="shared" ref="I312:J315" ca="1" si="61">IF($A312="","",IFERROR(INDIRECT("'" &amp; $A312 &amp; "'!" &amp; I$10),0))</f>
        <v>0</v>
      </c>
      <c r="J312" s="314">
        <f t="shared" ca="1" si="61"/>
        <v>0</v>
      </c>
      <c r="K312" s="173">
        <f ca="1">IF($A312="","",L312-I312)</f>
        <v>0</v>
      </c>
      <c r="L312" s="174">
        <f t="shared" ref="L312:M315" ca="1" si="62">IF($A312="","",IFERROR(INDIRECT("'" &amp; $A312 &amp; "'!" &amp; L$10),0))</f>
        <v>0</v>
      </c>
      <c r="M312" s="316">
        <f t="shared" ca="1" si="62"/>
        <v>0</v>
      </c>
    </row>
    <row r="313" spans="1:13">
      <c r="A313" s="172" t="s">
        <v>384</v>
      </c>
      <c r="B313" s="172" t="str">
        <f>IF(A313="","","3 Bedroom")</f>
        <v>3 Bedroom</v>
      </c>
      <c r="C313" s="103">
        <f t="shared" ca="1" si="60"/>
        <v>5</v>
      </c>
      <c r="D313" s="103">
        <f t="shared" ca="1" si="60"/>
        <v>0</v>
      </c>
      <c r="E313" s="103">
        <f t="shared" ca="1" si="60"/>
        <v>0</v>
      </c>
      <c r="F313" s="315">
        <f t="shared" ca="1" si="60"/>
        <v>0</v>
      </c>
      <c r="G313" s="314">
        <f t="shared" ca="1" si="60"/>
        <v>0</v>
      </c>
      <c r="H313" s="173">
        <f ca="1">IF($A313="","",I313-F313)</f>
        <v>0</v>
      </c>
      <c r="I313" s="315">
        <f t="shared" ca="1" si="61"/>
        <v>0</v>
      </c>
      <c r="J313" s="314">
        <f t="shared" ca="1" si="61"/>
        <v>0</v>
      </c>
      <c r="K313" s="173">
        <f ca="1">IF($A313="","",L313-I313)</f>
        <v>0</v>
      </c>
      <c r="L313" s="174">
        <f t="shared" ca="1" si="62"/>
        <v>0</v>
      </c>
      <c r="M313" s="316">
        <f t="shared" ca="1" si="62"/>
        <v>0</v>
      </c>
    </row>
    <row r="314" spans="1:13">
      <c r="A314" s="172" t="s">
        <v>406</v>
      </c>
      <c r="B314" s="172" t="str">
        <f>IF(A314="","","3 Bedroom")</f>
        <v>3 Bedroom</v>
      </c>
      <c r="C314" s="103">
        <f t="shared" ca="1" si="60"/>
        <v>4</v>
      </c>
      <c r="D314" s="103">
        <f t="shared" ca="1" si="60"/>
        <v>0</v>
      </c>
      <c r="E314" s="103">
        <f t="shared" ca="1" si="60"/>
        <v>0</v>
      </c>
      <c r="F314" s="315">
        <f t="shared" ca="1" si="60"/>
        <v>0</v>
      </c>
      <c r="G314" s="314">
        <f t="shared" ca="1" si="60"/>
        <v>0</v>
      </c>
      <c r="H314" s="173">
        <f ca="1">IF($A314="","",I314-F314)</f>
        <v>0</v>
      </c>
      <c r="I314" s="315">
        <f t="shared" ca="1" si="61"/>
        <v>0</v>
      </c>
      <c r="J314" s="314">
        <f t="shared" ca="1" si="61"/>
        <v>0</v>
      </c>
      <c r="K314" s="173">
        <f ca="1">IF($A314="","",L314-I314)</f>
        <v>0</v>
      </c>
      <c r="L314" s="174">
        <f t="shared" ca="1" si="62"/>
        <v>0</v>
      </c>
      <c r="M314" s="316">
        <f t="shared" ca="1" si="62"/>
        <v>0</v>
      </c>
    </row>
    <row r="315" spans="1:13">
      <c r="A315" s="172" t="s">
        <v>422</v>
      </c>
      <c r="B315" s="172" t="str">
        <f>IF(A315="","","3 Bedroom")</f>
        <v>3 Bedroom</v>
      </c>
      <c r="C315" s="103">
        <f t="shared" ca="1" si="60"/>
        <v>5</v>
      </c>
      <c r="D315" s="103">
        <f t="shared" ca="1" si="60"/>
        <v>0</v>
      </c>
      <c r="E315" s="103">
        <f t="shared" ca="1" si="60"/>
        <v>0</v>
      </c>
      <c r="F315" s="315">
        <f t="shared" ca="1" si="60"/>
        <v>0</v>
      </c>
      <c r="G315" s="314">
        <f t="shared" ca="1" si="60"/>
        <v>0</v>
      </c>
      <c r="H315" s="173">
        <f ca="1">IF($A315="","",I315-F315)</f>
        <v>0</v>
      </c>
      <c r="I315" s="315">
        <f t="shared" ca="1" si="61"/>
        <v>0</v>
      </c>
      <c r="J315" s="314">
        <f t="shared" ca="1" si="61"/>
        <v>0</v>
      </c>
      <c r="K315" s="173">
        <f ca="1">IF($A315="","",L315-I315)</f>
        <v>0</v>
      </c>
      <c r="L315" s="174">
        <f t="shared" ca="1" si="62"/>
        <v>0</v>
      </c>
      <c r="M315" s="316">
        <f t="shared" ca="1" si="62"/>
        <v>0</v>
      </c>
    </row>
    <row r="316" spans="1:13" hidden="1">
      <c r="A316" s="172"/>
      <c r="B316" s="172" t="str">
        <f t="shared" si="59"/>
        <v/>
      </c>
      <c r="C316" s="103" t="str">
        <f t="shared" ref="C316:G359" ca="1" si="63">IF($A316="","",IFERROR(INDIRECT("'" &amp; $A316 &amp; "'!" &amp; C$10),0))</f>
        <v/>
      </c>
      <c r="D316" s="103" t="str">
        <f t="shared" ca="1" si="63"/>
        <v/>
      </c>
      <c r="E316" s="103" t="str">
        <f t="shared" ca="1" si="63"/>
        <v/>
      </c>
      <c r="F316" s="315" t="str">
        <f t="shared" ca="1" si="63"/>
        <v/>
      </c>
      <c r="G316" s="314" t="str">
        <f t="shared" ca="1" si="63"/>
        <v/>
      </c>
      <c r="H316" s="173" t="str">
        <f t="shared" ref="H316:H359" si="64">IF($A316="","",I316-F316)</f>
        <v/>
      </c>
      <c r="I316" s="315" t="str">
        <f t="shared" ref="I316:J359" ca="1" si="65">IF($A316="","",IFERROR(INDIRECT("'" &amp; $A316 &amp; "'!" &amp; I$10),0))</f>
        <v/>
      </c>
      <c r="J316" s="314" t="str">
        <f t="shared" ca="1" si="65"/>
        <v/>
      </c>
      <c r="K316" s="173" t="str">
        <f t="shared" ref="K316:K359" si="66">IF($A316="","",L316-I316)</f>
        <v/>
      </c>
      <c r="L316" s="174" t="str">
        <f t="shared" ref="L316:M359" ca="1" si="67">IF($A316="","",IFERROR(INDIRECT("'" &amp; $A316 &amp; "'!" &amp; L$10),0))</f>
        <v/>
      </c>
      <c r="M316" s="316" t="str">
        <f t="shared" ca="1" si="67"/>
        <v/>
      </c>
    </row>
    <row r="317" spans="1:13" hidden="1">
      <c r="A317" s="172"/>
      <c r="B317" s="172" t="str">
        <f t="shared" si="59"/>
        <v/>
      </c>
      <c r="C317" s="103" t="str">
        <f t="shared" ca="1" si="63"/>
        <v/>
      </c>
      <c r="D317" s="103" t="str">
        <f t="shared" ca="1" si="63"/>
        <v/>
      </c>
      <c r="E317" s="103" t="str">
        <f t="shared" ca="1" si="63"/>
        <v/>
      </c>
      <c r="F317" s="315" t="str">
        <f t="shared" ca="1" si="63"/>
        <v/>
      </c>
      <c r="G317" s="314" t="str">
        <f t="shared" ca="1" si="63"/>
        <v/>
      </c>
      <c r="H317" s="173" t="str">
        <f t="shared" si="64"/>
        <v/>
      </c>
      <c r="I317" s="315" t="str">
        <f t="shared" ca="1" si="65"/>
        <v/>
      </c>
      <c r="J317" s="314" t="str">
        <f t="shared" ca="1" si="65"/>
        <v/>
      </c>
      <c r="K317" s="173" t="str">
        <f t="shared" si="66"/>
        <v/>
      </c>
      <c r="L317" s="174" t="str">
        <f t="shared" ca="1" si="67"/>
        <v/>
      </c>
      <c r="M317" s="316" t="str">
        <f t="shared" ca="1" si="67"/>
        <v/>
      </c>
    </row>
    <row r="318" spans="1:13" hidden="1">
      <c r="A318" s="172"/>
      <c r="B318" s="172" t="str">
        <f t="shared" si="59"/>
        <v/>
      </c>
      <c r="C318" s="103" t="str">
        <f t="shared" ca="1" si="63"/>
        <v/>
      </c>
      <c r="D318" s="103" t="str">
        <f t="shared" ca="1" si="63"/>
        <v/>
      </c>
      <c r="E318" s="103" t="str">
        <f t="shared" ca="1" si="63"/>
        <v/>
      </c>
      <c r="F318" s="315" t="str">
        <f t="shared" ca="1" si="63"/>
        <v/>
      </c>
      <c r="G318" s="314" t="str">
        <f t="shared" ca="1" si="63"/>
        <v/>
      </c>
      <c r="H318" s="173" t="str">
        <f t="shared" si="64"/>
        <v/>
      </c>
      <c r="I318" s="315" t="str">
        <f t="shared" ca="1" si="65"/>
        <v/>
      </c>
      <c r="J318" s="314" t="str">
        <f t="shared" ca="1" si="65"/>
        <v/>
      </c>
      <c r="K318" s="173" t="str">
        <f t="shared" si="66"/>
        <v/>
      </c>
      <c r="L318" s="174" t="str">
        <f t="shared" ca="1" si="67"/>
        <v/>
      </c>
      <c r="M318" s="316" t="str">
        <f t="shared" ca="1" si="67"/>
        <v/>
      </c>
    </row>
    <row r="319" spans="1:13" hidden="1">
      <c r="A319" s="172"/>
      <c r="B319" s="172" t="str">
        <f t="shared" si="59"/>
        <v/>
      </c>
      <c r="C319" s="103" t="str">
        <f t="shared" ca="1" si="63"/>
        <v/>
      </c>
      <c r="D319" s="103" t="str">
        <f t="shared" ca="1" si="63"/>
        <v/>
      </c>
      <c r="E319" s="103" t="str">
        <f t="shared" ca="1" si="63"/>
        <v/>
      </c>
      <c r="F319" s="315" t="str">
        <f t="shared" ca="1" si="63"/>
        <v/>
      </c>
      <c r="G319" s="314" t="str">
        <f t="shared" ca="1" si="63"/>
        <v/>
      </c>
      <c r="H319" s="173" t="str">
        <f t="shared" si="64"/>
        <v/>
      </c>
      <c r="I319" s="315" t="str">
        <f t="shared" ca="1" si="65"/>
        <v/>
      </c>
      <c r="J319" s="314" t="str">
        <f t="shared" ca="1" si="65"/>
        <v/>
      </c>
      <c r="K319" s="173" t="str">
        <f t="shared" si="66"/>
        <v/>
      </c>
      <c r="L319" s="174" t="str">
        <f t="shared" ca="1" si="67"/>
        <v/>
      </c>
      <c r="M319" s="316" t="str">
        <f t="shared" ca="1" si="67"/>
        <v/>
      </c>
    </row>
    <row r="320" spans="1:13" hidden="1">
      <c r="A320" s="172"/>
      <c r="B320" s="172" t="str">
        <f t="shared" si="59"/>
        <v/>
      </c>
      <c r="C320" s="103" t="str">
        <f t="shared" ca="1" si="63"/>
        <v/>
      </c>
      <c r="D320" s="103" t="str">
        <f t="shared" ca="1" si="63"/>
        <v/>
      </c>
      <c r="E320" s="103" t="str">
        <f t="shared" ca="1" si="63"/>
        <v/>
      </c>
      <c r="F320" s="315" t="str">
        <f t="shared" ca="1" si="63"/>
        <v/>
      </c>
      <c r="G320" s="314" t="str">
        <f t="shared" ca="1" si="63"/>
        <v/>
      </c>
      <c r="H320" s="173" t="str">
        <f t="shared" si="64"/>
        <v/>
      </c>
      <c r="I320" s="315" t="str">
        <f t="shared" ca="1" si="65"/>
        <v/>
      </c>
      <c r="J320" s="314" t="str">
        <f t="shared" ca="1" si="65"/>
        <v/>
      </c>
      <c r="K320" s="173" t="str">
        <f t="shared" si="66"/>
        <v/>
      </c>
      <c r="L320" s="174" t="str">
        <f t="shared" ca="1" si="67"/>
        <v/>
      </c>
      <c r="M320" s="316" t="str">
        <f t="shared" ca="1" si="67"/>
        <v/>
      </c>
    </row>
    <row r="321" spans="1:13" hidden="1">
      <c r="A321" s="172"/>
      <c r="B321" s="172" t="str">
        <f t="shared" si="59"/>
        <v/>
      </c>
      <c r="C321" s="103" t="str">
        <f t="shared" ca="1" si="63"/>
        <v/>
      </c>
      <c r="D321" s="103" t="str">
        <f t="shared" ca="1" si="63"/>
        <v/>
      </c>
      <c r="E321" s="103" t="str">
        <f t="shared" ca="1" si="63"/>
        <v/>
      </c>
      <c r="F321" s="315" t="str">
        <f t="shared" ca="1" si="63"/>
        <v/>
      </c>
      <c r="G321" s="314" t="str">
        <f t="shared" ca="1" si="63"/>
        <v/>
      </c>
      <c r="H321" s="173" t="str">
        <f t="shared" si="64"/>
        <v/>
      </c>
      <c r="I321" s="315" t="str">
        <f t="shared" ca="1" si="65"/>
        <v/>
      </c>
      <c r="J321" s="314" t="str">
        <f t="shared" ca="1" si="65"/>
        <v/>
      </c>
      <c r="K321" s="173" t="str">
        <f t="shared" si="66"/>
        <v/>
      </c>
      <c r="L321" s="174" t="str">
        <f t="shared" ca="1" si="67"/>
        <v/>
      </c>
      <c r="M321" s="316" t="str">
        <f t="shared" ca="1" si="67"/>
        <v/>
      </c>
    </row>
    <row r="322" spans="1:13" hidden="1">
      <c r="A322" s="172"/>
      <c r="B322" s="172" t="str">
        <f t="shared" si="59"/>
        <v/>
      </c>
      <c r="C322" s="103" t="str">
        <f t="shared" ca="1" si="63"/>
        <v/>
      </c>
      <c r="D322" s="103" t="str">
        <f t="shared" ca="1" si="63"/>
        <v/>
      </c>
      <c r="E322" s="103" t="str">
        <f t="shared" ca="1" si="63"/>
        <v/>
      </c>
      <c r="F322" s="315" t="str">
        <f t="shared" ca="1" si="63"/>
        <v/>
      </c>
      <c r="G322" s="314" t="str">
        <f t="shared" ca="1" si="63"/>
        <v/>
      </c>
      <c r="H322" s="173" t="str">
        <f t="shared" si="64"/>
        <v/>
      </c>
      <c r="I322" s="315" t="str">
        <f t="shared" ca="1" si="65"/>
        <v/>
      </c>
      <c r="J322" s="314" t="str">
        <f t="shared" ca="1" si="65"/>
        <v/>
      </c>
      <c r="K322" s="173" t="str">
        <f t="shared" si="66"/>
        <v/>
      </c>
      <c r="L322" s="174" t="str">
        <f t="shared" ca="1" si="67"/>
        <v/>
      </c>
      <c r="M322" s="316" t="str">
        <f t="shared" ca="1" si="67"/>
        <v/>
      </c>
    </row>
    <row r="323" spans="1:13" hidden="1">
      <c r="A323" s="172"/>
      <c r="B323" s="172" t="str">
        <f t="shared" si="59"/>
        <v/>
      </c>
      <c r="C323" s="103" t="str">
        <f t="shared" ca="1" si="63"/>
        <v/>
      </c>
      <c r="D323" s="103" t="str">
        <f t="shared" ca="1" si="63"/>
        <v/>
      </c>
      <c r="E323" s="103" t="str">
        <f t="shared" ca="1" si="63"/>
        <v/>
      </c>
      <c r="F323" s="315" t="str">
        <f t="shared" ca="1" si="63"/>
        <v/>
      </c>
      <c r="G323" s="314" t="str">
        <f t="shared" ca="1" si="63"/>
        <v/>
      </c>
      <c r="H323" s="173" t="str">
        <f t="shared" si="64"/>
        <v/>
      </c>
      <c r="I323" s="315" t="str">
        <f t="shared" ca="1" si="65"/>
        <v/>
      </c>
      <c r="J323" s="314" t="str">
        <f t="shared" ca="1" si="65"/>
        <v/>
      </c>
      <c r="K323" s="173" t="str">
        <f t="shared" si="66"/>
        <v/>
      </c>
      <c r="L323" s="174" t="str">
        <f t="shared" ca="1" si="67"/>
        <v/>
      </c>
      <c r="M323" s="316" t="str">
        <f t="shared" ca="1" si="67"/>
        <v/>
      </c>
    </row>
    <row r="324" spans="1:13" hidden="1">
      <c r="A324" s="172"/>
      <c r="B324" s="172" t="str">
        <f t="shared" si="59"/>
        <v/>
      </c>
      <c r="C324" s="103" t="str">
        <f t="shared" ca="1" si="63"/>
        <v/>
      </c>
      <c r="D324" s="103" t="str">
        <f t="shared" ca="1" si="63"/>
        <v/>
      </c>
      <c r="E324" s="103" t="str">
        <f t="shared" ca="1" si="63"/>
        <v/>
      </c>
      <c r="F324" s="315" t="str">
        <f t="shared" ca="1" si="63"/>
        <v/>
      </c>
      <c r="G324" s="314" t="str">
        <f t="shared" ca="1" si="63"/>
        <v/>
      </c>
      <c r="H324" s="173" t="str">
        <f t="shared" si="64"/>
        <v/>
      </c>
      <c r="I324" s="315" t="str">
        <f t="shared" ca="1" si="65"/>
        <v/>
      </c>
      <c r="J324" s="314" t="str">
        <f t="shared" ca="1" si="65"/>
        <v/>
      </c>
      <c r="K324" s="173" t="str">
        <f t="shared" si="66"/>
        <v/>
      </c>
      <c r="L324" s="174" t="str">
        <f t="shared" ca="1" si="67"/>
        <v/>
      </c>
      <c r="M324" s="316" t="str">
        <f t="shared" ca="1" si="67"/>
        <v/>
      </c>
    </row>
    <row r="325" spans="1:13" hidden="1">
      <c r="A325" s="172"/>
      <c r="B325" s="172" t="str">
        <f t="shared" si="59"/>
        <v/>
      </c>
      <c r="C325" s="103" t="str">
        <f t="shared" ca="1" si="63"/>
        <v/>
      </c>
      <c r="D325" s="103" t="str">
        <f t="shared" ca="1" si="63"/>
        <v/>
      </c>
      <c r="E325" s="103" t="str">
        <f t="shared" ca="1" si="63"/>
        <v/>
      </c>
      <c r="F325" s="315" t="str">
        <f t="shared" ca="1" si="63"/>
        <v/>
      </c>
      <c r="G325" s="314" t="str">
        <f t="shared" ca="1" si="63"/>
        <v/>
      </c>
      <c r="H325" s="173" t="str">
        <f t="shared" si="64"/>
        <v/>
      </c>
      <c r="I325" s="315" t="str">
        <f t="shared" ca="1" si="65"/>
        <v/>
      </c>
      <c r="J325" s="314" t="str">
        <f t="shared" ca="1" si="65"/>
        <v/>
      </c>
      <c r="K325" s="173" t="str">
        <f t="shared" si="66"/>
        <v/>
      </c>
      <c r="L325" s="174" t="str">
        <f t="shared" ca="1" si="67"/>
        <v/>
      </c>
      <c r="M325" s="316" t="str">
        <f t="shared" ca="1" si="67"/>
        <v/>
      </c>
    </row>
    <row r="326" spans="1:13" hidden="1">
      <c r="A326" s="172"/>
      <c r="B326" s="172" t="str">
        <f t="shared" si="59"/>
        <v/>
      </c>
      <c r="C326" s="103" t="str">
        <f t="shared" ca="1" si="63"/>
        <v/>
      </c>
      <c r="D326" s="103" t="str">
        <f t="shared" ca="1" si="63"/>
        <v/>
      </c>
      <c r="E326" s="103" t="str">
        <f t="shared" ca="1" si="63"/>
        <v/>
      </c>
      <c r="F326" s="315" t="str">
        <f t="shared" ca="1" si="63"/>
        <v/>
      </c>
      <c r="G326" s="314" t="str">
        <f t="shared" ca="1" si="63"/>
        <v/>
      </c>
      <c r="H326" s="173" t="str">
        <f t="shared" si="64"/>
        <v/>
      </c>
      <c r="I326" s="315" t="str">
        <f t="shared" ca="1" si="65"/>
        <v/>
      </c>
      <c r="J326" s="314" t="str">
        <f t="shared" ca="1" si="65"/>
        <v/>
      </c>
      <c r="K326" s="173" t="str">
        <f t="shared" si="66"/>
        <v/>
      </c>
      <c r="L326" s="174" t="str">
        <f t="shared" ca="1" si="67"/>
        <v/>
      </c>
      <c r="M326" s="316" t="str">
        <f t="shared" ca="1" si="67"/>
        <v/>
      </c>
    </row>
    <row r="327" spans="1:13" hidden="1">
      <c r="A327" s="172"/>
      <c r="B327" s="172" t="str">
        <f t="shared" si="59"/>
        <v/>
      </c>
      <c r="C327" s="103" t="str">
        <f t="shared" ca="1" si="63"/>
        <v/>
      </c>
      <c r="D327" s="103" t="str">
        <f t="shared" ca="1" si="63"/>
        <v/>
      </c>
      <c r="E327" s="103" t="str">
        <f t="shared" ca="1" si="63"/>
        <v/>
      </c>
      <c r="F327" s="315" t="str">
        <f t="shared" ca="1" si="63"/>
        <v/>
      </c>
      <c r="G327" s="314" t="str">
        <f t="shared" ca="1" si="63"/>
        <v/>
      </c>
      <c r="H327" s="173" t="str">
        <f t="shared" si="64"/>
        <v/>
      </c>
      <c r="I327" s="315" t="str">
        <f t="shared" ca="1" si="65"/>
        <v/>
      </c>
      <c r="J327" s="314" t="str">
        <f t="shared" ca="1" si="65"/>
        <v/>
      </c>
      <c r="K327" s="173" t="str">
        <f t="shared" si="66"/>
        <v/>
      </c>
      <c r="L327" s="174" t="str">
        <f t="shared" ca="1" si="67"/>
        <v/>
      </c>
      <c r="M327" s="316" t="str">
        <f t="shared" ca="1" si="67"/>
        <v/>
      </c>
    </row>
    <row r="328" spans="1:13" hidden="1">
      <c r="A328" s="172"/>
      <c r="B328" s="172" t="str">
        <f t="shared" si="59"/>
        <v/>
      </c>
      <c r="C328" s="103" t="str">
        <f t="shared" ca="1" si="63"/>
        <v/>
      </c>
      <c r="D328" s="103" t="str">
        <f t="shared" ca="1" si="63"/>
        <v/>
      </c>
      <c r="E328" s="103" t="str">
        <f t="shared" ca="1" si="63"/>
        <v/>
      </c>
      <c r="F328" s="315" t="str">
        <f t="shared" ca="1" si="63"/>
        <v/>
      </c>
      <c r="G328" s="314" t="str">
        <f t="shared" ca="1" si="63"/>
        <v/>
      </c>
      <c r="H328" s="173" t="str">
        <f t="shared" si="64"/>
        <v/>
      </c>
      <c r="I328" s="315" t="str">
        <f t="shared" ca="1" si="65"/>
        <v/>
      </c>
      <c r="J328" s="314" t="str">
        <f t="shared" ca="1" si="65"/>
        <v/>
      </c>
      <c r="K328" s="173" t="str">
        <f t="shared" si="66"/>
        <v/>
      </c>
      <c r="L328" s="174" t="str">
        <f t="shared" ca="1" si="67"/>
        <v/>
      </c>
      <c r="M328" s="316" t="str">
        <f t="shared" ca="1" si="67"/>
        <v/>
      </c>
    </row>
    <row r="329" spans="1:13" hidden="1">
      <c r="A329" s="172"/>
      <c r="B329" s="172" t="str">
        <f t="shared" si="59"/>
        <v/>
      </c>
      <c r="C329" s="103" t="str">
        <f t="shared" ca="1" si="63"/>
        <v/>
      </c>
      <c r="D329" s="103" t="str">
        <f t="shared" ca="1" si="63"/>
        <v/>
      </c>
      <c r="E329" s="103" t="str">
        <f t="shared" ca="1" si="63"/>
        <v/>
      </c>
      <c r="F329" s="315" t="str">
        <f t="shared" ca="1" si="63"/>
        <v/>
      </c>
      <c r="G329" s="314" t="str">
        <f t="shared" ca="1" si="63"/>
        <v/>
      </c>
      <c r="H329" s="173" t="str">
        <f t="shared" si="64"/>
        <v/>
      </c>
      <c r="I329" s="315" t="str">
        <f t="shared" ca="1" si="65"/>
        <v/>
      </c>
      <c r="J329" s="314" t="str">
        <f t="shared" ca="1" si="65"/>
        <v/>
      </c>
      <c r="K329" s="173" t="str">
        <f t="shared" si="66"/>
        <v/>
      </c>
      <c r="L329" s="174" t="str">
        <f t="shared" ca="1" si="67"/>
        <v/>
      </c>
      <c r="M329" s="316" t="str">
        <f t="shared" ca="1" si="67"/>
        <v/>
      </c>
    </row>
    <row r="330" spans="1:13" hidden="1">
      <c r="A330" s="172"/>
      <c r="B330" s="172" t="str">
        <f t="shared" si="59"/>
        <v/>
      </c>
      <c r="C330" s="103" t="str">
        <f t="shared" ca="1" si="63"/>
        <v/>
      </c>
      <c r="D330" s="103" t="str">
        <f t="shared" ca="1" si="63"/>
        <v/>
      </c>
      <c r="E330" s="103" t="str">
        <f t="shared" ca="1" si="63"/>
        <v/>
      </c>
      <c r="F330" s="315" t="str">
        <f t="shared" ca="1" si="63"/>
        <v/>
      </c>
      <c r="G330" s="314" t="str">
        <f t="shared" ca="1" si="63"/>
        <v/>
      </c>
      <c r="H330" s="173" t="str">
        <f t="shared" si="64"/>
        <v/>
      </c>
      <c r="I330" s="315" t="str">
        <f t="shared" ca="1" si="65"/>
        <v/>
      </c>
      <c r="J330" s="314" t="str">
        <f t="shared" ca="1" si="65"/>
        <v/>
      </c>
      <c r="K330" s="173" t="str">
        <f t="shared" si="66"/>
        <v/>
      </c>
      <c r="L330" s="174" t="str">
        <f t="shared" ca="1" si="67"/>
        <v/>
      </c>
      <c r="M330" s="316" t="str">
        <f t="shared" ca="1" si="67"/>
        <v/>
      </c>
    </row>
    <row r="331" spans="1:13" hidden="1">
      <c r="A331" s="172"/>
      <c r="B331" s="172" t="str">
        <f t="shared" si="59"/>
        <v/>
      </c>
      <c r="C331" s="103" t="str">
        <f t="shared" ca="1" si="63"/>
        <v/>
      </c>
      <c r="D331" s="103" t="str">
        <f t="shared" ca="1" si="63"/>
        <v/>
      </c>
      <c r="E331" s="103" t="str">
        <f t="shared" ca="1" si="63"/>
        <v/>
      </c>
      <c r="F331" s="315" t="str">
        <f t="shared" ca="1" si="63"/>
        <v/>
      </c>
      <c r="G331" s="314" t="str">
        <f t="shared" ca="1" si="63"/>
        <v/>
      </c>
      <c r="H331" s="173" t="str">
        <f t="shared" si="64"/>
        <v/>
      </c>
      <c r="I331" s="315" t="str">
        <f t="shared" ca="1" si="65"/>
        <v/>
      </c>
      <c r="J331" s="314" t="str">
        <f t="shared" ca="1" si="65"/>
        <v/>
      </c>
      <c r="K331" s="173" t="str">
        <f t="shared" si="66"/>
        <v/>
      </c>
      <c r="L331" s="174" t="str">
        <f t="shared" ca="1" si="67"/>
        <v/>
      </c>
      <c r="M331" s="316" t="str">
        <f t="shared" ca="1" si="67"/>
        <v/>
      </c>
    </row>
    <row r="332" spans="1:13" hidden="1">
      <c r="A332" s="172"/>
      <c r="B332" s="172" t="str">
        <f t="shared" si="59"/>
        <v/>
      </c>
      <c r="C332" s="103" t="str">
        <f t="shared" ca="1" si="63"/>
        <v/>
      </c>
      <c r="D332" s="103" t="str">
        <f t="shared" ca="1" si="63"/>
        <v/>
      </c>
      <c r="E332" s="103" t="str">
        <f t="shared" ca="1" si="63"/>
        <v/>
      </c>
      <c r="F332" s="315" t="str">
        <f t="shared" ca="1" si="63"/>
        <v/>
      </c>
      <c r="G332" s="314" t="str">
        <f t="shared" ca="1" si="63"/>
        <v/>
      </c>
      <c r="H332" s="173" t="str">
        <f t="shared" si="64"/>
        <v/>
      </c>
      <c r="I332" s="315" t="str">
        <f t="shared" ca="1" si="65"/>
        <v/>
      </c>
      <c r="J332" s="314" t="str">
        <f t="shared" ca="1" si="65"/>
        <v/>
      </c>
      <c r="K332" s="173" t="str">
        <f t="shared" si="66"/>
        <v/>
      </c>
      <c r="L332" s="174" t="str">
        <f t="shared" ca="1" si="67"/>
        <v/>
      </c>
      <c r="M332" s="316" t="str">
        <f t="shared" ca="1" si="67"/>
        <v/>
      </c>
    </row>
    <row r="333" spans="1:13" hidden="1">
      <c r="A333" s="172"/>
      <c r="B333" s="172" t="str">
        <f t="shared" si="59"/>
        <v/>
      </c>
      <c r="C333" s="103" t="str">
        <f t="shared" ca="1" si="63"/>
        <v/>
      </c>
      <c r="D333" s="103" t="str">
        <f t="shared" ca="1" si="63"/>
        <v/>
      </c>
      <c r="E333" s="103" t="str">
        <f t="shared" ca="1" si="63"/>
        <v/>
      </c>
      <c r="F333" s="315" t="str">
        <f t="shared" ca="1" si="63"/>
        <v/>
      </c>
      <c r="G333" s="314" t="str">
        <f t="shared" ca="1" si="63"/>
        <v/>
      </c>
      <c r="H333" s="173" t="str">
        <f t="shared" si="64"/>
        <v/>
      </c>
      <c r="I333" s="315" t="str">
        <f t="shared" ca="1" si="65"/>
        <v/>
      </c>
      <c r="J333" s="314" t="str">
        <f t="shared" ca="1" si="65"/>
        <v/>
      </c>
      <c r="K333" s="173" t="str">
        <f t="shared" si="66"/>
        <v/>
      </c>
      <c r="L333" s="174" t="str">
        <f t="shared" ca="1" si="67"/>
        <v/>
      </c>
      <c r="M333" s="316" t="str">
        <f t="shared" ca="1" si="67"/>
        <v/>
      </c>
    </row>
    <row r="334" spans="1:13" hidden="1">
      <c r="A334" s="172"/>
      <c r="B334" s="172" t="str">
        <f t="shared" si="59"/>
        <v/>
      </c>
      <c r="C334" s="103" t="str">
        <f t="shared" ca="1" si="63"/>
        <v/>
      </c>
      <c r="D334" s="103" t="str">
        <f t="shared" ca="1" si="63"/>
        <v/>
      </c>
      <c r="E334" s="103" t="str">
        <f t="shared" ca="1" si="63"/>
        <v/>
      </c>
      <c r="F334" s="315" t="str">
        <f t="shared" ca="1" si="63"/>
        <v/>
      </c>
      <c r="G334" s="314" t="str">
        <f t="shared" ca="1" si="63"/>
        <v/>
      </c>
      <c r="H334" s="173" t="str">
        <f t="shared" si="64"/>
        <v/>
      </c>
      <c r="I334" s="315" t="str">
        <f t="shared" ca="1" si="65"/>
        <v/>
      </c>
      <c r="J334" s="314" t="str">
        <f t="shared" ca="1" si="65"/>
        <v/>
      </c>
      <c r="K334" s="173" t="str">
        <f t="shared" si="66"/>
        <v/>
      </c>
      <c r="L334" s="174" t="str">
        <f t="shared" ca="1" si="67"/>
        <v/>
      </c>
      <c r="M334" s="316" t="str">
        <f t="shared" ca="1" si="67"/>
        <v/>
      </c>
    </row>
    <row r="335" spans="1:13" hidden="1">
      <c r="A335" s="172"/>
      <c r="B335" s="172" t="str">
        <f t="shared" si="59"/>
        <v/>
      </c>
      <c r="C335" s="103" t="str">
        <f t="shared" ca="1" si="63"/>
        <v/>
      </c>
      <c r="D335" s="103" t="str">
        <f t="shared" ca="1" si="63"/>
        <v/>
      </c>
      <c r="E335" s="103" t="str">
        <f t="shared" ca="1" si="63"/>
        <v/>
      </c>
      <c r="F335" s="315" t="str">
        <f t="shared" ca="1" si="63"/>
        <v/>
      </c>
      <c r="G335" s="314" t="str">
        <f t="shared" ca="1" si="63"/>
        <v/>
      </c>
      <c r="H335" s="173" t="str">
        <f t="shared" si="64"/>
        <v/>
      </c>
      <c r="I335" s="315" t="str">
        <f t="shared" ca="1" si="65"/>
        <v/>
      </c>
      <c r="J335" s="314" t="str">
        <f t="shared" ca="1" si="65"/>
        <v/>
      </c>
      <c r="K335" s="173" t="str">
        <f t="shared" si="66"/>
        <v/>
      </c>
      <c r="L335" s="174" t="str">
        <f t="shared" ca="1" si="67"/>
        <v/>
      </c>
      <c r="M335" s="316" t="str">
        <f t="shared" ca="1" si="67"/>
        <v/>
      </c>
    </row>
    <row r="336" spans="1:13" hidden="1">
      <c r="A336" s="172"/>
      <c r="B336" s="172" t="str">
        <f t="shared" si="59"/>
        <v/>
      </c>
      <c r="C336" s="103" t="str">
        <f t="shared" ca="1" si="63"/>
        <v/>
      </c>
      <c r="D336" s="103" t="str">
        <f t="shared" ca="1" si="63"/>
        <v/>
      </c>
      <c r="E336" s="103" t="str">
        <f t="shared" ca="1" si="63"/>
        <v/>
      </c>
      <c r="F336" s="315" t="str">
        <f t="shared" ca="1" si="63"/>
        <v/>
      </c>
      <c r="G336" s="314" t="str">
        <f t="shared" ca="1" si="63"/>
        <v/>
      </c>
      <c r="H336" s="173" t="str">
        <f t="shared" si="64"/>
        <v/>
      </c>
      <c r="I336" s="315" t="str">
        <f t="shared" ca="1" si="65"/>
        <v/>
      </c>
      <c r="J336" s="314" t="str">
        <f t="shared" ca="1" si="65"/>
        <v/>
      </c>
      <c r="K336" s="173" t="str">
        <f t="shared" si="66"/>
        <v/>
      </c>
      <c r="L336" s="174" t="str">
        <f t="shared" ca="1" si="67"/>
        <v/>
      </c>
      <c r="M336" s="316" t="str">
        <f t="shared" ca="1" si="67"/>
        <v/>
      </c>
    </row>
    <row r="337" spans="1:13" hidden="1">
      <c r="A337" s="172"/>
      <c r="B337" s="172" t="str">
        <f t="shared" si="59"/>
        <v/>
      </c>
      <c r="C337" s="103" t="str">
        <f t="shared" ca="1" si="63"/>
        <v/>
      </c>
      <c r="D337" s="103" t="str">
        <f t="shared" ca="1" si="63"/>
        <v/>
      </c>
      <c r="E337" s="103" t="str">
        <f t="shared" ca="1" si="63"/>
        <v/>
      </c>
      <c r="F337" s="315" t="str">
        <f t="shared" ca="1" si="63"/>
        <v/>
      </c>
      <c r="G337" s="314" t="str">
        <f t="shared" ca="1" si="63"/>
        <v/>
      </c>
      <c r="H337" s="173" t="str">
        <f t="shared" si="64"/>
        <v/>
      </c>
      <c r="I337" s="315" t="str">
        <f t="shared" ca="1" si="65"/>
        <v/>
      </c>
      <c r="J337" s="314" t="str">
        <f t="shared" ca="1" si="65"/>
        <v/>
      </c>
      <c r="K337" s="173" t="str">
        <f t="shared" si="66"/>
        <v/>
      </c>
      <c r="L337" s="174" t="str">
        <f t="shared" ca="1" si="67"/>
        <v/>
      </c>
      <c r="M337" s="316" t="str">
        <f t="shared" ca="1" si="67"/>
        <v/>
      </c>
    </row>
    <row r="338" spans="1:13" hidden="1">
      <c r="A338" s="172"/>
      <c r="B338" s="172" t="str">
        <f t="shared" ref="B338:B359" si="68">IF(A338="","","3 Bedroom")</f>
        <v/>
      </c>
      <c r="C338" s="103" t="str">
        <f t="shared" ca="1" si="63"/>
        <v/>
      </c>
      <c r="D338" s="103" t="str">
        <f t="shared" ca="1" si="63"/>
        <v/>
      </c>
      <c r="E338" s="103" t="str">
        <f t="shared" ca="1" si="63"/>
        <v/>
      </c>
      <c r="F338" s="315" t="str">
        <f t="shared" ca="1" si="63"/>
        <v/>
      </c>
      <c r="G338" s="314" t="str">
        <f t="shared" ca="1" si="63"/>
        <v/>
      </c>
      <c r="H338" s="173" t="str">
        <f t="shared" si="64"/>
        <v/>
      </c>
      <c r="I338" s="315" t="str">
        <f t="shared" ca="1" si="65"/>
        <v/>
      </c>
      <c r="J338" s="314" t="str">
        <f t="shared" ca="1" si="65"/>
        <v/>
      </c>
      <c r="K338" s="173" t="str">
        <f t="shared" si="66"/>
        <v/>
      </c>
      <c r="L338" s="174" t="str">
        <f t="shared" ca="1" si="67"/>
        <v/>
      </c>
      <c r="M338" s="316" t="str">
        <f t="shared" ca="1" si="67"/>
        <v/>
      </c>
    </row>
    <row r="339" spans="1:13" hidden="1">
      <c r="A339" s="172"/>
      <c r="B339" s="172" t="str">
        <f t="shared" si="68"/>
        <v/>
      </c>
      <c r="C339" s="103" t="str">
        <f t="shared" ca="1" si="63"/>
        <v/>
      </c>
      <c r="D339" s="103" t="str">
        <f t="shared" ca="1" si="63"/>
        <v/>
      </c>
      <c r="E339" s="103" t="str">
        <f t="shared" ca="1" si="63"/>
        <v/>
      </c>
      <c r="F339" s="315" t="str">
        <f t="shared" ca="1" si="63"/>
        <v/>
      </c>
      <c r="G339" s="314" t="str">
        <f t="shared" ca="1" si="63"/>
        <v/>
      </c>
      <c r="H339" s="173" t="str">
        <f t="shared" si="64"/>
        <v/>
      </c>
      <c r="I339" s="315" t="str">
        <f t="shared" ca="1" si="65"/>
        <v/>
      </c>
      <c r="J339" s="314" t="str">
        <f t="shared" ca="1" si="65"/>
        <v/>
      </c>
      <c r="K339" s="173" t="str">
        <f t="shared" si="66"/>
        <v/>
      </c>
      <c r="L339" s="174" t="str">
        <f t="shared" ca="1" si="67"/>
        <v/>
      </c>
      <c r="M339" s="316" t="str">
        <f t="shared" ca="1" si="67"/>
        <v/>
      </c>
    </row>
    <row r="340" spans="1:13" hidden="1">
      <c r="A340" s="172"/>
      <c r="B340" s="172" t="str">
        <f t="shared" si="68"/>
        <v/>
      </c>
      <c r="C340" s="103" t="str">
        <f t="shared" ca="1" si="63"/>
        <v/>
      </c>
      <c r="D340" s="103" t="str">
        <f t="shared" ca="1" si="63"/>
        <v/>
      </c>
      <c r="E340" s="103" t="str">
        <f t="shared" ca="1" si="63"/>
        <v/>
      </c>
      <c r="F340" s="315" t="str">
        <f t="shared" ca="1" si="63"/>
        <v/>
      </c>
      <c r="G340" s="314" t="str">
        <f t="shared" ca="1" si="63"/>
        <v/>
      </c>
      <c r="H340" s="173" t="str">
        <f t="shared" si="64"/>
        <v/>
      </c>
      <c r="I340" s="315" t="str">
        <f t="shared" ca="1" si="65"/>
        <v/>
      </c>
      <c r="J340" s="314" t="str">
        <f t="shared" ca="1" si="65"/>
        <v/>
      </c>
      <c r="K340" s="173" t="str">
        <f t="shared" si="66"/>
        <v/>
      </c>
      <c r="L340" s="174" t="str">
        <f t="shared" ca="1" si="67"/>
        <v/>
      </c>
      <c r="M340" s="316" t="str">
        <f t="shared" ca="1" si="67"/>
        <v/>
      </c>
    </row>
    <row r="341" spans="1:13" hidden="1">
      <c r="A341" s="172"/>
      <c r="B341" s="172" t="str">
        <f t="shared" si="68"/>
        <v/>
      </c>
      <c r="C341" s="103" t="str">
        <f t="shared" ca="1" si="63"/>
        <v/>
      </c>
      <c r="D341" s="103" t="str">
        <f t="shared" ca="1" si="63"/>
        <v/>
      </c>
      <c r="E341" s="103" t="str">
        <f t="shared" ca="1" si="63"/>
        <v/>
      </c>
      <c r="F341" s="315" t="str">
        <f t="shared" ca="1" si="63"/>
        <v/>
      </c>
      <c r="G341" s="314" t="str">
        <f t="shared" ca="1" si="63"/>
        <v/>
      </c>
      <c r="H341" s="173" t="str">
        <f t="shared" si="64"/>
        <v/>
      </c>
      <c r="I341" s="315" t="str">
        <f t="shared" ca="1" si="65"/>
        <v/>
      </c>
      <c r="J341" s="314" t="str">
        <f t="shared" ca="1" si="65"/>
        <v/>
      </c>
      <c r="K341" s="173" t="str">
        <f t="shared" si="66"/>
        <v/>
      </c>
      <c r="L341" s="174" t="str">
        <f t="shared" ca="1" si="67"/>
        <v/>
      </c>
      <c r="M341" s="316" t="str">
        <f t="shared" ca="1" si="67"/>
        <v/>
      </c>
    </row>
    <row r="342" spans="1:13" hidden="1">
      <c r="A342" s="172"/>
      <c r="B342" s="172" t="str">
        <f t="shared" si="68"/>
        <v/>
      </c>
      <c r="C342" s="103" t="str">
        <f t="shared" ca="1" si="63"/>
        <v/>
      </c>
      <c r="D342" s="103" t="str">
        <f t="shared" ca="1" si="63"/>
        <v/>
      </c>
      <c r="E342" s="103" t="str">
        <f t="shared" ca="1" si="63"/>
        <v/>
      </c>
      <c r="F342" s="315" t="str">
        <f t="shared" ca="1" si="63"/>
        <v/>
      </c>
      <c r="G342" s="314" t="str">
        <f t="shared" ca="1" si="63"/>
        <v/>
      </c>
      <c r="H342" s="173" t="str">
        <f t="shared" si="64"/>
        <v/>
      </c>
      <c r="I342" s="315" t="str">
        <f t="shared" ca="1" si="65"/>
        <v/>
      </c>
      <c r="J342" s="314" t="str">
        <f t="shared" ca="1" si="65"/>
        <v/>
      </c>
      <c r="K342" s="173" t="str">
        <f t="shared" si="66"/>
        <v/>
      </c>
      <c r="L342" s="174" t="str">
        <f t="shared" ca="1" si="67"/>
        <v/>
      </c>
      <c r="M342" s="316" t="str">
        <f t="shared" ca="1" si="67"/>
        <v/>
      </c>
    </row>
    <row r="343" spans="1:13" hidden="1">
      <c r="A343" s="172"/>
      <c r="B343" s="172" t="str">
        <f t="shared" si="68"/>
        <v/>
      </c>
      <c r="C343" s="103" t="str">
        <f t="shared" ca="1" si="63"/>
        <v/>
      </c>
      <c r="D343" s="103" t="str">
        <f t="shared" ca="1" si="63"/>
        <v/>
      </c>
      <c r="E343" s="103" t="str">
        <f t="shared" ca="1" si="63"/>
        <v/>
      </c>
      <c r="F343" s="315" t="str">
        <f t="shared" ca="1" si="63"/>
        <v/>
      </c>
      <c r="G343" s="314" t="str">
        <f t="shared" ca="1" si="63"/>
        <v/>
      </c>
      <c r="H343" s="173" t="str">
        <f t="shared" si="64"/>
        <v/>
      </c>
      <c r="I343" s="315" t="str">
        <f t="shared" ca="1" si="65"/>
        <v/>
      </c>
      <c r="J343" s="314" t="str">
        <f t="shared" ca="1" si="65"/>
        <v/>
      </c>
      <c r="K343" s="173" t="str">
        <f t="shared" si="66"/>
        <v/>
      </c>
      <c r="L343" s="174" t="str">
        <f t="shared" ca="1" si="67"/>
        <v/>
      </c>
      <c r="M343" s="316" t="str">
        <f t="shared" ca="1" si="67"/>
        <v/>
      </c>
    </row>
    <row r="344" spans="1:13" hidden="1">
      <c r="A344" s="172"/>
      <c r="B344" s="172" t="str">
        <f t="shared" si="68"/>
        <v/>
      </c>
      <c r="C344" s="103" t="str">
        <f t="shared" ca="1" si="63"/>
        <v/>
      </c>
      <c r="D344" s="103" t="str">
        <f t="shared" ca="1" si="63"/>
        <v/>
      </c>
      <c r="E344" s="103" t="str">
        <f t="shared" ca="1" si="63"/>
        <v/>
      </c>
      <c r="F344" s="315" t="str">
        <f t="shared" ca="1" si="63"/>
        <v/>
      </c>
      <c r="G344" s="314" t="str">
        <f t="shared" ca="1" si="63"/>
        <v/>
      </c>
      <c r="H344" s="173" t="str">
        <f t="shared" si="64"/>
        <v/>
      </c>
      <c r="I344" s="315" t="str">
        <f t="shared" ca="1" si="65"/>
        <v/>
      </c>
      <c r="J344" s="314" t="str">
        <f t="shared" ca="1" si="65"/>
        <v/>
      </c>
      <c r="K344" s="173" t="str">
        <f t="shared" si="66"/>
        <v/>
      </c>
      <c r="L344" s="174" t="str">
        <f t="shared" ca="1" si="67"/>
        <v/>
      </c>
      <c r="M344" s="316" t="str">
        <f t="shared" ca="1" si="67"/>
        <v/>
      </c>
    </row>
    <row r="345" spans="1:13" hidden="1">
      <c r="A345" s="172"/>
      <c r="B345" s="172" t="str">
        <f t="shared" si="68"/>
        <v/>
      </c>
      <c r="C345" s="103" t="str">
        <f t="shared" ca="1" si="63"/>
        <v/>
      </c>
      <c r="D345" s="103" t="str">
        <f t="shared" ca="1" si="63"/>
        <v/>
      </c>
      <c r="E345" s="103" t="str">
        <f t="shared" ca="1" si="63"/>
        <v/>
      </c>
      <c r="F345" s="315" t="str">
        <f t="shared" ca="1" si="63"/>
        <v/>
      </c>
      <c r="G345" s="314" t="str">
        <f t="shared" ca="1" si="63"/>
        <v/>
      </c>
      <c r="H345" s="173" t="str">
        <f t="shared" si="64"/>
        <v/>
      </c>
      <c r="I345" s="315" t="str">
        <f t="shared" ca="1" si="65"/>
        <v/>
      </c>
      <c r="J345" s="314" t="str">
        <f t="shared" ca="1" si="65"/>
        <v/>
      </c>
      <c r="K345" s="173" t="str">
        <f t="shared" si="66"/>
        <v/>
      </c>
      <c r="L345" s="174" t="str">
        <f t="shared" ca="1" si="67"/>
        <v/>
      </c>
      <c r="M345" s="316" t="str">
        <f t="shared" ca="1" si="67"/>
        <v/>
      </c>
    </row>
    <row r="346" spans="1:13" hidden="1">
      <c r="A346" s="172"/>
      <c r="B346" s="172" t="str">
        <f t="shared" si="68"/>
        <v/>
      </c>
      <c r="C346" s="103" t="str">
        <f t="shared" ca="1" si="63"/>
        <v/>
      </c>
      <c r="D346" s="103" t="str">
        <f t="shared" ca="1" si="63"/>
        <v/>
      </c>
      <c r="E346" s="103" t="str">
        <f t="shared" ca="1" si="63"/>
        <v/>
      </c>
      <c r="F346" s="315" t="str">
        <f t="shared" ca="1" si="63"/>
        <v/>
      </c>
      <c r="G346" s="314" t="str">
        <f t="shared" ca="1" si="63"/>
        <v/>
      </c>
      <c r="H346" s="173" t="str">
        <f t="shared" si="64"/>
        <v/>
      </c>
      <c r="I346" s="315" t="str">
        <f t="shared" ca="1" si="65"/>
        <v/>
      </c>
      <c r="J346" s="314" t="str">
        <f t="shared" ca="1" si="65"/>
        <v/>
      </c>
      <c r="K346" s="173" t="str">
        <f t="shared" si="66"/>
        <v/>
      </c>
      <c r="L346" s="174" t="str">
        <f t="shared" ca="1" si="67"/>
        <v/>
      </c>
      <c r="M346" s="316" t="str">
        <f t="shared" ca="1" si="67"/>
        <v/>
      </c>
    </row>
    <row r="347" spans="1:13" hidden="1">
      <c r="A347" s="172"/>
      <c r="B347" s="172" t="str">
        <f t="shared" si="68"/>
        <v/>
      </c>
      <c r="C347" s="103" t="str">
        <f t="shared" ca="1" si="63"/>
        <v/>
      </c>
      <c r="D347" s="103" t="str">
        <f t="shared" ca="1" si="63"/>
        <v/>
      </c>
      <c r="E347" s="103" t="str">
        <f t="shared" ca="1" si="63"/>
        <v/>
      </c>
      <c r="F347" s="315" t="str">
        <f t="shared" ca="1" si="63"/>
        <v/>
      </c>
      <c r="G347" s="314" t="str">
        <f t="shared" ca="1" si="63"/>
        <v/>
      </c>
      <c r="H347" s="173" t="str">
        <f t="shared" si="64"/>
        <v/>
      </c>
      <c r="I347" s="315" t="str">
        <f t="shared" ca="1" si="65"/>
        <v/>
      </c>
      <c r="J347" s="314" t="str">
        <f t="shared" ca="1" si="65"/>
        <v/>
      </c>
      <c r="K347" s="173" t="str">
        <f t="shared" si="66"/>
        <v/>
      </c>
      <c r="L347" s="174" t="str">
        <f t="shared" ca="1" si="67"/>
        <v/>
      </c>
      <c r="M347" s="316" t="str">
        <f t="shared" ca="1" si="67"/>
        <v/>
      </c>
    </row>
    <row r="348" spans="1:13" hidden="1">
      <c r="A348" s="172"/>
      <c r="B348" s="172" t="str">
        <f t="shared" si="68"/>
        <v/>
      </c>
      <c r="C348" s="103" t="str">
        <f t="shared" ca="1" si="63"/>
        <v/>
      </c>
      <c r="D348" s="103" t="str">
        <f t="shared" ca="1" si="63"/>
        <v/>
      </c>
      <c r="E348" s="103" t="str">
        <f t="shared" ca="1" si="63"/>
        <v/>
      </c>
      <c r="F348" s="315" t="str">
        <f t="shared" ca="1" si="63"/>
        <v/>
      </c>
      <c r="G348" s="314" t="str">
        <f t="shared" ca="1" si="63"/>
        <v/>
      </c>
      <c r="H348" s="173" t="str">
        <f t="shared" si="64"/>
        <v/>
      </c>
      <c r="I348" s="315" t="str">
        <f t="shared" ca="1" si="65"/>
        <v/>
      </c>
      <c r="J348" s="314" t="str">
        <f t="shared" ca="1" si="65"/>
        <v/>
      </c>
      <c r="K348" s="173" t="str">
        <f t="shared" si="66"/>
        <v/>
      </c>
      <c r="L348" s="174" t="str">
        <f t="shared" ca="1" si="67"/>
        <v/>
      </c>
      <c r="M348" s="316" t="str">
        <f t="shared" ca="1" si="67"/>
        <v/>
      </c>
    </row>
    <row r="349" spans="1:13" hidden="1">
      <c r="A349" s="172"/>
      <c r="B349" s="172" t="str">
        <f t="shared" si="68"/>
        <v/>
      </c>
      <c r="C349" s="103" t="str">
        <f t="shared" ca="1" si="63"/>
        <v/>
      </c>
      <c r="D349" s="103" t="str">
        <f t="shared" ca="1" si="63"/>
        <v/>
      </c>
      <c r="E349" s="103" t="str">
        <f t="shared" ca="1" si="63"/>
        <v/>
      </c>
      <c r="F349" s="315" t="str">
        <f t="shared" ca="1" si="63"/>
        <v/>
      </c>
      <c r="G349" s="314" t="str">
        <f t="shared" ca="1" si="63"/>
        <v/>
      </c>
      <c r="H349" s="173" t="str">
        <f t="shared" si="64"/>
        <v/>
      </c>
      <c r="I349" s="315" t="str">
        <f t="shared" ca="1" si="65"/>
        <v/>
      </c>
      <c r="J349" s="314" t="str">
        <f t="shared" ca="1" si="65"/>
        <v/>
      </c>
      <c r="K349" s="173" t="str">
        <f t="shared" si="66"/>
        <v/>
      </c>
      <c r="L349" s="174" t="str">
        <f t="shared" ca="1" si="67"/>
        <v/>
      </c>
      <c r="M349" s="316" t="str">
        <f t="shared" ca="1" si="67"/>
        <v/>
      </c>
    </row>
    <row r="350" spans="1:13" hidden="1">
      <c r="A350" s="172"/>
      <c r="B350" s="172" t="str">
        <f t="shared" si="68"/>
        <v/>
      </c>
      <c r="C350" s="103" t="str">
        <f t="shared" ca="1" si="63"/>
        <v/>
      </c>
      <c r="D350" s="103" t="str">
        <f t="shared" ca="1" si="63"/>
        <v/>
      </c>
      <c r="E350" s="103" t="str">
        <f t="shared" ca="1" si="63"/>
        <v/>
      </c>
      <c r="F350" s="315" t="str">
        <f t="shared" ca="1" si="63"/>
        <v/>
      </c>
      <c r="G350" s="314" t="str">
        <f t="shared" ca="1" si="63"/>
        <v/>
      </c>
      <c r="H350" s="173" t="str">
        <f t="shared" si="64"/>
        <v/>
      </c>
      <c r="I350" s="315" t="str">
        <f t="shared" ca="1" si="65"/>
        <v/>
      </c>
      <c r="J350" s="314" t="str">
        <f t="shared" ca="1" si="65"/>
        <v/>
      </c>
      <c r="K350" s="173" t="str">
        <f t="shared" si="66"/>
        <v/>
      </c>
      <c r="L350" s="174" t="str">
        <f t="shared" ca="1" si="67"/>
        <v/>
      </c>
      <c r="M350" s="316" t="str">
        <f t="shared" ca="1" si="67"/>
        <v/>
      </c>
    </row>
    <row r="351" spans="1:13" hidden="1">
      <c r="A351" s="172"/>
      <c r="B351" s="172" t="str">
        <f t="shared" si="68"/>
        <v/>
      </c>
      <c r="C351" s="103" t="str">
        <f t="shared" ca="1" si="63"/>
        <v/>
      </c>
      <c r="D351" s="103" t="str">
        <f t="shared" ca="1" si="63"/>
        <v/>
      </c>
      <c r="E351" s="103" t="str">
        <f t="shared" ca="1" si="63"/>
        <v/>
      </c>
      <c r="F351" s="315" t="str">
        <f t="shared" ca="1" si="63"/>
        <v/>
      </c>
      <c r="G351" s="314" t="str">
        <f t="shared" ca="1" si="63"/>
        <v/>
      </c>
      <c r="H351" s="173" t="str">
        <f t="shared" si="64"/>
        <v/>
      </c>
      <c r="I351" s="315" t="str">
        <f t="shared" ca="1" si="65"/>
        <v/>
      </c>
      <c r="J351" s="314" t="str">
        <f t="shared" ca="1" si="65"/>
        <v/>
      </c>
      <c r="K351" s="173" t="str">
        <f t="shared" si="66"/>
        <v/>
      </c>
      <c r="L351" s="174" t="str">
        <f t="shared" ca="1" si="67"/>
        <v/>
      </c>
      <c r="M351" s="316" t="str">
        <f t="shared" ca="1" si="67"/>
        <v/>
      </c>
    </row>
    <row r="352" spans="1:13" hidden="1">
      <c r="A352" s="172"/>
      <c r="B352" s="172" t="str">
        <f t="shared" si="68"/>
        <v/>
      </c>
      <c r="C352" s="103" t="str">
        <f t="shared" ca="1" si="63"/>
        <v/>
      </c>
      <c r="D352" s="103" t="str">
        <f t="shared" ca="1" si="63"/>
        <v/>
      </c>
      <c r="E352" s="103" t="str">
        <f t="shared" ca="1" si="63"/>
        <v/>
      </c>
      <c r="F352" s="315" t="str">
        <f t="shared" ca="1" si="63"/>
        <v/>
      </c>
      <c r="G352" s="314" t="str">
        <f t="shared" ca="1" si="63"/>
        <v/>
      </c>
      <c r="H352" s="173" t="str">
        <f t="shared" si="64"/>
        <v/>
      </c>
      <c r="I352" s="315" t="str">
        <f t="shared" ca="1" si="65"/>
        <v/>
      </c>
      <c r="J352" s="314" t="str">
        <f t="shared" ca="1" si="65"/>
        <v/>
      </c>
      <c r="K352" s="173" t="str">
        <f t="shared" si="66"/>
        <v/>
      </c>
      <c r="L352" s="174" t="str">
        <f t="shared" ca="1" si="67"/>
        <v/>
      </c>
      <c r="M352" s="316" t="str">
        <f t="shared" ca="1" si="67"/>
        <v/>
      </c>
    </row>
    <row r="353" spans="1:13" hidden="1">
      <c r="A353" s="172"/>
      <c r="B353" s="172" t="str">
        <f t="shared" si="68"/>
        <v/>
      </c>
      <c r="C353" s="103" t="str">
        <f t="shared" ca="1" si="63"/>
        <v/>
      </c>
      <c r="D353" s="103" t="str">
        <f t="shared" ca="1" si="63"/>
        <v/>
      </c>
      <c r="E353" s="103" t="str">
        <f t="shared" ca="1" si="63"/>
        <v/>
      </c>
      <c r="F353" s="315" t="str">
        <f t="shared" ca="1" si="63"/>
        <v/>
      </c>
      <c r="G353" s="314" t="str">
        <f t="shared" ca="1" si="63"/>
        <v/>
      </c>
      <c r="H353" s="173" t="str">
        <f t="shared" si="64"/>
        <v/>
      </c>
      <c r="I353" s="315" t="str">
        <f t="shared" ca="1" si="65"/>
        <v/>
      </c>
      <c r="J353" s="314" t="str">
        <f t="shared" ca="1" si="65"/>
        <v/>
      </c>
      <c r="K353" s="173" t="str">
        <f t="shared" si="66"/>
        <v/>
      </c>
      <c r="L353" s="174" t="str">
        <f t="shared" ca="1" si="67"/>
        <v/>
      </c>
      <c r="M353" s="316" t="str">
        <f t="shared" ca="1" si="67"/>
        <v/>
      </c>
    </row>
    <row r="354" spans="1:13" hidden="1">
      <c r="A354" s="172"/>
      <c r="B354" s="172" t="str">
        <f t="shared" si="68"/>
        <v/>
      </c>
      <c r="C354" s="103" t="str">
        <f t="shared" ca="1" si="63"/>
        <v/>
      </c>
      <c r="D354" s="103" t="str">
        <f t="shared" ca="1" si="63"/>
        <v/>
      </c>
      <c r="E354" s="103" t="str">
        <f t="shared" ca="1" si="63"/>
        <v/>
      </c>
      <c r="F354" s="315" t="str">
        <f t="shared" ca="1" si="63"/>
        <v/>
      </c>
      <c r="G354" s="314" t="str">
        <f t="shared" ca="1" si="63"/>
        <v/>
      </c>
      <c r="H354" s="173" t="str">
        <f t="shared" si="64"/>
        <v/>
      </c>
      <c r="I354" s="315" t="str">
        <f t="shared" ca="1" si="65"/>
        <v/>
      </c>
      <c r="J354" s="314" t="str">
        <f t="shared" ca="1" si="65"/>
        <v/>
      </c>
      <c r="K354" s="173" t="str">
        <f t="shared" si="66"/>
        <v/>
      </c>
      <c r="L354" s="174" t="str">
        <f t="shared" ca="1" si="67"/>
        <v/>
      </c>
      <c r="M354" s="316" t="str">
        <f t="shared" ca="1" si="67"/>
        <v/>
      </c>
    </row>
    <row r="355" spans="1:13" hidden="1">
      <c r="A355" s="172"/>
      <c r="B355" s="172" t="str">
        <f t="shared" si="68"/>
        <v/>
      </c>
      <c r="C355" s="103" t="str">
        <f t="shared" ca="1" si="63"/>
        <v/>
      </c>
      <c r="D355" s="103" t="str">
        <f t="shared" ca="1" si="63"/>
        <v/>
      </c>
      <c r="E355" s="103" t="str">
        <f t="shared" ca="1" si="63"/>
        <v/>
      </c>
      <c r="F355" s="315" t="str">
        <f t="shared" ca="1" si="63"/>
        <v/>
      </c>
      <c r="G355" s="314" t="str">
        <f t="shared" ca="1" si="63"/>
        <v/>
      </c>
      <c r="H355" s="173" t="str">
        <f t="shared" si="64"/>
        <v/>
      </c>
      <c r="I355" s="315" t="str">
        <f t="shared" ca="1" si="65"/>
        <v/>
      </c>
      <c r="J355" s="314" t="str">
        <f t="shared" ca="1" si="65"/>
        <v/>
      </c>
      <c r="K355" s="173" t="str">
        <f t="shared" si="66"/>
        <v/>
      </c>
      <c r="L355" s="174" t="str">
        <f t="shared" ca="1" si="67"/>
        <v/>
      </c>
      <c r="M355" s="316" t="str">
        <f t="shared" ca="1" si="67"/>
        <v/>
      </c>
    </row>
    <row r="356" spans="1:13" hidden="1">
      <c r="A356" s="172"/>
      <c r="B356" s="172" t="str">
        <f t="shared" si="68"/>
        <v/>
      </c>
      <c r="C356" s="103" t="str">
        <f t="shared" ca="1" si="63"/>
        <v/>
      </c>
      <c r="D356" s="103" t="str">
        <f t="shared" ca="1" si="63"/>
        <v/>
      </c>
      <c r="E356" s="103" t="str">
        <f t="shared" ca="1" si="63"/>
        <v/>
      </c>
      <c r="F356" s="315" t="str">
        <f t="shared" ca="1" si="63"/>
        <v/>
      </c>
      <c r="G356" s="314" t="str">
        <f t="shared" ca="1" si="63"/>
        <v/>
      </c>
      <c r="H356" s="173" t="str">
        <f t="shared" si="64"/>
        <v/>
      </c>
      <c r="I356" s="315" t="str">
        <f t="shared" ca="1" si="65"/>
        <v/>
      </c>
      <c r="J356" s="314" t="str">
        <f t="shared" ca="1" si="65"/>
        <v/>
      </c>
      <c r="K356" s="173" t="str">
        <f t="shared" si="66"/>
        <v/>
      </c>
      <c r="L356" s="174" t="str">
        <f t="shared" ca="1" si="67"/>
        <v/>
      </c>
      <c r="M356" s="316" t="str">
        <f t="shared" ca="1" si="67"/>
        <v/>
      </c>
    </row>
    <row r="357" spans="1:13" hidden="1">
      <c r="A357" s="172"/>
      <c r="B357" s="172" t="str">
        <f t="shared" si="68"/>
        <v/>
      </c>
      <c r="C357" s="103" t="str">
        <f t="shared" ca="1" si="63"/>
        <v/>
      </c>
      <c r="D357" s="103" t="str">
        <f t="shared" ca="1" si="63"/>
        <v/>
      </c>
      <c r="E357" s="103" t="str">
        <f t="shared" ca="1" si="63"/>
        <v/>
      </c>
      <c r="F357" s="315" t="str">
        <f t="shared" ca="1" si="63"/>
        <v/>
      </c>
      <c r="G357" s="314" t="str">
        <f t="shared" ca="1" si="63"/>
        <v/>
      </c>
      <c r="H357" s="173" t="str">
        <f t="shared" si="64"/>
        <v/>
      </c>
      <c r="I357" s="315" t="str">
        <f t="shared" ca="1" si="65"/>
        <v/>
      </c>
      <c r="J357" s="314" t="str">
        <f t="shared" ca="1" si="65"/>
        <v/>
      </c>
      <c r="K357" s="173" t="str">
        <f t="shared" si="66"/>
        <v/>
      </c>
      <c r="L357" s="174" t="str">
        <f t="shared" ca="1" si="67"/>
        <v/>
      </c>
      <c r="M357" s="316" t="str">
        <f t="shared" ca="1" si="67"/>
        <v/>
      </c>
    </row>
    <row r="358" spans="1:13" hidden="1">
      <c r="A358" s="172"/>
      <c r="B358" s="172" t="str">
        <f t="shared" si="68"/>
        <v/>
      </c>
      <c r="C358" s="103" t="str">
        <f t="shared" ca="1" si="63"/>
        <v/>
      </c>
      <c r="D358" s="103" t="str">
        <f t="shared" ca="1" si="63"/>
        <v/>
      </c>
      <c r="E358" s="103" t="str">
        <f t="shared" ca="1" si="63"/>
        <v/>
      </c>
      <c r="F358" s="315" t="str">
        <f t="shared" ca="1" si="63"/>
        <v/>
      </c>
      <c r="G358" s="314" t="str">
        <f t="shared" ca="1" si="63"/>
        <v/>
      </c>
      <c r="H358" s="173" t="str">
        <f t="shared" si="64"/>
        <v/>
      </c>
      <c r="I358" s="315" t="str">
        <f t="shared" ca="1" si="65"/>
        <v/>
      </c>
      <c r="J358" s="314" t="str">
        <f t="shared" ca="1" si="65"/>
        <v/>
      </c>
      <c r="K358" s="173" t="str">
        <f t="shared" si="66"/>
        <v/>
      </c>
      <c r="L358" s="174" t="str">
        <f t="shared" ca="1" si="67"/>
        <v/>
      </c>
      <c r="M358" s="316" t="str">
        <f t="shared" ca="1" si="67"/>
        <v/>
      </c>
    </row>
    <row r="359" spans="1:13" hidden="1">
      <c r="A359" s="172"/>
      <c r="B359" s="172" t="str">
        <f t="shared" si="68"/>
        <v/>
      </c>
      <c r="C359" s="103" t="str">
        <f t="shared" ca="1" si="63"/>
        <v/>
      </c>
      <c r="D359" s="103" t="str">
        <f t="shared" ca="1" si="63"/>
        <v/>
      </c>
      <c r="E359" s="103" t="str">
        <f t="shared" ca="1" si="63"/>
        <v/>
      </c>
      <c r="F359" s="315" t="str">
        <f t="shared" ca="1" si="63"/>
        <v/>
      </c>
      <c r="G359" s="314" t="str">
        <f t="shared" ca="1" si="63"/>
        <v/>
      </c>
      <c r="H359" s="173" t="str">
        <f t="shared" si="64"/>
        <v/>
      </c>
      <c r="I359" s="315" t="str">
        <f t="shared" ca="1" si="65"/>
        <v/>
      </c>
      <c r="J359" s="314" t="str">
        <f t="shared" ca="1" si="65"/>
        <v/>
      </c>
      <c r="K359" s="173" t="str">
        <f t="shared" si="66"/>
        <v/>
      </c>
      <c r="L359" s="174" t="str">
        <f t="shared" ca="1" si="67"/>
        <v/>
      </c>
      <c r="M359" s="316" t="str">
        <f t="shared" ca="1" si="67"/>
        <v/>
      </c>
    </row>
    <row r="360" spans="1:13" ht="27" customHeight="1">
      <c r="A360" s="337" t="s">
        <v>186</v>
      </c>
      <c r="B360" s="337"/>
      <c r="C360" s="337"/>
      <c r="D360" s="338">
        <f ca="1">SUM(D312:D359)</f>
        <v>0</v>
      </c>
      <c r="E360" s="338">
        <f ca="1">IFERROR(SUMPRODUCT(D312:D359,$E312:$E359)/$D360,0)</f>
        <v>0</v>
      </c>
      <c r="F360" s="339">
        <f ca="1">IFERROR(SUMPRODUCT(F312:F359,$D312:$D359)/$D360,0)</f>
        <v>0</v>
      </c>
      <c r="G360" s="340">
        <f ca="1">IFERROR(SUMPRODUCT(G312:G359,$E312:$E359)/SUM($E312:$E359),0)</f>
        <v>0</v>
      </c>
      <c r="H360" s="341">
        <f ca="1">IFERROR(SUMPRODUCT(H312:H359,$D312:$D359)/$D360,0)</f>
        <v>0</v>
      </c>
      <c r="I360" s="339">
        <f ca="1">IFERROR(SUMPRODUCT(I312:I359,$D312:$D359)/$D359,0)</f>
        <v>0</v>
      </c>
      <c r="J360" s="340">
        <f ca="1">IFERROR(SUMPRODUCT(J312:J359,$E312:$E359)/SUM($E312:$E359),0)</f>
        <v>0</v>
      </c>
      <c r="K360" s="341">
        <f ca="1">IFERROR(SUMPRODUCT(K312:K359,$D312:$D359)/$D360,0)</f>
        <v>0</v>
      </c>
      <c r="L360" s="339">
        <f ca="1">IFERROR(SUMPRODUCT(L312:L359,$D312:$D359)/$D360,0)</f>
        <v>0</v>
      </c>
      <c r="M360" s="340">
        <f ca="1">IFERROR(SUMPRODUCT(M312:M359,$E312:$E359)/SUM($E312:$E359),0)</f>
        <v>0</v>
      </c>
    </row>
  </sheetData>
  <sortState xmlns:xlrd2="http://schemas.microsoft.com/office/spreadsheetml/2017/richdata2" ref="A312:M315">
    <sortCondition descending="1" ref="F312"/>
  </sortState>
  <mergeCells count="3">
    <mergeCell ref="A1:M1"/>
    <mergeCell ref="A2:M2"/>
    <mergeCell ref="P3:Q3"/>
  </mergeCells>
  <phoneticPr fontId="30" type="noConversion"/>
  <conditionalFormatting sqref="A108 A11:M62 A63:A106 B63:M109 A110:M746">
    <cfRule type="expression" dxfId="5" priority="8">
      <formula>IF($A11="",FALSE,INDIRECT("'"&amp;$A11&amp;"'!$B$16")="Subject Property")</formula>
    </cfRule>
  </conditionalFormatting>
  <conditionalFormatting sqref="A2:M2">
    <cfRule type="expression" dxfId="4" priority="2">
      <formula>O2="OK"</formula>
    </cfRule>
    <cfRule type="expression" dxfId="3" priority="1">
      <formula>O2="ERROR"</formula>
    </cfRule>
  </conditionalFormatting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7181" r:id="rId4" name="Button 13">
              <controlPr defaultSize="0" print="0" autoFill="0" autoPict="0" macro="[0]!SortAdjustedRent">
                <anchor moveWithCells="1" sizeWithCells="1">
                  <from>
                    <xdr:col>11</xdr:col>
                    <xdr:colOff>428625</xdr:colOff>
                    <xdr:row>1</xdr:row>
                    <xdr:rowOff>219075</xdr:rowOff>
                  </from>
                  <to>
                    <xdr:col>12</xdr:col>
                    <xdr:colOff>838200</xdr:colOff>
                    <xdr:row>1</xdr:row>
                    <xdr:rowOff>523875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82" r:id="rId5" name="Button 14">
              <controlPr defaultSize="0" print="0" autoFill="0" autoPict="0" macro="[0]!SortEffectiveRent">
                <anchor moveWithCells="1" sizeWithCells="1">
                  <from>
                    <xdr:col>8</xdr:col>
                    <xdr:colOff>866775</xdr:colOff>
                    <xdr:row>1</xdr:row>
                    <xdr:rowOff>228600</xdr:rowOff>
                  </from>
                  <to>
                    <xdr:col>11</xdr:col>
                    <xdr:colOff>352425</xdr:colOff>
                    <xdr:row>1</xdr:row>
                    <xdr:rowOff>523875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83" r:id="rId6" name="Button 15">
              <controlPr defaultSize="0" print="0" autoFill="0" autoPict="0" macro="[0]!SortMarketRent" altText="Market Rent_x000a_">
                <anchor moveWithCells="1" sizeWithCells="1">
                  <from>
                    <xdr:col>7</xdr:col>
                    <xdr:colOff>352425</xdr:colOff>
                    <xdr:row>1</xdr:row>
                    <xdr:rowOff>219075</xdr:rowOff>
                  </from>
                  <to>
                    <xdr:col>8</xdr:col>
                    <xdr:colOff>762000</xdr:colOff>
                    <xdr:row>1</xdr:row>
                    <xdr:rowOff>523875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51BD8-CB0A-4845-925D-7E6A55053BC7}">
  <sheetPr codeName="Sheet5">
    <tabColor rgb="FF00B0F0"/>
  </sheetPr>
  <dimension ref="A1:O410"/>
  <sheetViews>
    <sheetView showGridLines="0" workbookViewId="0">
      <selection sqref="A1:M1"/>
    </sheetView>
  </sheetViews>
  <sheetFormatPr defaultColWidth="9.28515625" defaultRowHeight="12.75"/>
  <cols>
    <col min="1" max="1" width="30.7109375" style="171" customWidth="1"/>
    <col min="2" max="2" width="12" style="171" customWidth="1"/>
    <col min="3" max="5" width="8.7109375" style="319" customWidth="1"/>
    <col min="6" max="6" width="12.7109375" style="175" customWidth="1"/>
    <col min="7" max="7" width="11.42578125" style="175" customWidth="1"/>
    <col min="8" max="8" width="12.7109375" style="171" customWidth="1"/>
    <col min="9" max="9" width="13.7109375" style="175" customWidth="1"/>
    <col min="10" max="10" width="12.7109375" style="171" customWidth="1"/>
    <col min="11" max="13" width="12.7109375" style="175" customWidth="1"/>
    <col min="14" max="14" width="2.7109375" style="171" customWidth="1"/>
    <col min="15" max="16384" width="9.28515625" style="171"/>
  </cols>
  <sheetData>
    <row r="1" spans="1:15" ht="81" customHeight="1">
      <c r="A1" s="369" t="str">
        <f>Dashboard!$A$1</f>
        <v>MARKET SURVEY</v>
      </c>
      <c r="B1" s="369"/>
      <c r="C1" s="369"/>
      <c r="D1" s="369"/>
      <c r="E1" s="369"/>
      <c r="F1" s="369"/>
      <c r="G1" s="369"/>
      <c r="H1" s="369"/>
      <c r="I1" s="369"/>
      <c r="J1" s="369"/>
      <c r="K1" s="369"/>
      <c r="L1" s="369"/>
      <c r="M1" s="369"/>
    </row>
    <row r="2" spans="1:15" ht="53.25" customHeight="1" thickBot="1">
      <c r="A2" s="396" t="s">
        <v>189</v>
      </c>
      <c r="B2" s="396"/>
      <c r="C2" s="396"/>
      <c r="D2" s="396"/>
      <c r="E2" s="396"/>
      <c r="F2" s="396"/>
      <c r="G2" s="396"/>
      <c r="H2" s="396"/>
      <c r="I2" s="396"/>
      <c r="J2" s="396"/>
      <c r="K2" s="396">
        <v>17</v>
      </c>
      <c r="L2" s="396"/>
      <c r="M2" s="396"/>
      <c r="O2" s="343" t="str">
        <f ca="1">IF(SUM(D110,D160,D210,D260,D310,D360,D410)=Dashboard!H66,"OK","ERROR")</f>
        <v>OK</v>
      </c>
    </row>
    <row r="3" spans="1:15" ht="15.75" hidden="1" customHeight="1">
      <c r="A3" s="342"/>
      <c r="B3" s="342"/>
      <c r="C3" s="342"/>
      <c r="D3" s="342"/>
      <c r="E3" s="342"/>
      <c r="F3" s="342"/>
      <c r="G3" s="342"/>
      <c r="H3" s="342"/>
      <c r="I3" s="342"/>
      <c r="J3" s="342"/>
      <c r="K3" s="342"/>
      <c r="L3" s="342"/>
      <c r="M3" s="342"/>
      <c r="O3" s="344"/>
    </row>
    <row r="4" spans="1:15" ht="15" hidden="1" customHeight="1">
      <c r="A4" s="323"/>
      <c r="B4" s="323"/>
      <c r="C4" s="320" t="s">
        <v>300</v>
      </c>
      <c r="D4" s="320" t="s">
        <v>301</v>
      </c>
      <c r="E4" s="320" t="s">
        <v>308</v>
      </c>
      <c r="F4" s="324" t="s">
        <v>315</v>
      </c>
      <c r="G4" s="325" t="s">
        <v>322</v>
      </c>
      <c r="H4" s="326"/>
      <c r="I4" s="324" t="s">
        <v>329</v>
      </c>
      <c r="J4" s="325" t="s">
        <v>336</v>
      </c>
      <c r="K4" s="326"/>
      <c r="L4" s="327" t="s">
        <v>343</v>
      </c>
      <c r="M4" s="329" t="s">
        <v>350</v>
      </c>
      <c r="O4" s="344"/>
    </row>
    <row r="5" spans="1:15" ht="12" hidden="1" customHeight="1">
      <c r="A5" s="323"/>
      <c r="B5" s="323"/>
      <c r="C5" s="320" t="s">
        <v>300</v>
      </c>
      <c r="D5" s="320" t="s">
        <v>302</v>
      </c>
      <c r="E5" s="320" t="s">
        <v>309</v>
      </c>
      <c r="F5" s="324" t="s">
        <v>316</v>
      </c>
      <c r="G5" s="325" t="s">
        <v>323</v>
      </c>
      <c r="H5" s="326"/>
      <c r="I5" s="324" t="s">
        <v>330</v>
      </c>
      <c r="J5" s="325" t="s">
        <v>337</v>
      </c>
      <c r="K5" s="326"/>
      <c r="L5" s="327" t="s">
        <v>344</v>
      </c>
      <c r="M5" s="329" t="s">
        <v>351</v>
      </c>
    </row>
    <row r="6" spans="1:15" ht="12.75" hidden="1" customHeight="1">
      <c r="A6" s="323"/>
      <c r="B6" s="323"/>
      <c r="C6" s="320" t="s">
        <v>300</v>
      </c>
      <c r="D6" s="320" t="s">
        <v>303</v>
      </c>
      <c r="E6" s="320" t="s">
        <v>310</v>
      </c>
      <c r="F6" s="324" t="s">
        <v>317</v>
      </c>
      <c r="G6" s="325" t="s">
        <v>324</v>
      </c>
      <c r="H6" s="326"/>
      <c r="I6" s="324" t="s">
        <v>331</v>
      </c>
      <c r="J6" s="325" t="s">
        <v>338</v>
      </c>
      <c r="K6" s="326"/>
      <c r="L6" s="327" t="s">
        <v>345</v>
      </c>
      <c r="M6" s="329" t="s">
        <v>352</v>
      </c>
    </row>
    <row r="7" spans="1:15" ht="12.75" hidden="1" customHeight="1">
      <c r="A7" s="323"/>
      <c r="B7" s="323"/>
      <c r="C7" s="320" t="s">
        <v>300</v>
      </c>
      <c r="D7" s="320" t="s">
        <v>304</v>
      </c>
      <c r="E7" s="320" t="s">
        <v>311</v>
      </c>
      <c r="F7" s="324" t="s">
        <v>318</v>
      </c>
      <c r="G7" s="325" t="s">
        <v>325</v>
      </c>
      <c r="H7" s="326"/>
      <c r="I7" s="324" t="s">
        <v>332</v>
      </c>
      <c r="J7" s="325" t="s">
        <v>339</v>
      </c>
      <c r="K7" s="326"/>
      <c r="L7" s="327" t="s">
        <v>346</v>
      </c>
      <c r="M7" s="329" t="s">
        <v>353</v>
      </c>
    </row>
    <row r="8" spans="1:15" ht="12.75" hidden="1" customHeight="1">
      <c r="A8" s="323"/>
      <c r="B8" s="323"/>
      <c r="C8" s="320" t="s">
        <v>300</v>
      </c>
      <c r="D8" s="320" t="s">
        <v>305</v>
      </c>
      <c r="E8" s="320" t="s">
        <v>312</v>
      </c>
      <c r="F8" s="324" t="s">
        <v>319</v>
      </c>
      <c r="G8" s="325" t="s">
        <v>326</v>
      </c>
      <c r="H8" s="326"/>
      <c r="I8" s="324" t="s">
        <v>333</v>
      </c>
      <c r="J8" s="325" t="s">
        <v>340</v>
      </c>
      <c r="K8" s="326"/>
      <c r="L8" s="327" t="s">
        <v>347</v>
      </c>
      <c r="M8" s="329" t="s">
        <v>354</v>
      </c>
    </row>
    <row r="9" spans="1:15" ht="12.75" hidden="1" customHeight="1">
      <c r="A9" s="323"/>
      <c r="B9" s="323"/>
      <c r="C9" s="320" t="s">
        <v>300</v>
      </c>
      <c r="D9" s="320" t="s">
        <v>306</v>
      </c>
      <c r="E9" s="320" t="s">
        <v>313</v>
      </c>
      <c r="F9" s="324" t="s">
        <v>320</v>
      </c>
      <c r="G9" s="325" t="s">
        <v>327</v>
      </c>
      <c r="H9" s="326"/>
      <c r="I9" s="324" t="s">
        <v>334</v>
      </c>
      <c r="J9" s="325" t="s">
        <v>341</v>
      </c>
      <c r="K9" s="326"/>
      <c r="L9" s="327" t="s">
        <v>348</v>
      </c>
      <c r="M9" s="329" t="s">
        <v>355</v>
      </c>
    </row>
    <row r="10" spans="1:15" ht="12.75" hidden="1" customHeight="1">
      <c r="A10" s="323" t="s">
        <v>291</v>
      </c>
      <c r="B10" s="323"/>
      <c r="C10" s="320" t="s">
        <v>300</v>
      </c>
      <c r="D10" s="320" t="s">
        <v>307</v>
      </c>
      <c r="E10" s="320" t="s">
        <v>314</v>
      </c>
      <c r="F10" s="324" t="s">
        <v>321</v>
      </c>
      <c r="G10" s="325" t="s">
        <v>328</v>
      </c>
      <c r="H10" s="326"/>
      <c r="I10" s="324" t="s">
        <v>335</v>
      </c>
      <c r="J10" s="325" t="s">
        <v>342</v>
      </c>
      <c r="K10" s="326"/>
      <c r="L10" s="327" t="s">
        <v>349</v>
      </c>
      <c r="M10" s="329" t="s">
        <v>356</v>
      </c>
    </row>
    <row r="11" spans="1:15" ht="12.75" hidden="1" customHeight="1" thickBot="1">
      <c r="A11" s="342"/>
      <c r="B11" s="342"/>
      <c r="C11" s="342"/>
      <c r="D11" s="342"/>
      <c r="E11" s="342"/>
      <c r="F11" s="342"/>
      <c r="G11" s="342"/>
      <c r="H11" s="342"/>
      <c r="I11" s="342"/>
      <c r="J11" s="342"/>
      <c r="K11" s="342"/>
      <c r="L11" s="342"/>
      <c r="M11" s="342"/>
    </row>
    <row r="12" spans="1:15" ht="31.5" customHeight="1" thickBot="1">
      <c r="A12" s="62" t="s">
        <v>44</v>
      </c>
      <c r="B12" s="62" t="s">
        <v>155</v>
      </c>
      <c r="C12" s="62" t="s">
        <v>45</v>
      </c>
      <c r="D12" s="62" t="s">
        <v>46</v>
      </c>
      <c r="E12" s="62" t="s">
        <v>152</v>
      </c>
      <c r="F12" s="62" t="s">
        <v>298</v>
      </c>
      <c r="G12" s="62" t="s">
        <v>187</v>
      </c>
      <c r="H12" s="62" t="s">
        <v>188</v>
      </c>
      <c r="I12" s="62" t="s">
        <v>50</v>
      </c>
      <c r="J12" s="62" t="s">
        <v>153</v>
      </c>
      <c r="K12" s="62" t="s">
        <v>299</v>
      </c>
      <c r="L12" s="62" t="s">
        <v>274</v>
      </c>
      <c r="M12" s="62" t="s">
        <v>357</v>
      </c>
    </row>
    <row r="13" spans="1:15" ht="12.75" customHeight="1">
      <c r="A13" s="345" t="str">
        <f ca="1">IF(Data!F4 = 0, "", Data!F4)</f>
        <v>Studio</v>
      </c>
      <c r="B13" s="345">
        <f ca="1">IF($A13 = "", "", Data!G4)</f>
        <v>0</v>
      </c>
      <c r="C13" s="346">
        <f ca="1">IF($A13 = "", "", Data!I4)</f>
        <v>183</v>
      </c>
      <c r="D13" s="347">
        <f ca="1">IF($A13 = "", "", Data!J4)</f>
        <v>347.43715846994536</v>
      </c>
      <c r="E13" s="348">
        <f ca="1">IF($A13 = "", "", Data!K4)</f>
        <v>2571.5628415300544</v>
      </c>
      <c r="F13" s="349">
        <f ca="1">IF($A13 = "", "", Data!L4)</f>
        <v>7.4234269015456604</v>
      </c>
      <c r="G13" s="348">
        <f ca="1">IF($A13 = "", "", Data!M4)</f>
        <v>0</v>
      </c>
      <c r="H13" s="348">
        <f ca="1">IF($A13 = "", "", Data!N4)</f>
        <v>0</v>
      </c>
      <c r="I13" s="350">
        <f ca="1">IF($A13 = "", "", Data!O4)</f>
        <v>0</v>
      </c>
      <c r="J13" s="351">
        <f ca="1">IF($A13 = "", "", Data!P4)</f>
        <v>2571.5628415300544</v>
      </c>
      <c r="K13" s="352">
        <f ca="1">IF($A13 = "", "", Data!Q4)</f>
        <v>7.4234269015456604</v>
      </c>
      <c r="L13" s="351">
        <f ca="1">IF($A13 = "", "", Data!R4)</f>
        <v>2571.5628415300544</v>
      </c>
      <c r="M13" s="352">
        <f ca="1">IF($A13 = "", "", Data!S4)</f>
        <v>7.4234269015456604</v>
      </c>
    </row>
    <row r="14" spans="1:15" ht="12.75" customHeight="1">
      <c r="A14" s="345" t="str">
        <f ca="1">IF(Data!F5 = 0, "", Data!F5)</f>
        <v>1 Bedroom</v>
      </c>
      <c r="B14" s="345">
        <f ca="1">IF($A14 = "", "", Data!G5)</f>
        <v>0</v>
      </c>
      <c r="C14" s="346">
        <f ca="1">IF($A14 = "", "", Data!I5)</f>
        <v>0</v>
      </c>
      <c r="D14" s="353">
        <f ca="1">IF($A14 = "", "", Data!J5)</f>
        <v>0</v>
      </c>
      <c r="E14" s="348">
        <f ca="1">IF($A14 = "", "", Data!K5)</f>
        <v>0</v>
      </c>
      <c r="F14" s="354">
        <f ca="1">IF($A14 = "", "", Data!L5)</f>
        <v>0</v>
      </c>
      <c r="G14" s="348">
        <f ca="1">IF($A14 = "", "", Data!M5)</f>
        <v>0</v>
      </c>
      <c r="H14" s="348">
        <f ca="1">IF($A14 = "", "", Data!N5)</f>
        <v>0</v>
      </c>
      <c r="I14" s="355">
        <f ca="1">IF($A14 = "", "", Data!O5)</f>
        <v>0</v>
      </c>
      <c r="J14" s="351">
        <f ca="1">IF($A14 = "", "", Data!P5)</f>
        <v>0</v>
      </c>
      <c r="K14" s="356">
        <f ca="1">IF($A14 = "", "", Data!Q5)</f>
        <v>0</v>
      </c>
      <c r="L14" s="351">
        <f ca="1">IF($A14 = "", "", Data!R5)</f>
        <v>0</v>
      </c>
      <c r="M14" s="356">
        <f ca="1">IF($A14 = "", "", Data!S5)</f>
        <v>0</v>
      </c>
    </row>
    <row r="15" spans="1:15" ht="12.75" customHeight="1">
      <c r="A15" s="345" t="str">
        <f ca="1">IF(Data!F6 = 0, "", Data!F6)</f>
        <v>2 Bedroom</v>
      </c>
      <c r="B15" s="345">
        <f ca="1">IF($A15 = "", "", Data!G6)</f>
        <v>0</v>
      </c>
      <c r="C15" s="346">
        <f ca="1">IF($A15 = "", "", Data!I6)</f>
        <v>0</v>
      </c>
      <c r="D15" s="353">
        <f ca="1">IF($A15 = "", "", Data!J6)</f>
        <v>0</v>
      </c>
      <c r="E15" s="348">
        <f ca="1">IF($A15 = "", "", Data!K6)</f>
        <v>0</v>
      </c>
      <c r="F15" s="354">
        <f ca="1">IF($A15 = "", "", Data!L6)</f>
        <v>0</v>
      </c>
      <c r="G15" s="348">
        <f ca="1">IF($A15 = "", "", Data!M6)</f>
        <v>0</v>
      </c>
      <c r="H15" s="348">
        <f ca="1">IF($A15 = "", "", Data!N6)</f>
        <v>0</v>
      </c>
      <c r="I15" s="355">
        <f ca="1">IF($A15 = "", "", Data!O6)</f>
        <v>0</v>
      </c>
      <c r="J15" s="351">
        <f ca="1">IF($A15 = "", "", Data!P6)</f>
        <v>0</v>
      </c>
      <c r="K15" s="356">
        <f ca="1">IF($A15 = "", "", Data!Q6)</f>
        <v>0</v>
      </c>
      <c r="L15" s="351">
        <f ca="1">IF($A15 = "", "", Data!R6)</f>
        <v>0</v>
      </c>
      <c r="M15" s="356">
        <f ca="1">IF($A15 = "", "", Data!S6)</f>
        <v>0</v>
      </c>
    </row>
    <row r="16" spans="1:15" ht="12.75" customHeight="1">
      <c r="A16" s="345" t="str">
        <f ca="1">IF(Data!F7 = 0, "", Data!F7)</f>
        <v>3 Bedroom</v>
      </c>
      <c r="B16" s="345">
        <f ca="1">IF($A16 = "", "", Data!G7)</f>
        <v>0</v>
      </c>
      <c r="C16" s="346">
        <f ca="1">IF($A16 = "", "", Data!I7)</f>
        <v>0</v>
      </c>
      <c r="D16" s="353">
        <f ca="1">IF($A16 = "", "", Data!J7)</f>
        <v>0</v>
      </c>
      <c r="E16" s="348">
        <f ca="1">IF($A16 = "", "", Data!K7)</f>
        <v>0</v>
      </c>
      <c r="F16" s="354">
        <f ca="1">IF($A16 = "", "", Data!L7)</f>
        <v>0</v>
      </c>
      <c r="G16" s="348">
        <f ca="1">IF($A16 = "", "", Data!M7)</f>
        <v>0</v>
      </c>
      <c r="H16" s="348">
        <f ca="1">IF($A16 = "", "", Data!N7)</f>
        <v>0</v>
      </c>
      <c r="I16" s="355">
        <f ca="1">IF($A16 = "", "", Data!O7)</f>
        <v>0</v>
      </c>
      <c r="J16" s="351">
        <f ca="1">IF($A16 = "", "", Data!P7)</f>
        <v>0</v>
      </c>
      <c r="K16" s="356">
        <f ca="1">IF($A16 = "", "", Data!Q7)</f>
        <v>0</v>
      </c>
      <c r="L16" s="351">
        <f ca="1">IF($A16 = "", "", Data!R7)</f>
        <v>0</v>
      </c>
      <c r="M16" s="356">
        <f ca="1">IF($A16 = "", "", Data!S7)</f>
        <v>0</v>
      </c>
    </row>
    <row r="17" spans="1:13" ht="12.75" customHeight="1">
      <c r="A17" s="345" t="str">
        <f ca="1">IF(Data!F8 = 0, "", Data!F8)</f>
        <v>4 Bedroom</v>
      </c>
      <c r="B17" s="345">
        <f ca="1">IF($A17 = "", "", Data!G8)</f>
        <v>0</v>
      </c>
      <c r="C17" s="346">
        <f ca="1">IF($A17 = "", "", Data!I8)</f>
        <v>0</v>
      </c>
      <c r="D17" s="353">
        <f ca="1">IF($A17 = "", "", Data!J8)</f>
        <v>0</v>
      </c>
      <c r="E17" s="348">
        <f ca="1">IF($A17 = "", "", Data!K8)</f>
        <v>0</v>
      </c>
      <c r="F17" s="354">
        <f ca="1">IF($A17 = "", "", Data!L8)</f>
        <v>0</v>
      </c>
      <c r="G17" s="348">
        <f ca="1">IF($A17 = "", "", Data!M8)</f>
        <v>0</v>
      </c>
      <c r="H17" s="348">
        <f ca="1">IF($A17 = "", "", Data!N8)</f>
        <v>0</v>
      </c>
      <c r="I17" s="355">
        <f ca="1">IF($A17 = "", "", Data!O8)</f>
        <v>0</v>
      </c>
      <c r="J17" s="351">
        <f ca="1">IF($A17 = "", "", Data!P8)</f>
        <v>0</v>
      </c>
      <c r="K17" s="356">
        <f ca="1">IF($A17 = "", "", Data!Q8)</f>
        <v>0</v>
      </c>
      <c r="L17" s="351">
        <f ca="1">IF($A17 = "", "", Data!R8)</f>
        <v>0</v>
      </c>
      <c r="M17" s="356">
        <f ca="1">IF($A17 = "", "", Data!S8)</f>
        <v>0</v>
      </c>
    </row>
    <row r="18" spans="1:13" ht="12.75" customHeight="1">
      <c r="A18" s="345" t="str">
        <f ca="1">IF(Data!F9 = 0, "", Data!F9)</f>
        <v>5 Bedroom</v>
      </c>
      <c r="B18" s="345">
        <f ca="1">IF($A18 = "", "", Data!G9)</f>
        <v>0</v>
      </c>
      <c r="C18" s="346">
        <f ca="1">IF($A18 = "", "", Data!I9)</f>
        <v>0</v>
      </c>
      <c r="D18" s="353">
        <f ca="1">IF($A18 = "", "", Data!J9)</f>
        <v>0</v>
      </c>
      <c r="E18" s="348">
        <f ca="1">IF($A18 = "", "", Data!K9)</f>
        <v>0</v>
      </c>
      <c r="F18" s="354">
        <f ca="1">IF($A18 = "", "", Data!L9)</f>
        <v>0</v>
      </c>
      <c r="G18" s="348">
        <f ca="1">IF($A18 = "", "", Data!M9)</f>
        <v>0</v>
      </c>
      <c r="H18" s="348">
        <f ca="1">IF($A18 = "", "", Data!N9)</f>
        <v>0</v>
      </c>
      <c r="I18" s="355">
        <f ca="1">IF($A18 = "", "", Data!O9)</f>
        <v>0</v>
      </c>
      <c r="J18" s="351">
        <f ca="1">IF($A18 = "", "", Data!P9)</f>
        <v>0</v>
      </c>
      <c r="K18" s="356">
        <f ca="1">IF($A18 = "", "", Data!Q9)</f>
        <v>0</v>
      </c>
      <c r="L18" s="351">
        <f ca="1">IF($A18 = "", "", Data!R9)</f>
        <v>0</v>
      </c>
      <c r="M18" s="356">
        <f ca="1">IF($A18 = "", "", Data!S9)</f>
        <v>0</v>
      </c>
    </row>
    <row r="19" spans="1:13" ht="12.75" customHeight="1">
      <c r="A19" s="345" t="str">
        <f ca="1">IF(Data!F10 = 0, "", Data!F10)</f>
        <v>6 Bedroom</v>
      </c>
      <c r="B19" s="345">
        <f ca="1">IF($A19 = "", "", Data!G10)</f>
        <v>0</v>
      </c>
      <c r="C19" s="346">
        <f ca="1">IF($A19 = "", "", Data!I10)</f>
        <v>0</v>
      </c>
      <c r="D19" s="353">
        <f ca="1">IF($A19 = "", "", Data!J10)</f>
        <v>0</v>
      </c>
      <c r="E19" s="348">
        <f ca="1">IF($A19 = "", "", Data!K10)</f>
        <v>0</v>
      </c>
      <c r="F19" s="354">
        <f ca="1">IF($A19 = "", "", Data!L10)</f>
        <v>0</v>
      </c>
      <c r="G19" s="348">
        <f ca="1">IF($A19 = "", "", Data!M10)</f>
        <v>0</v>
      </c>
      <c r="H19" s="348">
        <f ca="1">IF($A19 = "", "", Data!N10)</f>
        <v>0</v>
      </c>
      <c r="I19" s="355">
        <f ca="1">IF($A19 = "", "", Data!O10)</f>
        <v>0</v>
      </c>
      <c r="J19" s="351">
        <f ca="1">IF($A19 = "", "", Data!P10)</f>
        <v>0</v>
      </c>
      <c r="K19" s="356">
        <f ca="1">IF($A19 = "", "", Data!Q10)</f>
        <v>0</v>
      </c>
      <c r="L19" s="351">
        <f ca="1">IF($A19 = "", "", Data!R10)</f>
        <v>0</v>
      </c>
      <c r="M19" s="356">
        <f ca="1">IF($A19 = "", "", Data!S10)</f>
        <v>0</v>
      </c>
    </row>
    <row r="20" spans="1:13" ht="12.75" hidden="1" customHeight="1">
      <c r="A20" s="345" t="str">
        <f ca="1">IF(Data!F11 = 0, "", Data!F11)</f>
        <v>Property Average</v>
      </c>
      <c r="B20" s="345">
        <f ca="1">IF($A20 = "", "", Data!G11)</f>
        <v>0</v>
      </c>
      <c r="C20" s="346">
        <f ca="1">IF($A20 = "", "", Data!I11)</f>
        <v>183</v>
      </c>
      <c r="D20" s="346">
        <f ca="1">IF($A20 = "", "", Data!J11)</f>
        <v>347.43715846994536</v>
      </c>
      <c r="E20" s="348">
        <f ca="1">IF($A20 = "", "", Data!K11)</f>
        <v>2571.5628415300544</v>
      </c>
      <c r="F20" s="112"/>
      <c r="G20" s="112">
        <f ca="1">IF($A20 = "", "", Data!L11)</f>
        <v>7.4234269015456604</v>
      </c>
      <c r="H20" s="112">
        <f ca="1">IF($A20 = "", "", Data!M11)</f>
        <v>0</v>
      </c>
      <c r="I20" s="112">
        <f ca="1">IF($A20 = "", "", Data!N11)</f>
        <v>0</v>
      </c>
      <c r="J20" s="351">
        <f ca="1">IF($A20 = "", "", Data!O11)</f>
        <v>0</v>
      </c>
      <c r="K20" s="351"/>
      <c r="L20" s="351"/>
      <c r="M20" s="351">
        <f ca="1">IF($A20 = "", "", Data!P11)</f>
        <v>2571.5628415300544</v>
      </c>
    </row>
    <row r="21" spans="1:13" ht="12.75" hidden="1" customHeight="1">
      <c r="A21" s="345" t="str">
        <f ca="1">IF(Data!F12 = 0, "", Data!F12)</f>
        <v/>
      </c>
      <c r="B21" s="345" t="str">
        <f ca="1">IF($A21 = "", "", Data!G12)</f>
        <v/>
      </c>
      <c r="C21" s="346" t="str">
        <f ca="1">IF($A21 = "", "", Data!I12)</f>
        <v/>
      </c>
      <c r="D21" s="346" t="str">
        <f ca="1">IF($A21 = "", "", Data!J12)</f>
        <v/>
      </c>
      <c r="E21" s="348" t="str">
        <f ca="1">IF($A21 = "", "", Data!K12)</f>
        <v/>
      </c>
      <c r="F21" s="112"/>
      <c r="G21" s="112" t="str">
        <f ca="1">IF($A21 = "", "", Data!L12)</f>
        <v/>
      </c>
      <c r="H21" s="112" t="str">
        <f ca="1">IF($A21 = "", "", Data!M12)</f>
        <v/>
      </c>
      <c r="I21" s="112" t="str">
        <f ca="1">IF($A21 = "", "", Data!N12)</f>
        <v/>
      </c>
      <c r="J21" s="351" t="str">
        <f ca="1">IF($A21 = "", "", Data!O12)</f>
        <v/>
      </c>
      <c r="K21" s="351"/>
      <c r="L21" s="351"/>
      <c r="M21" s="351" t="str">
        <f ca="1">IF($A21 = "", "", Data!P12)</f>
        <v/>
      </c>
    </row>
    <row r="22" spans="1:13" ht="12.75" hidden="1" customHeight="1">
      <c r="A22" s="345" t="str">
        <f ca="1">IF(Data!F13 = 0, "", Data!F13)</f>
        <v>* Assumes a 12-month lease term</v>
      </c>
      <c r="B22" s="345">
        <f ca="1">IF($A22 = "", "", Data!G13)</f>
        <v>0</v>
      </c>
      <c r="C22" s="346">
        <f ca="1">IF($A22 = "", "", Data!I13)</f>
        <v>0</v>
      </c>
      <c r="D22" s="346">
        <f ca="1">IF($A22 = "", "", Data!J13)</f>
        <v>0</v>
      </c>
      <c r="E22" s="348">
        <f ca="1">IF($A22 = "", "", Data!K13)</f>
        <v>0</v>
      </c>
      <c r="F22" s="112"/>
      <c r="G22" s="112">
        <f ca="1">IF($A22 = "", "", Data!L13)</f>
        <v>0</v>
      </c>
      <c r="H22" s="112">
        <f ca="1">IF($A22 = "", "", Data!M13)</f>
        <v>0</v>
      </c>
      <c r="I22" s="112">
        <f ca="1">IF($A22 = "", "", Data!N13)</f>
        <v>0</v>
      </c>
      <c r="J22" s="351">
        <f ca="1">IF($A22 = "", "", Data!O13)</f>
        <v>0</v>
      </c>
      <c r="K22" s="351"/>
      <c r="L22" s="351"/>
      <c r="M22" s="351">
        <f ca="1">IF($A22 = "", "", Data!P13)</f>
        <v>0</v>
      </c>
    </row>
    <row r="23" spans="1:13" ht="12.75" hidden="1" customHeight="1">
      <c r="A23" s="345" t="str">
        <f ca="1">IF(Data!F14 = 0, "", Data!F14)</f>
        <v/>
      </c>
      <c r="B23" s="345" t="str">
        <f ca="1">IF($A23 = "", "", Data!G14)</f>
        <v/>
      </c>
      <c r="C23" s="346" t="str">
        <f ca="1">IF($A23 = "", "", Data!I14)</f>
        <v/>
      </c>
      <c r="D23" s="346" t="str">
        <f ca="1">IF($A23 = "", "", Data!J14)</f>
        <v/>
      </c>
      <c r="E23" s="348" t="str">
        <f ca="1">IF($A23 = "", "", Data!K14)</f>
        <v/>
      </c>
      <c r="F23" s="112"/>
      <c r="G23" s="112" t="str">
        <f ca="1">IF($A23 = "", "", Data!L14)</f>
        <v/>
      </c>
      <c r="H23" s="112" t="str">
        <f ca="1">IF($A23 = "", "", Data!M14)</f>
        <v/>
      </c>
      <c r="I23" s="112" t="str">
        <f ca="1">IF($A23 = "", "", Data!N14)</f>
        <v/>
      </c>
      <c r="J23" s="351" t="str">
        <f ca="1">IF($A23 = "", "", Data!O14)</f>
        <v/>
      </c>
      <c r="K23" s="351"/>
      <c r="L23" s="351"/>
      <c r="M23" s="351" t="str">
        <f ca="1">IF($A23 = "", "", Data!P14)</f>
        <v/>
      </c>
    </row>
    <row r="24" spans="1:13" ht="12.75" hidden="1" customHeight="1">
      <c r="A24" s="345" t="str">
        <f ca="1">IF(Data!F15 = 0, "", Data!F15)</f>
        <v/>
      </c>
      <c r="B24" s="345" t="str">
        <f ca="1">IF($A24 = "", "", Data!G15)</f>
        <v/>
      </c>
      <c r="C24" s="346" t="str">
        <f ca="1">IF($A24 = "", "", Data!I15)</f>
        <v/>
      </c>
      <c r="D24" s="346" t="str">
        <f ca="1">IF($A24 = "", "", Data!J15)</f>
        <v/>
      </c>
      <c r="E24" s="348" t="str">
        <f ca="1">IF($A24 = "", "", Data!K15)</f>
        <v/>
      </c>
      <c r="F24" s="112"/>
      <c r="G24" s="112" t="str">
        <f ca="1">IF($A24 = "", "", Data!L15)</f>
        <v/>
      </c>
      <c r="H24" s="112" t="str">
        <f ca="1">IF($A24 = "", "", Data!M15)</f>
        <v/>
      </c>
      <c r="I24" s="112" t="str">
        <f ca="1">IF($A24 = "", "", Data!N15)</f>
        <v/>
      </c>
      <c r="J24" s="351" t="str">
        <f ca="1">IF($A24 = "", "", Data!O15)</f>
        <v/>
      </c>
      <c r="K24" s="351"/>
      <c r="L24" s="351"/>
      <c r="M24" s="351" t="str">
        <f ca="1">IF($A24 = "", "", Data!P15)</f>
        <v/>
      </c>
    </row>
    <row r="25" spans="1:13" ht="12.75" hidden="1" customHeight="1">
      <c r="A25" s="345" t="str">
        <f ca="1">IF(Data!F16 = 0, "", Data!F16)</f>
        <v/>
      </c>
      <c r="B25" s="345" t="str">
        <f ca="1">IF($A25 = "", "", Data!G16)</f>
        <v/>
      </c>
      <c r="C25" s="346" t="str">
        <f ca="1">IF($A25 = "", "", Data!I16)</f>
        <v/>
      </c>
      <c r="D25" s="346" t="str">
        <f ca="1">IF($A25 = "", "", Data!J16)</f>
        <v/>
      </c>
      <c r="E25" s="348" t="str">
        <f ca="1">IF($A25 = "", "", Data!K16)</f>
        <v/>
      </c>
      <c r="F25" s="112"/>
      <c r="G25" s="112" t="str">
        <f ca="1">IF($A25 = "", "", Data!L16)</f>
        <v/>
      </c>
      <c r="H25" s="112" t="str">
        <f ca="1">IF($A25 = "", "", Data!M16)</f>
        <v/>
      </c>
      <c r="I25" s="112" t="str">
        <f ca="1">IF($A25 = "", "", Data!N16)</f>
        <v/>
      </c>
      <c r="J25" s="351" t="str">
        <f ca="1">IF($A25 = "", "", Data!O16)</f>
        <v/>
      </c>
      <c r="K25" s="351"/>
      <c r="L25" s="351"/>
      <c r="M25" s="351" t="str">
        <f ca="1">IF($A25 = "", "", Data!P16)</f>
        <v/>
      </c>
    </row>
    <row r="26" spans="1:13" ht="12.75" hidden="1" customHeight="1">
      <c r="A26" s="345" t="str">
        <f ca="1">IF(Data!F17 = 0, "", Data!F17)</f>
        <v/>
      </c>
      <c r="B26" s="345" t="str">
        <f ca="1">IF($A26 = "", "", Data!G17)</f>
        <v/>
      </c>
      <c r="C26" s="346" t="str">
        <f ca="1">IF($A26 = "", "", Data!I17)</f>
        <v/>
      </c>
      <c r="D26" s="346" t="str">
        <f ca="1">IF($A26 = "", "", Data!J17)</f>
        <v/>
      </c>
      <c r="E26" s="348" t="str">
        <f ca="1">IF($A26 = "", "", Data!K17)</f>
        <v/>
      </c>
      <c r="F26" s="112"/>
      <c r="G26" s="112" t="str">
        <f ca="1">IF($A26 = "", "", Data!L17)</f>
        <v/>
      </c>
      <c r="H26" s="112" t="str">
        <f ca="1">IF($A26 = "", "", Data!M17)</f>
        <v/>
      </c>
      <c r="I26" s="112" t="str">
        <f ca="1">IF($A26 = "", "", Data!N17)</f>
        <v/>
      </c>
      <c r="J26" s="351" t="str">
        <f ca="1">IF($A26 = "", "", Data!O17)</f>
        <v/>
      </c>
      <c r="K26" s="351"/>
      <c r="L26" s="351"/>
      <c r="M26" s="351" t="str">
        <f ca="1">IF($A26 = "", "", Data!P17)</f>
        <v/>
      </c>
    </row>
    <row r="27" spans="1:13" ht="12.75" hidden="1" customHeight="1">
      <c r="A27" s="345" t="str">
        <f ca="1">IF(Data!F18 = 0, "", Data!F18)</f>
        <v/>
      </c>
      <c r="B27" s="345" t="str">
        <f ca="1">IF($A27 = "", "", Data!G18)</f>
        <v/>
      </c>
      <c r="C27" s="346" t="str">
        <f ca="1">IF($A27 = "", "", Data!I18)</f>
        <v/>
      </c>
      <c r="D27" s="346" t="str">
        <f ca="1">IF($A27 = "", "", Data!J18)</f>
        <v/>
      </c>
      <c r="E27" s="348" t="str">
        <f ca="1">IF($A27 = "", "", Data!K18)</f>
        <v/>
      </c>
      <c r="F27" s="112"/>
      <c r="G27" s="112" t="str">
        <f ca="1">IF($A27 = "", "", Data!L18)</f>
        <v/>
      </c>
      <c r="H27" s="112" t="str">
        <f ca="1">IF($A27 = "", "", Data!M18)</f>
        <v/>
      </c>
      <c r="I27" s="112" t="str">
        <f ca="1">IF($A27 = "", "", Data!N18)</f>
        <v/>
      </c>
      <c r="J27" s="351" t="str">
        <f ca="1">IF($A27 = "", "", Data!O18)</f>
        <v/>
      </c>
      <c r="K27" s="351"/>
      <c r="L27" s="351"/>
      <c r="M27" s="351" t="str">
        <f ca="1">IF($A27 = "", "", Data!P18)</f>
        <v/>
      </c>
    </row>
    <row r="28" spans="1:13" ht="12.75" hidden="1" customHeight="1">
      <c r="A28" s="345" t="str">
        <f ca="1">IF(Data!F19 = 0, "", Data!F19)</f>
        <v/>
      </c>
      <c r="B28" s="345" t="str">
        <f ca="1">IF($A28 = "", "", Data!G19)</f>
        <v/>
      </c>
      <c r="C28" s="346" t="str">
        <f ca="1">IF($A28 = "", "", Data!I19)</f>
        <v/>
      </c>
      <c r="D28" s="346" t="str">
        <f ca="1">IF($A28 = "", "", Data!J19)</f>
        <v/>
      </c>
      <c r="E28" s="348" t="str">
        <f ca="1">IF($A28 = "", "", Data!K19)</f>
        <v/>
      </c>
      <c r="F28" s="112"/>
      <c r="G28" s="112" t="str">
        <f ca="1">IF($A28 = "", "", Data!L19)</f>
        <v/>
      </c>
      <c r="H28" s="112" t="str">
        <f ca="1">IF($A28 = "", "", Data!M19)</f>
        <v/>
      </c>
      <c r="I28" s="112" t="str">
        <f ca="1">IF($A28 = "", "", Data!N19)</f>
        <v/>
      </c>
      <c r="J28" s="351" t="str">
        <f ca="1">IF($A28 = "", "", Data!O19)</f>
        <v/>
      </c>
      <c r="K28" s="351"/>
      <c r="L28" s="351"/>
      <c r="M28" s="351" t="str">
        <f ca="1">IF($A28 = "", "", Data!P19)</f>
        <v/>
      </c>
    </row>
    <row r="29" spans="1:13" ht="12.75" hidden="1" customHeight="1">
      <c r="A29" s="345" t="str">
        <f ca="1">IF(Data!F20 = 0, "", Data!F20)</f>
        <v/>
      </c>
      <c r="B29" s="345" t="str">
        <f ca="1">IF($A29 = "", "", Data!G20)</f>
        <v/>
      </c>
      <c r="C29" s="346" t="str">
        <f ca="1">IF($A29 = "", "", Data!I20)</f>
        <v/>
      </c>
      <c r="D29" s="346" t="str">
        <f ca="1">IF($A29 = "", "", Data!J20)</f>
        <v/>
      </c>
      <c r="E29" s="348" t="str">
        <f ca="1">IF($A29 = "", "", Data!K20)</f>
        <v/>
      </c>
      <c r="F29" s="112"/>
      <c r="G29" s="112" t="str">
        <f ca="1">IF($A29 = "", "", Data!L20)</f>
        <v/>
      </c>
      <c r="H29" s="112" t="str">
        <f ca="1">IF($A29 = "", "", Data!M20)</f>
        <v/>
      </c>
      <c r="I29" s="112" t="str">
        <f ca="1">IF($A29 = "", "", Data!N20)</f>
        <v/>
      </c>
      <c r="J29" s="351" t="str">
        <f ca="1">IF($A29 = "", "", Data!O20)</f>
        <v/>
      </c>
      <c r="K29" s="351"/>
      <c r="L29" s="351"/>
      <c r="M29" s="351" t="str">
        <f ca="1">IF($A29 = "", "", Data!P20)</f>
        <v/>
      </c>
    </row>
    <row r="30" spans="1:13" ht="12.75" hidden="1" customHeight="1">
      <c r="A30" s="345" t="str">
        <f ca="1">IF(Data!F21 = 0, "", Data!F21)</f>
        <v/>
      </c>
      <c r="B30" s="345" t="str">
        <f ca="1">IF($A30 = "", "", Data!G21)</f>
        <v/>
      </c>
      <c r="C30" s="346" t="str">
        <f ca="1">IF($A30 = "", "", Data!I21)</f>
        <v/>
      </c>
      <c r="D30" s="346" t="str">
        <f ca="1">IF($A30 = "", "", Data!J21)</f>
        <v/>
      </c>
      <c r="E30" s="348" t="str">
        <f ca="1">IF($A30 = "", "", Data!K21)</f>
        <v/>
      </c>
      <c r="F30" s="112"/>
      <c r="G30" s="112" t="str">
        <f ca="1">IF($A30 = "", "", Data!L21)</f>
        <v/>
      </c>
      <c r="H30" s="112" t="str">
        <f ca="1">IF($A30 = "", "", Data!M21)</f>
        <v/>
      </c>
      <c r="I30" s="112" t="str">
        <f ca="1">IF($A30 = "", "", Data!N21)</f>
        <v/>
      </c>
      <c r="J30" s="351" t="str">
        <f ca="1">IF($A30 = "", "", Data!O21)</f>
        <v/>
      </c>
      <c r="K30" s="351"/>
      <c r="L30" s="351"/>
      <c r="M30" s="351" t="str">
        <f ca="1">IF($A30 = "", "", Data!P21)</f>
        <v/>
      </c>
    </row>
    <row r="31" spans="1:13" ht="12.75" hidden="1" customHeight="1">
      <c r="A31" s="345" t="str">
        <f ca="1">IF(Data!F22 = 0, "", Data!F22)</f>
        <v/>
      </c>
      <c r="B31" s="345" t="str">
        <f ca="1">IF($A31 = "", "", Data!G22)</f>
        <v/>
      </c>
      <c r="C31" s="346" t="str">
        <f ca="1">IF($A31 = "", "", Data!I22)</f>
        <v/>
      </c>
      <c r="D31" s="346" t="str">
        <f ca="1">IF($A31 = "", "", Data!J22)</f>
        <v/>
      </c>
      <c r="E31" s="348" t="str">
        <f ca="1">IF($A31 = "", "", Data!K22)</f>
        <v/>
      </c>
      <c r="F31" s="112"/>
      <c r="G31" s="112" t="str">
        <f ca="1">IF($A31 = "", "", Data!L22)</f>
        <v/>
      </c>
      <c r="H31" s="112" t="str">
        <f ca="1">IF($A31 = "", "", Data!M22)</f>
        <v/>
      </c>
      <c r="I31" s="112" t="str">
        <f ca="1">IF($A31 = "", "", Data!N22)</f>
        <v/>
      </c>
      <c r="J31" s="351" t="str">
        <f ca="1">IF($A31 = "", "", Data!O22)</f>
        <v/>
      </c>
      <c r="K31" s="351"/>
      <c r="L31" s="351"/>
      <c r="M31" s="351" t="str">
        <f ca="1">IF($A31 = "", "", Data!P22)</f>
        <v/>
      </c>
    </row>
    <row r="32" spans="1:13" ht="12.75" hidden="1" customHeight="1">
      <c r="A32" s="345" t="str">
        <f ca="1">IF(Data!F23 = 0, "", Data!F23)</f>
        <v/>
      </c>
      <c r="B32" s="345" t="str">
        <f ca="1">IF($A32 = "", "", Data!G23)</f>
        <v/>
      </c>
      <c r="C32" s="346" t="str">
        <f ca="1">IF($A32 = "", "", Data!I23)</f>
        <v/>
      </c>
      <c r="D32" s="346" t="str">
        <f ca="1">IF($A32 = "", "", Data!J23)</f>
        <v/>
      </c>
      <c r="E32" s="348" t="str">
        <f ca="1">IF($A32 = "", "", Data!K23)</f>
        <v/>
      </c>
      <c r="F32" s="112"/>
      <c r="G32" s="112" t="str">
        <f ca="1">IF($A32 = "", "", Data!L23)</f>
        <v/>
      </c>
      <c r="H32" s="112" t="str">
        <f ca="1">IF($A32 = "", "", Data!M23)</f>
        <v/>
      </c>
      <c r="I32" s="112" t="str">
        <f ca="1">IF($A32 = "", "", Data!N23)</f>
        <v/>
      </c>
      <c r="J32" s="351" t="str">
        <f ca="1">IF($A32 = "", "", Data!O23)</f>
        <v/>
      </c>
      <c r="K32" s="351"/>
      <c r="L32" s="351"/>
      <c r="M32" s="351" t="str">
        <f ca="1">IF($A32 = "", "", Data!P23)</f>
        <v/>
      </c>
    </row>
    <row r="33" spans="1:13" ht="13.5" hidden="1" customHeight="1">
      <c r="A33" s="345" t="str">
        <f ca="1">IF(Data!F24 = 0, "", Data!F24)</f>
        <v/>
      </c>
      <c r="B33" s="345" t="str">
        <f ca="1">IF($A33 = "", "", Data!G24)</f>
        <v/>
      </c>
      <c r="C33" s="346" t="str">
        <f ca="1">IF($A33 = "", "", Data!I24)</f>
        <v/>
      </c>
      <c r="D33" s="346" t="str">
        <f ca="1">IF($A33 = "", "", Data!J24)</f>
        <v/>
      </c>
      <c r="E33" s="348" t="str">
        <f ca="1">IF($A33 = "", "", Data!K24)</f>
        <v/>
      </c>
      <c r="F33" s="112"/>
      <c r="G33" s="112" t="str">
        <f ca="1">IF($A33 = "", "", Data!L24)</f>
        <v/>
      </c>
      <c r="H33" s="112" t="str">
        <f ca="1">IF($A33 = "", "", Data!M24)</f>
        <v/>
      </c>
      <c r="I33" s="112" t="str">
        <f ca="1">IF($A33 = "", "", Data!N24)</f>
        <v/>
      </c>
      <c r="J33" s="351" t="str">
        <f ca="1">IF($A33 = "", "", Data!O24)</f>
        <v/>
      </c>
      <c r="K33" s="351"/>
      <c r="L33" s="351"/>
      <c r="M33" s="351" t="str">
        <f ca="1">IF($A33 = "", "", Data!P24)</f>
        <v/>
      </c>
    </row>
    <row r="34" spans="1:13" ht="13.35" hidden="1" customHeight="1">
      <c r="A34" s="345" t="str">
        <f ca="1">IF(Data!F25 = 0, "", Data!F25)</f>
        <v/>
      </c>
      <c r="B34" s="345" t="str">
        <f ca="1">IF($A34 = "", "", Data!G25)</f>
        <v/>
      </c>
      <c r="C34" s="346" t="str">
        <f ca="1">IF($A34 = "", "", Data!I25)</f>
        <v/>
      </c>
      <c r="D34" s="346" t="str">
        <f ca="1">IF($A34 = "", "", Data!J25)</f>
        <v/>
      </c>
      <c r="E34" s="348" t="str">
        <f ca="1">IF($A34 = "", "", Data!K25)</f>
        <v/>
      </c>
      <c r="F34" s="112"/>
      <c r="G34" s="112" t="str">
        <f ca="1">IF($A34 = "", "", Data!L25)</f>
        <v/>
      </c>
      <c r="H34" s="112" t="str">
        <f ca="1">IF($A34 = "", "", Data!M25)</f>
        <v/>
      </c>
      <c r="I34" s="112" t="str">
        <f ca="1">IF($A34 = "", "", Data!N25)</f>
        <v/>
      </c>
      <c r="J34" s="351" t="str">
        <f ca="1">IF($A34 = "", "", Data!O25)</f>
        <v/>
      </c>
      <c r="K34" s="351"/>
      <c r="L34" s="351"/>
      <c r="M34" s="351" t="str">
        <f ca="1">IF($A34 = "", "", Data!P25)</f>
        <v/>
      </c>
    </row>
    <row r="35" spans="1:13" ht="14.25" hidden="1" customHeight="1">
      <c r="A35" s="345" t="str">
        <f ca="1">IF(Data!F26 = 0, "", Data!F26)</f>
        <v/>
      </c>
      <c r="B35" s="345" t="str">
        <f ca="1">IF($A35 = "", "", Data!G26)</f>
        <v/>
      </c>
      <c r="C35" s="346" t="str">
        <f ca="1">IF($A35 = "", "", Data!I26)</f>
        <v/>
      </c>
      <c r="D35" s="346" t="str">
        <f ca="1">IF($A35 = "", "", Data!J26)</f>
        <v/>
      </c>
      <c r="E35" s="348" t="str">
        <f ca="1">IF($A35 = "", "", Data!K26)</f>
        <v/>
      </c>
      <c r="F35" s="112"/>
      <c r="G35" s="112" t="str">
        <f ca="1">IF($A35 = "", "", Data!L26)</f>
        <v/>
      </c>
      <c r="H35" s="112" t="str">
        <f ca="1">IF($A35 = "", "", Data!M26)</f>
        <v/>
      </c>
      <c r="I35" s="112" t="str">
        <f ca="1">IF($A35 = "", "", Data!N26)</f>
        <v/>
      </c>
      <c r="J35" s="351" t="str">
        <f ca="1">IF($A35 = "", "", Data!O26)</f>
        <v/>
      </c>
      <c r="K35" s="351"/>
      <c r="L35" s="351"/>
      <c r="M35" s="351" t="str">
        <f ca="1">IF($A35 = "", "", Data!P26)</f>
        <v/>
      </c>
    </row>
    <row r="36" spans="1:13" ht="12.75" hidden="1" customHeight="1">
      <c r="A36" s="345" t="str">
        <f ca="1">IF(Data!F27 = 0, "", Data!F27)</f>
        <v/>
      </c>
      <c r="B36" s="345" t="str">
        <f ca="1">IF($A36 = "", "", Data!G27)</f>
        <v/>
      </c>
      <c r="C36" s="346" t="str">
        <f ca="1">IF($A36 = "", "", Data!I27)</f>
        <v/>
      </c>
      <c r="D36" s="346" t="str">
        <f ca="1">IF($A36 = "", "", Data!J27)</f>
        <v/>
      </c>
      <c r="E36" s="348" t="str">
        <f ca="1">IF($A36 = "", "", Data!K27)</f>
        <v/>
      </c>
      <c r="F36" s="112"/>
      <c r="G36" s="112" t="str">
        <f ca="1">IF($A36 = "", "", Data!L27)</f>
        <v/>
      </c>
      <c r="H36" s="112" t="str">
        <f ca="1">IF($A36 = "", "", Data!M27)</f>
        <v/>
      </c>
      <c r="I36" s="112" t="str">
        <f ca="1">IF($A36 = "", "", Data!N27)</f>
        <v/>
      </c>
      <c r="J36" s="351" t="str">
        <f ca="1">IF($A36 = "", "", Data!O27)</f>
        <v/>
      </c>
      <c r="K36" s="351"/>
      <c r="L36" s="351"/>
      <c r="M36" s="351" t="str">
        <f ca="1">IF($A36 = "", "", Data!P27)</f>
        <v/>
      </c>
    </row>
    <row r="37" spans="1:13" ht="13.5" hidden="1" customHeight="1">
      <c r="A37" s="345" t="str">
        <f ca="1">IF(Data!F28 = 0, "", Data!F28)</f>
        <v/>
      </c>
      <c r="B37" s="345" t="str">
        <f ca="1">IF($A37 = "", "", Data!G28)</f>
        <v/>
      </c>
      <c r="C37" s="346" t="str">
        <f ca="1">IF($A37 = "", "", Data!I28)</f>
        <v/>
      </c>
      <c r="D37" s="346" t="str">
        <f ca="1">IF($A37 = "", "", Data!J28)</f>
        <v/>
      </c>
      <c r="E37" s="348" t="str">
        <f ca="1">IF($A37 = "", "", Data!K28)</f>
        <v/>
      </c>
      <c r="F37" s="112"/>
      <c r="G37" s="112" t="str">
        <f ca="1">IF($A37 = "", "", Data!L28)</f>
        <v/>
      </c>
      <c r="H37" s="112" t="str">
        <f ca="1">IF($A37 = "", "", Data!M28)</f>
        <v/>
      </c>
      <c r="I37" s="112" t="str">
        <f ca="1">IF($A37 = "", "", Data!N28)</f>
        <v/>
      </c>
      <c r="J37" s="351" t="str">
        <f ca="1">IF($A37 = "", "", Data!O28)</f>
        <v/>
      </c>
      <c r="K37" s="351"/>
      <c r="L37" s="351"/>
      <c r="M37" s="351" t="str">
        <f ca="1">IF($A37 = "", "", Data!P28)</f>
        <v/>
      </c>
    </row>
    <row r="38" spans="1:13" ht="17.25" hidden="1" customHeight="1">
      <c r="A38" s="345" t="str">
        <f ca="1">IF(Data!F29 = 0, "", Data!F29)</f>
        <v/>
      </c>
      <c r="B38" s="345" t="str">
        <f ca="1">IF($A38 = "", "", Data!G29)</f>
        <v/>
      </c>
      <c r="C38" s="346" t="str">
        <f ca="1">IF($A38 = "", "", Data!I29)</f>
        <v/>
      </c>
      <c r="D38" s="346" t="str">
        <f ca="1">IF($A38 = "", "", Data!J29)</f>
        <v/>
      </c>
      <c r="E38" s="348" t="str">
        <f ca="1">IF($A38 = "", "", Data!K29)</f>
        <v/>
      </c>
      <c r="F38" s="112"/>
      <c r="G38" s="112" t="str">
        <f ca="1">IF($A38 = "", "", Data!L29)</f>
        <v/>
      </c>
      <c r="H38" s="112" t="str">
        <f ca="1">IF($A38 = "", "", Data!M29)</f>
        <v/>
      </c>
      <c r="I38" s="112" t="str">
        <f ca="1">IF($A38 = "", "", Data!N29)</f>
        <v/>
      </c>
      <c r="J38" s="351" t="str">
        <f ca="1">IF($A38 = "", "", Data!O29)</f>
        <v/>
      </c>
      <c r="K38" s="351"/>
      <c r="L38" s="351"/>
      <c r="M38" s="351" t="str">
        <f ca="1">IF($A38 = "", "", Data!P29)</f>
        <v/>
      </c>
    </row>
    <row r="39" spans="1:13" ht="14.25" hidden="1" customHeight="1">
      <c r="A39" s="345" t="str">
        <f ca="1">IF(Data!F30 = 0, "", Data!F30)</f>
        <v/>
      </c>
      <c r="B39" s="345" t="str">
        <f ca="1">IF($A39 = "", "", Data!G30)</f>
        <v/>
      </c>
      <c r="C39" s="346" t="str">
        <f ca="1">IF($A39 = "", "", Data!I30)</f>
        <v/>
      </c>
      <c r="D39" s="346" t="str">
        <f ca="1">IF($A39 = "", "", Data!J30)</f>
        <v/>
      </c>
      <c r="E39" s="348" t="str">
        <f ca="1">IF($A39 = "", "", Data!K30)</f>
        <v/>
      </c>
      <c r="F39" s="112"/>
      <c r="G39" s="112" t="str">
        <f ca="1">IF($A39 = "", "", Data!L30)</f>
        <v/>
      </c>
      <c r="H39" s="112" t="str">
        <f ca="1">IF($A39 = "", "", Data!M30)</f>
        <v/>
      </c>
      <c r="I39" s="112" t="str">
        <f ca="1">IF($A39 = "", "", Data!N30)</f>
        <v/>
      </c>
      <c r="J39" s="351" t="str">
        <f ca="1">IF($A39 = "", "", Data!O30)</f>
        <v/>
      </c>
      <c r="K39" s="351"/>
      <c r="L39" s="351"/>
      <c r="M39" s="351" t="str">
        <f ca="1">IF($A39 = "", "", Data!P30)</f>
        <v/>
      </c>
    </row>
    <row r="40" spans="1:13" hidden="1">
      <c r="A40" s="345" t="str">
        <f ca="1">IF(Data!F31 = 0, "", Data!F31)</f>
        <v/>
      </c>
      <c r="B40" s="345" t="str">
        <f ca="1">IF($A40 = "", "", Data!G31)</f>
        <v/>
      </c>
      <c r="C40" s="346" t="str">
        <f ca="1">IF($A40 = "", "", Data!I31)</f>
        <v/>
      </c>
      <c r="D40" s="346" t="str">
        <f ca="1">IF($A40 = "", "", Data!J31)</f>
        <v/>
      </c>
      <c r="E40" s="348" t="str">
        <f ca="1">IF($A40 = "", "", Data!K31)</f>
        <v/>
      </c>
      <c r="F40" s="112"/>
      <c r="G40" s="112" t="str">
        <f ca="1">IF($A40 = "", "", Data!L31)</f>
        <v/>
      </c>
      <c r="H40" s="112" t="str">
        <f ca="1">IF($A40 = "", "", Data!M31)</f>
        <v/>
      </c>
      <c r="I40" s="112" t="str">
        <f ca="1">IF($A40 = "", "", Data!N31)</f>
        <v/>
      </c>
      <c r="J40" s="351" t="str">
        <f ca="1">IF($A40 = "", "", Data!O31)</f>
        <v/>
      </c>
      <c r="K40" s="351"/>
      <c r="L40" s="351"/>
      <c r="M40" s="351" t="str">
        <f ca="1">IF($A40 = "", "", Data!P31)</f>
        <v/>
      </c>
    </row>
    <row r="41" spans="1:13" hidden="1">
      <c r="A41" s="345" t="str">
        <f ca="1">IF(Data!F32 = 0, "", Data!F32)</f>
        <v/>
      </c>
      <c r="B41" s="345" t="str">
        <f ca="1">IF($A41 = "", "", Data!G32)</f>
        <v/>
      </c>
      <c r="C41" s="346" t="str">
        <f ca="1">IF($A41 = "", "", Data!I32)</f>
        <v/>
      </c>
      <c r="D41" s="346" t="str">
        <f ca="1">IF($A41 = "", "", Data!J32)</f>
        <v/>
      </c>
      <c r="E41" s="348" t="str">
        <f ca="1">IF($A41 = "", "", Data!K32)</f>
        <v/>
      </c>
      <c r="F41" s="112"/>
      <c r="G41" s="112" t="str">
        <f ca="1">IF($A41 = "", "", Data!L32)</f>
        <v/>
      </c>
      <c r="H41" s="112" t="str">
        <f ca="1">IF($A41 = "", "", Data!M32)</f>
        <v/>
      </c>
      <c r="I41" s="112" t="str">
        <f ca="1">IF($A41 = "", "", Data!N32)</f>
        <v/>
      </c>
      <c r="J41" s="351" t="str">
        <f ca="1">IF($A41 = "", "", Data!O32)</f>
        <v/>
      </c>
      <c r="K41" s="351"/>
      <c r="L41" s="351"/>
      <c r="M41" s="351" t="str">
        <f ca="1">IF($A41 = "", "", Data!P32)</f>
        <v/>
      </c>
    </row>
    <row r="42" spans="1:13" ht="25.5" hidden="1">
      <c r="A42" s="345" t="str">
        <f ca="1">IF(Data!F33 = 0, "", Data!F33)</f>
        <v>Studio</v>
      </c>
      <c r="B42" s="345" t="str">
        <f ca="1">IF($A42 = "", "", Data!G33)</f>
        <v>S11 - Affordable</v>
      </c>
      <c r="C42" s="346">
        <f ca="1">IF($A42 = "", "", Data!I33)</f>
        <v>24</v>
      </c>
      <c r="D42" s="346">
        <f ca="1">IF($A42 = "", "", Data!J33)</f>
        <v>349</v>
      </c>
      <c r="E42" s="348">
        <f ca="1">IF($A42 = "", "", Data!K33)</f>
        <v>1082</v>
      </c>
      <c r="F42" s="112"/>
      <c r="G42" s="112">
        <f ca="1">IF($A42 = "", "", Data!L33)</f>
        <v>3.1002865329512894</v>
      </c>
      <c r="H42" s="112">
        <f ca="1">IF($A42 = "", "", Data!M33)</f>
        <v>0</v>
      </c>
      <c r="I42" s="112">
        <f ca="1">IF($A42 = "", "", Data!N33)</f>
        <v>0</v>
      </c>
      <c r="J42" s="351">
        <f ca="1">IF($A42 = "", "", Data!O33)</f>
        <v>0</v>
      </c>
      <c r="K42" s="351"/>
      <c r="L42" s="351"/>
      <c r="M42" s="351">
        <f ca="1">IF($A42 = "", "", Data!P33)</f>
        <v>0</v>
      </c>
    </row>
    <row r="43" spans="1:13">
      <c r="A43" s="357" t="s">
        <v>158</v>
      </c>
      <c r="B43" s="358"/>
      <c r="C43" s="359">
        <f ca="1">Data!I11</f>
        <v>183</v>
      </c>
      <c r="D43" s="359">
        <f ca="1">Data!J11</f>
        <v>347.43715846994536</v>
      </c>
      <c r="E43" s="360">
        <f ca="1">Data!K11</f>
        <v>2571.5628415300544</v>
      </c>
      <c r="F43" s="361">
        <f ca="1">Data!L11</f>
        <v>7.4234269015456604</v>
      </c>
      <c r="G43" s="360">
        <f ca="1">Data!M11</f>
        <v>0</v>
      </c>
      <c r="H43" s="360">
        <f ca="1">Data!N11</f>
        <v>0</v>
      </c>
      <c r="I43" s="360">
        <f ca="1">Data!O11</f>
        <v>0</v>
      </c>
      <c r="J43" s="362">
        <f ca="1">Data!P11</f>
        <v>2571.5628415300544</v>
      </c>
      <c r="K43" s="363">
        <f ca="1">Data!Q11</f>
        <v>7.4234269015456604</v>
      </c>
      <c r="L43" s="362">
        <f ca="1">Data!R11</f>
        <v>2571.5628415300544</v>
      </c>
      <c r="M43" s="364">
        <f ca="1">Data!S11</f>
        <v>7.4234269015456604</v>
      </c>
    </row>
    <row r="58" spans="1:13" ht="13.5" thickBot="1"/>
    <row r="59" spans="1:13" ht="26.25" thickBot="1">
      <c r="A59" s="62" t="s">
        <v>0</v>
      </c>
      <c r="B59" s="62"/>
      <c r="C59" s="62" t="s">
        <v>4</v>
      </c>
      <c r="D59" s="62" t="s">
        <v>45</v>
      </c>
      <c r="E59" s="62" t="s">
        <v>46</v>
      </c>
      <c r="F59" s="62" t="s">
        <v>152</v>
      </c>
      <c r="G59" s="62" t="s">
        <v>298</v>
      </c>
      <c r="H59" s="62" t="s">
        <v>11</v>
      </c>
      <c r="I59" s="62" t="s">
        <v>153</v>
      </c>
      <c r="J59" s="62" t="s">
        <v>299</v>
      </c>
      <c r="K59" s="62" t="s">
        <v>13</v>
      </c>
      <c r="L59" s="62" t="s">
        <v>274</v>
      </c>
      <c r="M59" s="62" t="s">
        <v>357</v>
      </c>
    </row>
    <row r="60" spans="1:13" ht="15" customHeight="1">
      <c r="A60" s="365" t="s">
        <v>292</v>
      </c>
      <c r="B60" s="366"/>
      <c r="C60" s="366"/>
      <c r="D60" s="366" t="s">
        <v>293</v>
      </c>
      <c r="E60" s="366" t="s">
        <v>294</v>
      </c>
      <c r="F60" s="366" t="s">
        <v>295</v>
      </c>
      <c r="G60" s="366"/>
      <c r="H60" s="366"/>
      <c r="I60" s="366" t="s">
        <v>296</v>
      </c>
      <c r="J60" s="366"/>
      <c r="K60" s="366" t="s">
        <v>297</v>
      </c>
      <c r="L60" s="366"/>
      <c r="M60" s="366"/>
    </row>
    <row r="61" spans="1:13">
      <c r="A61" s="330" t="s">
        <v>61</v>
      </c>
      <c r="B61" s="330"/>
      <c r="C61" s="367"/>
      <c r="D61" s="331"/>
      <c r="E61" s="331"/>
      <c r="F61" s="332"/>
      <c r="G61" s="333"/>
      <c r="H61" s="334"/>
      <c r="I61" s="332"/>
      <c r="J61" s="333"/>
      <c r="K61" s="335"/>
      <c r="L61" s="335"/>
      <c r="M61" s="335"/>
    </row>
    <row r="62" spans="1:13">
      <c r="A62" s="172" t="s">
        <v>406</v>
      </c>
      <c r="B62" s="172" t="str">
        <f>IF(A62="","",$A$61)</f>
        <v>Studio</v>
      </c>
      <c r="C62" s="103">
        <f t="shared" ref="C62:G65" ca="1" si="0">IF($A62="","",IFERROR(INDIRECT("'" &amp; $A62 &amp; "'!" &amp; C$4),0))</f>
        <v>4</v>
      </c>
      <c r="D62" s="103">
        <f t="shared" ca="1" si="0"/>
        <v>17</v>
      </c>
      <c r="E62" s="103">
        <f t="shared" ca="1" si="0"/>
        <v>536.05882352941171</v>
      </c>
      <c r="F62" s="315">
        <f t="shared" ca="1" si="0"/>
        <v>3788.294117647059</v>
      </c>
      <c r="G62" s="314">
        <f t="shared" ca="1" si="0"/>
        <v>7.1049461674570953</v>
      </c>
      <c r="H62" s="173">
        <f ca="1">IF($A62="","",I62-F62)</f>
        <v>0</v>
      </c>
      <c r="I62" s="315">
        <f t="shared" ref="I62:J65" ca="1" si="1">IF($A62="","",IFERROR(INDIRECT("'" &amp; $A62 &amp; "'!" &amp; I$4),0))</f>
        <v>3788.294117647059</v>
      </c>
      <c r="J62" s="314">
        <f t="shared" ca="1" si="1"/>
        <v>7.1049461674570953</v>
      </c>
      <c r="K62" s="173">
        <f ca="1">IF($A62="","",L62-I62)</f>
        <v>0</v>
      </c>
      <c r="L62" s="174">
        <f t="shared" ref="L62:M65" ca="1" si="2">IF($A62="","",IFERROR(INDIRECT("'" &amp; $A62 &amp; "'!" &amp; L$4),0))</f>
        <v>3788.294117647059</v>
      </c>
      <c r="M62" s="316">
        <f t="shared" ca="1" si="2"/>
        <v>7.1049461674570953</v>
      </c>
    </row>
    <row r="63" spans="1:13">
      <c r="A63" s="172" t="s">
        <v>422</v>
      </c>
      <c r="B63" s="172" t="str">
        <f>IF(A63="","",$A$61)</f>
        <v>Studio</v>
      </c>
      <c r="C63" s="103">
        <f t="shared" ca="1" si="0"/>
        <v>5</v>
      </c>
      <c r="D63" s="103">
        <f t="shared" ca="1" si="0"/>
        <v>36</v>
      </c>
      <c r="E63" s="103">
        <f t="shared" ca="1" si="0"/>
        <v>542.22222222222217</v>
      </c>
      <c r="F63" s="315">
        <f t="shared" ca="1" si="0"/>
        <v>3153.7777777777778</v>
      </c>
      <c r="G63" s="314">
        <f t="shared" ca="1" si="0"/>
        <v>5.8782207768418395</v>
      </c>
      <c r="H63" s="173">
        <f ca="1">IF($A63="","",I63-F63)</f>
        <v>0</v>
      </c>
      <c r="I63" s="315">
        <f t="shared" ca="1" si="1"/>
        <v>3153.7777777777778</v>
      </c>
      <c r="J63" s="314">
        <f t="shared" ca="1" si="1"/>
        <v>5.8782207768418395</v>
      </c>
      <c r="K63" s="173">
        <f ca="1">IF($A63="","",L63-I63)</f>
        <v>0</v>
      </c>
      <c r="L63" s="174">
        <f t="shared" ca="1" si="2"/>
        <v>3153.7777777777778</v>
      </c>
      <c r="M63" s="316">
        <f t="shared" ca="1" si="2"/>
        <v>5.8782207768418395</v>
      </c>
    </row>
    <row r="64" spans="1:13">
      <c r="A64" s="172" t="s">
        <v>358</v>
      </c>
      <c r="B64" s="172" t="str">
        <f>IF(A64="","",$A$61)</f>
        <v>Studio</v>
      </c>
      <c r="C64" s="103">
        <f t="shared" ca="1" si="0"/>
        <v>2</v>
      </c>
      <c r="D64" s="103">
        <f t="shared" ca="1" si="0"/>
        <v>183</v>
      </c>
      <c r="E64" s="103">
        <f t="shared" ca="1" si="0"/>
        <v>347.43715846994536</v>
      </c>
      <c r="F64" s="315">
        <f t="shared" ca="1" si="0"/>
        <v>2571.5628415300544</v>
      </c>
      <c r="G64" s="314">
        <f t="shared" ca="1" si="0"/>
        <v>7.4234269015456604</v>
      </c>
      <c r="H64" s="173">
        <f ca="1">IF($A64="","",I64-F64)</f>
        <v>0</v>
      </c>
      <c r="I64" s="315">
        <f t="shared" ca="1" si="1"/>
        <v>2571.5628415300544</v>
      </c>
      <c r="J64" s="314">
        <f t="shared" ca="1" si="1"/>
        <v>7.4234269015456604</v>
      </c>
      <c r="K64" s="173">
        <f ca="1">IF($A64="","",L64-I64)</f>
        <v>0</v>
      </c>
      <c r="L64" s="174">
        <f t="shared" ca="1" si="2"/>
        <v>2571.5628415300544</v>
      </c>
      <c r="M64" s="316">
        <f t="shared" ca="1" si="2"/>
        <v>7.4234269015456604</v>
      </c>
    </row>
    <row r="65" spans="1:13">
      <c r="A65" s="172" t="s">
        <v>384</v>
      </c>
      <c r="B65" s="172" t="str">
        <f>IF(A65="","",$A$61)</f>
        <v>Studio</v>
      </c>
      <c r="C65" s="103">
        <f t="shared" ca="1" si="0"/>
        <v>5</v>
      </c>
      <c r="D65" s="103">
        <f t="shared" ca="1" si="0"/>
        <v>0</v>
      </c>
      <c r="E65" s="103">
        <f t="shared" ca="1" si="0"/>
        <v>0</v>
      </c>
      <c r="F65" s="315">
        <f t="shared" ca="1" si="0"/>
        <v>0</v>
      </c>
      <c r="G65" s="314">
        <f t="shared" ca="1" si="0"/>
        <v>0</v>
      </c>
      <c r="H65" s="173">
        <f ca="1">IF($A65="","",I65-F65)</f>
        <v>0</v>
      </c>
      <c r="I65" s="315">
        <f t="shared" ca="1" si="1"/>
        <v>0</v>
      </c>
      <c r="J65" s="314">
        <f t="shared" ca="1" si="1"/>
        <v>0</v>
      </c>
      <c r="K65" s="173">
        <f ca="1">IF($A65="","",L65-I65)</f>
        <v>0</v>
      </c>
      <c r="L65" s="174">
        <f t="shared" ca="1" si="2"/>
        <v>0</v>
      </c>
      <c r="M65" s="316">
        <f t="shared" ca="1" si="2"/>
        <v>0</v>
      </c>
    </row>
    <row r="66" spans="1:13" hidden="1">
      <c r="A66" s="172"/>
      <c r="B66" s="172" t="str">
        <f t="shared" ref="B66:B109" si="3">IF(A66="","",$A$61)</f>
        <v/>
      </c>
      <c r="C66" s="103" t="str">
        <f t="shared" ref="C66:G108" ca="1" si="4">IF($A66="","",IFERROR(INDIRECT("'" &amp; $A66 &amp; "'!" &amp; C$4),0))</f>
        <v/>
      </c>
      <c r="D66" s="103" t="str">
        <f t="shared" ref="D66:G77" ca="1" si="5">IF($A66="","",IFERROR(INDIRECT("'" &amp; $A66 &amp; "'!" &amp; D$4),0))</f>
        <v/>
      </c>
      <c r="E66" s="103" t="str">
        <f t="shared" ca="1" si="5"/>
        <v/>
      </c>
      <c r="F66" s="315" t="str">
        <f t="shared" ca="1" si="5"/>
        <v/>
      </c>
      <c r="G66" s="314" t="str">
        <f t="shared" ca="1" si="5"/>
        <v/>
      </c>
      <c r="H66" s="173" t="str">
        <f t="shared" ref="H66:H108" si="6">IF($A66="","",I66-F66)</f>
        <v/>
      </c>
      <c r="I66" s="315" t="str">
        <f t="shared" ref="I66:J108" ca="1" si="7">IF($A66="","",IFERROR(INDIRECT("'" &amp; $A66 &amp; "'!" &amp; I$4),0))</f>
        <v/>
      </c>
      <c r="J66" s="314" t="str">
        <f t="shared" ca="1" si="7"/>
        <v/>
      </c>
      <c r="K66" s="173" t="str">
        <f t="shared" ref="K66:K108" si="8">IF($A66="","",L66-I66)</f>
        <v/>
      </c>
      <c r="L66" s="174" t="str">
        <f t="shared" ref="L66:M108" ca="1" si="9">IF($A66="","",IFERROR(INDIRECT("'" &amp; $A66 &amp; "'!" &amp; L$4),0))</f>
        <v/>
      </c>
      <c r="M66" s="316" t="str">
        <f t="shared" ca="1" si="9"/>
        <v/>
      </c>
    </row>
    <row r="67" spans="1:13" hidden="1">
      <c r="A67" s="172"/>
      <c r="B67" s="172" t="str">
        <f t="shared" si="3"/>
        <v/>
      </c>
      <c r="C67" s="103" t="str">
        <f t="shared" ca="1" si="4"/>
        <v/>
      </c>
      <c r="D67" s="103" t="str">
        <f t="shared" ca="1" si="5"/>
        <v/>
      </c>
      <c r="E67" s="103" t="str">
        <f t="shared" ca="1" si="5"/>
        <v/>
      </c>
      <c r="F67" s="315" t="str">
        <f t="shared" ca="1" si="5"/>
        <v/>
      </c>
      <c r="G67" s="314" t="str">
        <f t="shared" ca="1" si="5"/>
        <v/>
      </c>
      <c r="H67" s="173" t="str">
        <f t="shared" si="6"/>
        <v/>
      </c>
      <c r="I67" s="315" t="str">
        <f t="shared" ca="1" si="7"/>
        <v/>
      </c>
      <c r="J67" s="314" t="str">
        <f t="shared" ca="1" si="7"/>
        <v/>
      </c>
      <c r="K67" s="173" t="str">
        <f t="shared" si="8"/>
        <v/>
      </c>
      <c r="L67" s="174" t="str">
        <f t="shared" ca="1" si="9"/>
        <v/>
      </c>
      <c r="M67" s="316" t="str">
        <f t="shared" ca="1" si="9"/>
        <v/>
      </c>
    </row>
    <row r="68" spans="1:13" hidden="1">
      <c r="A68" s="172"/>
      <c r="B68" s="172" t="str">
        <f t="shared" si="3"/>
        <v/>
      </c>
      <c r="C68" s="103" t="str">
        <f t="shared" ca="1" si="4"/>
        <v/>
      </c>
      <c r="D68" s="103" t="str">
        <f t="shared" ca="1" si="5"/>
        <v/>
      </c>
      <c r="E68" s="103" t="str">
        <f t="shared" ca="1" si="5"/>
        <v/>
      </c>
      <c r="F68" s="315" t="str">
        <f t="shared" ca="1" si="5"/>
        <v/>
      </c>
      <c r="G68" s="314" t="str">
        <f t="shared" ca="1" si="5"/>
        <v/>
      </c>
      <c r="H68" s="173" t="str">
        <f t="shared" si="6"/>
        <v/>
      </c>
      <c r="I68" s="315" t="str">
        <f t="shared" ca="1" si="7"/>
        <v/>
      </c>
      <c r="J68" s="314" t="str">
        <f t="shared" ca="1" si="7"/>
        <v/>
      </c>
      <c r="K68" s="173" t="str">
        <f t="shared" si="8"/>
        <v/>
      </c>
      <c r="L68" s="174" t="str">
        <f t="shared" ca="1" si="9"/>
        <v/>
      </c>
      <c r="M68" s="316" t="str">
        <f t="shared" ca="1" si="9"/>
        <v/>
      </c>
    </row>
    <row r="69" spans="1:13" hidden="1">
      <c r="A69" s="172"/>
      <c r="B69" s="172" t="str">
        <f t="shared" si="3"/>
        <v/>
      </c>
      <c r="C69" s="103" t="str">
        <f t="shared" ca="1" si="4"/>
        <v/>
      </c>
      <c r="D69" s="103" t="str">
        <f t="shared" ca="1" si="5"/>
        <v/>
      </c>
      <c r="E69" s="103" t="str">
        <f t="shared" ca="1" si="5"/>
        <v/>
      </c>
      <c r="F69" s="315" t="str">
        <f t="shared" ca="1" si="5"/>
        <v/>
      </c>
      <c r="G69" s="314" t="str">
        <f t="shared" ca="1" si="5"/>
        <v/>
      </c>
      <c r="H69" s="173" t="str">
        <f t="shared" si="6"/>
        <v/>
      </c>
      <c r="I69" s="315" t="str">
        <f t="shared" ca="1" si="7"/>
        <v/>
      </c>
      <c r="J69" s="314" t="str">
        <f t="shared" ca="1" si="7"/>
        <v/>
      </c>
      <c r="K69" s="173" t="str">
        <f t="shared" si="8"/>
        <v/>
      </c>
      <c r="L69" s="174" t="str">
        <f t="shared" ca="1" si="9"/>
        <v/>
      </c>
      <c r="M69" s="316" t="str">
        <f t="shared" ca="1" si="9"/>
        <v/>
      </c>
    </row>
    <row r="70" spans="1:13" hidden="1">
      <c r="A70" s="172"/>
      <c r="B70" s="172" t="str">
        <f t="shared" si="3"/>
        <v/>
      </c>
      <c r="C70" s="103" t="str">
        <f t="shared" ca="1" si="4"/>
        <v/>
      </c>
      <c r="D70" s="103" t="str">
        <f t="shared" ca="1" si="5"/>
        <v/>
      </c>
      <c r="E70" s="103" t="str">
        <f t="shared" ca="1" si="5"/>
        <v/>
      </c>
      <c r="F70" s="315" t="str">
        <f t="shared" ca="1" si="5"/>
        <v/>
      </c>
      <c r="G70" s="314" t="str">
        <f t="shared" ca="1" si="5"/>
        <v/>
      </c>
      <c r="H70" s="173" t="str">
        <f t="shared" si="6"/>
        <v/>
      </c>
      <c r="I70" s="315" t="str">
        <f t="shared" ca="1" si="7"/>
        <v/>
      </c>
      <c r="J70" s="314" t="str">
        <f t="shared" ca="1" si="7"/>
        <v/>
      </c>
      <c r="K70" s="173" t="str">
        <f t="shared" si="8"/>
        <v/>
      </c>
      <c r="L70" s="174" t="str">
        <f t="shared" ca="1" si="9"/>
        <v/>
      </c>
      <c r="M70" s="316" t="str">
        <f t="shared" ca="1" si="9"/>
        <v/>
      </c>
    </row>
    <row r="71" spans="1:13" hidden="1">
      <c r="A71" s="172"/>
      <c r="B71" s="172" t="str">
        <f t="shared" si="3"/>
        <v/>
      </c>
      <c r="C71" s="103" t="str">
        <f t="shared" ca="1" si="4"/>
        <v/>
      </c>
      <c r="D71" s="103" t="str">
        <f t="shared" ca="1" si="5"/>
        <v/>
      </c>
      <c r="E71" s="103" t="str">
        <f t="shared" ca="1" si="5"/>
        <v/>
      </c>
      <c r="F71" s="315" t="str">
        <f t="shared" ca="1" si="5"/>
        <v/>
      </c>
      <c r="G71" s="314" t="str">
        <f t="shared" ca="1" si="5"/>
        <v/>
      </c>
      <c r="H71" s="173" t="str">
        <f t="shared" si="6"/>
        <v/>
      </c>
      <c r="I71" s="315" t="str">
        <f t="shared" ca="1" si="7"/>
        <v/>
      </c>
      <c r="J71" s="314" t="str">
        <f t="shared" ca="1" si="7"/>
        <v/>
      </c>
      <c r="K71" s="173" t="str">
        <f t="shared" si="8"/>
        <v/>
      </c>
      <c r="L71" s="174" t="str">
        <f t="shared" ca="1" si="9"/>
        <v/>
      </c>
      <c r="M71" s="316" t="str">
        <f t="shared" ca="1" si="9"/>
        <v/>
      </c>
    </row>
    <row r="72" spans="1:13" hidden="1">
      <c r="A72" s="172"/>
      <c r="B72" s="172" t="str">
        <f t="shared" si="3"/>
        <v/>
      </c>
      <c r="C72" s="103" t="str">
        <f t="shared" ca="1" si="4"/>
        <v/>
      </c>
      <c r="D72" s="103" t="str">
        <f t="shared" ca="1" si="5"/>
        <v/>
      </c>
      <c r="E72" s="103" t="str">
        <f t="shared" ca="1" si="5"/>
        <v/>
      </c>
      <c r="F72" s="315" t="str">
        <f t="shared" ca="1" si="5"/>
        <v/>
      </c>
      <c r="G72" s="314" t="str">
        <f t="shared" ca="1" si="5"/>
        <v/>
      </c>
      <c r="H72" s="173" t="str">
        <f t="shared" si="6"/>
        <v/>
      </c>
      <c r="I72" s="315" t="str">
        <f t="shared" ca="1" si="7"/>
        <v/>
      </c>
      <c r="J72" s="314" t="str">
        <f t="shared" ca="1" si="7"/>
        <v/>
      </c>
      <c r="K72" s="173" t="str">
        <f t="shared" si="8"/>
        <v/>
      </c>
      <c r="L72" s="174" t="str">
        <f t="shared" ca="1" si="9"/>
        <v/>
      </c>
      <c r="M72" s="316" t="str">
        <f t="shared" ca="1" si="9"/>
        <v/>
      </c>
    </row>
    <row r="73" spans="1:13" hidden="1">
      <c r="A73" s="172"/>
      <c r="B73" s="172" t="str">
        <f t="shared" si="3"/>
        <v/>
      </c>
      <c r="C73" s="103" t="str">
        <f t="shared" ca="1" si="4"/>
        <v/>
      </c>
      <c r="D73" s="103" t="str">
        <f t="shared" ca="1" si="5"/>
        <v/>
      </c>
      <c r="E73" s="103" t="str">
        <f t="shared" ca="1" si="5"/>
        <v/>
      </c>
      <c r="F73" s="315" t="str">
        <f t="shared" ca="1" si="5"/>
        <v/>
      </c>
      <c r="G73" s="314" t="str">
        <f t="shared" ca="1" si="5"/>
        <v/>
      </c>
      <c r="H73" s="173" t="str">
        <f t="shared" si="6"/>
        <v/>
      </c>
      <c r="I73" s="315" t="str">
        <f t="shared" ca="1" si="7"/>
        <v/>
      </c>
      <c r="J73" s="314" t="str">
        <f t="shared" ca="1" si="7"/>
        <v/>
      </c>
      <c r="K73" s="173" t="str">
        <f t="shared" si="8"/>
        <v/>
      </c>
      <c r="L73" s="174" t="str">
        <f t="shared" ca="1" si="9"/>
        <v/>
      </c>
      <c r="M73" s="316" t="str">
        <f t="shared" ca="1" si="9"/>
        <v/>
      </c>
    </row>
    <row r="74" spans="1:13" hidden="1">
      <c r="A74" s="172"/>
      <c r="B74" s="172" t="str">
        <f t="shared" si="3"/>
        <v/>
      </c>
      <c r="C74" s="103" t="str">
        <f t="shared" ca="1" si="4"/>
        <v/>
      </c>
      <c r="D74" s="103" t="str">
        <f t="shared" ca="1" si="5"/>
        <v/>
      </c>
      <c r="E74" s="103" t="str">
        <f t="shared" ca="1" si="5"/>
        <v/>
      </c>
      <c r="F74" s="315" t="str">
        <f t="shared" ca="1" si="5"/>
        <v/>
      </c>
      <c r="G74" s="314" t="str">
        <f t="shared" ca="1" si="5"/>
        <v/>
      </c>
      <c r="H74" s="173" t="str">
        <f t="shared" si="6"/>
        <v/>
      </c>
      <c r="I74" s="315" t="str">
        <f t="shared" ca="1" si="7"/>
        <v/>
      </c>
      <c r="J74" s="314" t="str">
        <f t="shared" ca="1" si="7"/>
        <v/>
      </c>
      <c r="K74" s="173" t="str">
        <f t="shared" si="8"/>
        <v/>
      </c>
      <c r="L74" s="174" t="str">
        <f t="shared" ca="1" si="9"/>
        <v/>
      </c>
      <c r="M74" s="316" t="str">
        <f t="shared" ca="1" si="9"/>
        <v/>
      </c>
    </row>
    <row r="75" spans="1:13" hidden="1">
      <c r="A75" s="172"/>
      <c r="B75" s="172" t="str">
        <f t="shared" si="3"/>
        <v/>
      </c>
      <c r="C75" s="103" t="str">
        <f t="shared" ca="1" si="4"/>
        <v/>
      </c>
      <c r="D75" s="103" t="str">
        <f t="shared" ca="1" si="5"/>
        <v/>
      </c>
      <c r="E75" s="103" t="str">
        <f t="shared" ca="1" si="5"/>
        <v/>
      </c>
      <c r="F75" s="315" t="str">
        <f t="shared" ca="1" si="5"/>
        <v/>
      </c>
      <c r="G75" s="314" t="str">
        <f t="shared" ca="1" si="5"/>
        <v/>
      </c>
      <c r="H75" s="173" t="str">
        <f t="shared" si="6"/>
        <v/>
      </c>
      <c r="I75" s="315" t="str">
        <f t="shared" ca="1" si="7"/>
        <v/>
      </c>
      <c r="J75" s="314" t="str">
        <f t="shared" ca="1" si="7"/>
        <v/>
      </c>
      <c r="K75" s="173" t="str">
        <f t="shared" si="8"/>
        <v/>
      </c>
      <c r="L75" s="174" t="str">
        <f t="shared" ca="1" si="9"/>
        <v/>
      </c>
      <c r="M75" s="316" t="str">
        <f t="shared" ca="1" si="9"/>
        <v/>
      </c>
    </row>
    <row r="76" spans="1:13" hidden="1">
      <c r="A76" s="172"/>
      <c r="B76" s="172" t="str">
        <f t="shared" si="3"/>
        <v/>
      </c>
      <c r="C76" s="103" t="str">
        <f t="shared" ca="1" si="4"/>
        <v/>
      </c>
      <c r="D76" s="103" t="str">
        <f t="shared" ca="1" si="5"/>
        <v/>
      </c>
      <c r="E76" s="103" t="str">
        <f t="shared" ca="1" si="5"/>
        <v/>
      </c>
      <c r="F76" s="315" t="str">
        <f t="shared" ca="1" si="5"/>
        <v/>
      </c>
      <c r="G76" s="314" t="str">
        <f t="shared" ca="1" si="5"/>
        <v/>
      </c>
      <c r="H76" s="173" t="str">
        <f t="shared" si="6"/>
        <v/>
      </c>
      <c r="I76" s="315" t="str">
        <f t="shared" ca="1" si="7"/>
        <v/>
      </c>
      <c r="J76" s="314" t="str">
        <f t="shared" ca="1" si="7"/>
        <v/>
      </c>
      <c r="K76" s="173" t="str">
        <f t="shared" si="8"/>
        <v/>
      </c>
      <c r="L76" s="174" t="str">
        <f t="shared" ca="1" si="9"/>
        <v/>
      </c>
      <c r="M76" s="316" t="str">
        <f t="shared" ca="1" si="9"/>
        <v/>
      </c>
    </row>
    <row r="77" spans="1:13" hidden="1">
      <c r="A77" s="172"/>
      <c r="B77" s="172" t="str">
        <f t="shared" si="3"/>
        <v/>
      </c>
      <c r="C77" s="103" t="str">
        <f t="shared" ca="1" si="4"/>
        <v/>
      </c>
      <c r="D77" s="103" t="str">
        <f t="shared" ca="1" si="5"/>
        <v/>
      </c>
      <c r="E77" s="103" t="str">
        <f t="shared" ca="1" si="5"/>
        <v/>
      </c>
      <c r="F77" s="315" t="str">
        <f t="shared" ca="1" si="5"/>
        <v/>
      </c>
      <c r="G77" s="314" t="str">
        <f t="shared" ca="1" si="5"/>
        <v/>
      </c>
      <c r="H77" s="173" t="str">
        <f t="shared" si="6"/>
        <v/>
      </c>
      <c r="I77" s="315" t="str">
        <f t="shared" ca="1" si="7"/>
        <v/>
      </c>
      <c r="J77" s="314" t="str">
        <f t="shared" ca="1" si="7"/>
        <v/>
      </c>
      <c r="K77" s="173" t="str">
        <f t="shared" si="8"/>
        <v/>
      </c>
      <c r="L77" s="174" t="str">
        <f t="shared" ca="1" si="9"/>
        <v/>
      </c>
      <c r="M77" s="316" t="str">
        <f t="shared" ca="1" si="9"/>
        <v/>
      </c>
    </row>
    <row r="78" spans="1:13" hidden="1">
      <c r="A78" s="172"/>
      <c r="B78" s="172" t="str">
        <f t="shared" si="3"/>
        <v/>
      </c>
      <c r="C78" s="103" t="str">
        <f t="shared" ca="1" si="4"/>
        <v/>
      </c>
      <c r="D78" s="103" t="str">
        <f t="shared" ca="1" si="4"/>
        <v/>
      </c>
      <c r="E78" s="103" t="str">
        <f t="shared" ca="1" si="4"/>
        <v/>
      </c>
      <c r="F78" s="315" t="str">
        <f t="shared" ca="1" si="4"/>
        <v/>
      </c>
      <c r="G78" s="314" t="str">
        <f t="shared" ca="1" si="4"/>
        <v/>
      </c>
      <c r="H78" s="173" t="str">
        <f t="shared" si="6"/>
        <v/>
      </c>
      <c r="I78" s="315" t="str">
        <f t="shared" ca="1" si="7"/>
        <v/>
      </c>
      <c r="J78" s="314" t="str">
        <f t="shared" ca="1" si="7"/>
        <v/>
      </c>
      <c r="K78" s="173" t="str">
        <f t="shared" si="8"/>
        <v/>
      </c>
      <c r="L78" s="174" t="str">
        <f t="shared" ca="1" si="9"/>
        <v/>
      </c>
      <c r="M78" s="316" t="str">
        <f t="shared" ca="1" si="9"/>
        <v/>
      </c>
    </row>
    <row r="79" spans="1:13" hidden="1">
      <c r="A79" s="172"/>
      <c r="B79" s="172" t="str">
        <f t="shared" si="3"/>
        <v/>
      </c>
      <c r="C79" s="103" t="str">
        <f t="shared" ca="1" si="4"/>
        <v/>
      </c>
      <c r="D79" s="103" t="str">
        <f t="shared" ca="1" si="4"/>
        <v/>
      </c>
      <c r="E79" s="103" t="str">
        <f t="shared" ca="1" si="4"/>
        <v/>
      </c>
      <c r="F79" s="315" t="str">
        <f t="shared" ca="1" si="4"/>
        <v/>
      </c>
      <c r="G79" s="314" t="str">
        <f t="shared" ca="1" si="4"/>
        <v/>
      </c>
      <c r="H79" s="173" t="str">
        <f t="shared" si="6"/>
        <v/>
      </c>
      <c r="I79" s="315" t="str">
        <f t="shared" ca="1" si="7"/>
        <v/>
      </c>
      <c r="J79" s="314" t="str">
        <f t="shared" ca="1" si="7"/>
        <v/>
      </c>
      <c r="K79" s="173" t="str">
        <f t="shared" si="8"/>
        <v/>
      </c>
      <c r="L79" s="174" t="str">
        <f t="shared" ca="1" si="9"/>
        <v/>
      </c>
      <c r="M79" s="316" t="str">
        <f t="shared" ca="1" si="9"/>
        <v/>
      </c>
    </row>
    <row r="80" spans="1:13" hidden="1">
      <c r="A80" s="172"/>
      <c r="B80" s="172" t="str">
        <f t="shared" si="3"/>
        <v/>
      </c>
      <c r="C80" s="103" t="str">
        <f t="shared" ca="1" si="4"/>
        <v/>
      </c>
      <c r="D80" s="103" t="str">
        <f t="shared" ca="1" si="4"/>
        <v/>
      </c>
      <c r="E80" s="103" t="str">
        <f t="shared" ca="1" si="4"/>
        <v/>
      </c>
      <c r="F80" s="315" t="str">
        <f t="shared" ca="1" si="4"/>
        <v/>
      </c>
      <c r="G80" s="314" t="str">
        <f t="shared" ca="1" si="4"/>
        <v/>
      </c>
      <c r="H80" s="173" t="str">
        <f t="shared" si="6"/>
        <v/>
      </c>
      <c r="I80" s="315" t="str">
        <f t="shared" ca="1" si="7"/>
        <v/>
      </c>
      <c r="J80" s="314" t="str">
        <f t="shared" ca="1" si="7"/>
        <v/>
      </c>
      <c r="K80" s="173" t="str">
        <f t="shared" si="8"/>
        <v/>
      </c>
      <c r="L80" s="174" t="str">
        <f t="shared" ca="1" si="9"/>
        <v/>
      </c>
      <c r="M80" s="316" t="str">
        <f t="shared" ca="1" si="9"/>
        <v/>
      </c>
    </row>
    <row r="81" spans="1:13" hidden="1">
      <c r="A81" s="172"/>
      <c r="B81" s="172" t="str">
        <f t="shared" si="3"/>
        <v/>
      </c>
      <c r="C81" s="103" t="str">
        <f t="shared" ca="1" si="4"/>
        <v/>
      </c>
      <c r="D81" s="103" t="str">
        <f t="shared" ca="1" si="4"/>
        <v/>
      </c>
      <c r="E81" s="103" t="str">
        <f t="shared" ca="1" si="4"/>
        <v/>
      </c>
      <c r="F81" s="315" t="str">
        <f t="shared" ca="1" si="4"/>
        <v/>
      </c>
      <c r="G81" s="314" t="str">
        <f t="shared" ca="1" si="4"/>
        <v/>
      </c>
      <c r="H81" s="173" t="str">
        <f t="shared" si="6"/>
        <v/>
      </c>
      <c r="I81" s="315" t="str">
        <f t="shared" ca="1" si="7"/>
        <v/>
      </c>
      <c r="J81" s="314" t="str">
        <f t="shared" ca="1" si="7"/>
        <v/>
      </c>
      <c r="K81" s="173" t="str">
        <f t="shared" si="8"/>
        <v/>
      </c>
      <c r="L81" s="174" t="str">
        <f t="shared" ca="1" si="9"/>
        <v/>
      </c>
      <c r="M81" s="316" t="str">
        <f t="shared" ca="1" si="9"/>
        <v/>
      </c>
    </row>
    <row r="82" spans="1:13" hidden="1">
      <c r="A82" s="172"/>
      <c r="B82" s="172" t="str">
        <f t="shared" si="3"/>
        <v/>
      </c>
      <c r="C82" s="103" t="str">
        <f t="shared" ca="1" si="4"/>
        <v/>
      </c>
      <c r="D82" s="103" t="str">
        <f t="shared" ca="1" si="4"/>
        <v/>
      </c>
      <c r="E82" s="103" t="str">
        <f t="shared" ca="1" si="4"/>
        <v/>
      </c>
      <c r="F82" s="315" t="str">
        <f t="shared" ca="1" si="4"/>
        <v/>
      </c>
      <c r="G82" s="314" t="str">
        <f t="shared" ca="1" si="4"/>
        <v/>
      </c>
      <c r="H82" s="173" t="str">
        <f t="shared" si="6"/>
        <v/>
      </c>
      <c r="I82" s="315" t="str">
        <f t="shared" ca="1" si="7"/>
        <v/>
      </c>
      <c r="J82" s="314" t="str">
        <f t="shared" ca="1" si="7"/>
        <v/>
      </c>
      <c r="K82" s="173" t="str">
        <f t="shared" si="8"/>
        <v/>
      </c>
      <c r="L82" s="174" t="str">
        <f t="shared" ca="1" si="9"/>
        <v/>
      </c>
      <c r="M82" s="316" t="str">
        <f t="shared" ca="1" si="9"/>
        <v/>
      </c>
    </row>
    <row r="83" spans="1:13" hidden="1">
      <c r="A83" s="172"/>
      <c r="B83" s="172" t="str">
        <f t="shared" si="3"/>
        <v/>
      </c>
      <c r="C83" s="103" t="str">
        <f t="shared" ca="1" si="4"/>
        <v/>
      </c>
      <c r="D83" s="103" t="str">
        <f t="shared" ca="1" si="4"/>
        <v/>
      </c>
      <c r="E83" s="103" t="str">
        <f t="shared" ca="1" si="4"/>
        <v/>
      </c>
      <c r="F83" s="315" t="str">
        <f t="shared" ca="1" si="4"/>
        <v/>
      </c>
      <c r="G83" s="314" t="str">
        <f t="shared" ca="1" si="4"/>
        <v/>
      </c>
      <c r="H83" s="173" t="str">
        <f t="shared" si="6"/>
        <v/>
      </c>
      <c r="I83" s="315" t="str">
        <f t="shared" ca="1" si="7"/>
        <v/>
      </c>
      <c r="J83" s="314" t="str">
        <f t="shared" ca="1" si="7"/>
        <v/>
      </c>
      <c r="K83" s="173" t="str">
        <f t="shared" si="8"/>
        <v/>
      </c>
      <c r="L83" s="174" t="str">
        <f t="shared" ca="1" si="9"/>
        <v/>
      </c>
      <c r="M83" s="316" t="str">
        <f t="shared" ca="1" si="9"/>
        <v/>
      </c>
    </row>
    <row r="84" spans="1:13" hidden="1">
      <c r="A84" s="172"/>
      <c r="B84" s="172" t="str">
        <f t="shared" si="3"/>
        <v/>
      </c>
      <c r="C84" s="103" t="str">
        <f t="shared" ca="1" si="4"/>
        <v/>
      </c>
      <c r="D84" s="103" t="str">
        <f t="shared" ca="1" si="4"/>
        <v/>
      </c>
      <c r="E84" s="103" t="str">
        <f t="shared" ca="1" si="4"/>
        <v/>
      </c>
      <c r="F84" s="315" t="str">
        <f t="shared" ca="1" si="4"/>
        <v/>
      </c>
      <c r="G84" s="314" t="str">
        <f t="shared" ca="1" si="4"/>
        <v/>
      </c>
      <c r="H84" s="173" t="str">
        <f t="shared" si="6"/>
        <v/>
      </c>
      <c r="I84" s="315" t="str">
        <f t="shared" ca="1" si="7"/>
        <v/>
      </c>
      <c r="J84" s="314" t="str">
        <f t="shared" ca="1" si="7"/>
        <v/>
      </c>
      <c r="K84" s="173" t="str">
        <f t="shared" si="8"/>
        <v/>
      </c>
      <c r="L84" s="174" t="str">
        <f t="shared" ca="1" si="9"/>
        <v/>
      </c>
      <c r="M84" s="316" t="str">
        <f t="shared" ca="1" si="9"/>
        <v/>
      </c>
    </row>
    <row r="85" spans="1:13" hidden="1">
      <c r="A85" s="172"/>
      <c r="B85" s="172" t="str">
        <f t="shared" si="3"/>
        <v/>
      </c>
      <c r="C85" s="103" t="str">
        <f t="shared" ca="1" si="4"/>
        <v/>
      </c>
      <c r="D85" s="103" t="str">
        <f t="shared" ca="1" si="4"/>
        <v/>
      </c>
      <c r="E85" s="103" t="str">
        <f t="shared" ca="1" si="4"/>
        <v/>
      </c>
      <c r="F85" s="315" t="str">
        <f t="shared" ca="1" si="4"/>
        <v/>
      </c>
      <c r="G85" s="314" t="str">
        <f t="shared" ca="1" si="4"/>
        <v/>
      </c>
      <c r="H85" s="173" t="str">
        <f t="shared" si="6"/>
        <v/>
      </c>
      <c r="I85" s="315" t="str">
        <f t="shared" ca="1" si="7"/>
        <v/>
      </c>
      <c r="J85" s="314" t="str">
        <f t="shared" ca="1" si="7"/>
        <v/>
      </c>
      <c r="K85" s="173" t="str">
        <f t="shared" si="8"/>
        <v/>
      </c>
      <c r="L85" s="174" t="str">
        <f t="shared" ca="1" si="9"/>
        <v/>
      </c>
      <c r="M85" s="316" t="str">
        <f t="shared" ca="1" si="9"/>
        <v/>
      </c>
    </row>
    <row r="86" spans="1:13" hidden="1">
      <c r="A86" s="172"/>
      <c r="B86" s="172" t="str">
        <f t="shared" si="3"/>
        <v/>
      </c>
      <c r="C86" s="103" t="str">
        <f t="shared" ca="1" si="4"/>
        <v/>
      </c>
      <c r="D86" s="103" t="str">
        <f t="shared" ca="1" si="4"/>
        <v/>
      </c>
      <c r="E86" s="103" t="str">
        <f t="shared" ca="1" si="4"/>
        <v/>
      </c>
      <c r="F86" s="315" t="str">
        <f t="shared" ca="1" si="4"/>
        <v/>
      </c>
      <c r="G86" s="314" t="str">
        <f t="shared" ca="1" si="4"/>
        <v/>
      </c>
      <c r="H86" s="173" t="str">
        <f t="shared" si="6"/>
        <v/>
      </c>
      <c r="I86" s="315" t="str">
        <f t="shared" ca="1" si="7"/>
        <v/>
      </c>
      <c r="J86" s="314" t="str">
        <f t="shared" ca="1" si="7"/>
        <v/>
      </c>
      <c r="K86" s="173" t="str">
        <f t="shared" si="8"/>
        <v/>
      </c>
      <c r="L86" s="174" t="str">
        <f t="shared" ca="1" si="9"/>
        <v/>
      </c>
      <c r="M86" s="316" t="str">
        <f t="shared" ca="1" si="9"/>
        <v/>
      </c>
    </row>
    <row r="87" spans="1:13" hidden="1">
      <c r="A87" s="172"/>
      <c r="B87" s="172" t="str">
        <f t="shared" si="3"/>
        <v/>
      </c>
      <c r="C87" s="103" t="str">
        <f t="shared" ca="1" si="4"/>
        <v/>
      </c>
      <c r="D87" s="103" t="str">
        <f t="shared" ca="1" si="4"/>
        <v/>
      </c>
      <c r="E87" s="103" t="str">
        <f t="shared" ca="1" si="4"/>
        <v/>
      </c>
      <c r="F87" s="315" t="str">
        <f t="shared" ca="1" si="4"/>
        <v/>
      </c>
      <c r="G87" s="314" t="str">
        <f t="shared" ca="1" si="4"/>
        <v/>
      </c>
      <c r="H87" s="173" t="str">
        <f t="shared" si="6"/>
        <v/>
      </c>
      <c r="I87" s="315" t="str">
        <f t="shared" ca="1" si="7"/>
        <v/>
      </c>
      <c r="J87" s="314" t="str">
        <f t="shared" ca="1" si="7"/>
        <v/>
      </c>
      <c r="K87" s="173" t="str">
        <f t="shared" si="8"/>
        <v/>
      </c>
      <c r="L87" s="174" t="str">
        <f t="shared" ca="1" si="9"/>
        <v/>
      </c>
      <c r="M87" s="316" t="str">
        <f t="shared" ca="1" si="9"/>
        <v/>
      </c>
    </row>
    <row r="88" spans="1:13" hidden="1">
      <c r="A88" s="172"/>
      <c r="B88" s="172" t="str">
        <f t="shared" si="3"/>
        <v/>
      </c>
      <c r="C88" s="103" t="str">
        <f t="shared" ca="1" si="4"/>
        <v/>
      </c>
      <c r="D88" s="103" t="str">
        <f t="shared" ca="1" si="4"/>
        <v/>
      </c>
      <c r="E88" s="103" t="str">
        <f t="shared" ca="1" si="4"/>
        <v/>
      </c>
      <c r="F88" s="315" t="str">
        <f t="shared" ca="1" si="4"/>
        <v/>
      </c>
      <c r="G88" s="314" t="str">
        <f t="shared" ca="1" si="4"/>
        <v/>
      </c>
      <c r="H88" s="173" t="str">
        <f t="shared" si="6"/>
        <v/>
      </c>
      <c r="I88" s="315" t="str">
        <f t="shared" ca="1" si="7"/>
        <v/>
      </c>
      <c r="J88" s="314" t="str">
        <f t="shared" ca="1" si="7"/>
        <v/>
      </c>
      <c r="K88" s="173" t="str">
        <f t="shared" si="8"/>
        <v/>
      </c>
      <c r="L88" s="174" t="str">
        <f t="shared" ca="1" si="9"/>
        <v/>
      </c>
      <c r="M88" s="316" t="str">
        <f t="shared" ca="1" si="9"/>
        <v/>
      </c>
    </row>
    <row r="89" spans="1:13" hidden="1">
      <c r="A89" s="172"/>
      <c r="B89" s="172" t="str">
        <f t="shared" si="3"/>
        <v/>
      </c>
      <c r="C89" s="103" t="str">
        <f t="shared" ca="1" si="4"/>
        <v/>
      </c>
      <c r="D89" s="103" t="str">
        <f t="shared" ca="1" si="4"/>
        <v/>
      </c>
      <c r="E89" s="103" t="str">
        <f t="shared" ca="1" si="4"/>
        <v/>
      </c>
      <c r="F89" s="315" t="str">
        <f t="shared" ca="1" si="4"/>
        <v/>
      </c>
      <c r="G89" s="314" t="str">
        <f t="shared" ca="1" si="4"/>
        <v/>
      </c>
      <c r="H89" s="173" t="str">
        <f t="shared" si="6"/>
        <v/>
      </c>
      <c r="I89" s="315" t="str">
        <f t="shared" ca="1" si="7"/>
        <v/>
      </c>
      <c r="J89" s="314" t="str">
        <f t="shared" ca="1" si="7"/>
        <v/>
      </c>
      <c r="K89" s="173" t="str">
        <f t="shared" si="8"/>
        <v/>
      </c>
      <c r="L89" s="174" t="str">
        <f t="shared" ca="1" si="9"/>
        <v/>
      </c>
      <c r="M89" s="316" t="str">
        <f t="shared" ca="1" si="9"/>
        <v/>
      </c>
    </row>
    <row r="90" spans="1:13" hidden="1">
      <c r="A90" s="172"/>
      <c r="B90" s="172" t="str">
        <f t="shared" si="3"/>
        <v/>
      </c>
      <c r="C90" s="103" t="str">
        <f t="shared" ca="1" si="4"/>
        <v/>
      </c>
      <c r="D90" s="103" t="str">
        <f t="shared" ca="1" si="4"/>
        <v/>
      </c>
      <c r="E90" s="103" t="str">
        <f t="shared" ca="1" si="4"/>
        <v/>
      </c>
      <c r="F90" s="315" t="str">
        <f t="shared" ca="1" si="4"/>
        <v/>
      </c>
      <c r="G90" s="314" t="str">
        <f t="shared" ca="1" si="4"/>
        <v/>
      </c>
      <c r="H90" s="173" t="str">
        <f t="shared" si="6"/>
        <v/>
      </c>
      <c r="I90" s="315" t="str">
        <f t="shared" ca="1" si="7"/>
        <v/>
      </c>
      <c r="J90" s="314" t="str">
        <f t="shared" ca="1" si="7"/>
        <v/>
      </c>
      <c r="K90" s="173" t="str">
        <f t="shared" si="8"/>
        <v/>
      </c>
      <c r="L90" s="174" t="str">
        <f t="shared" ca="1" si="9"/>
        <v/>
      </c>
      <c r="M90" s="316" t="str">
        <f t="shared" ca="1" si="9"/>
        <v/>
      </c>
    </row>
    <row r="91" spans="1:13" hidden="1">
      <c r="A91" s="172"/>
      <c r="B91" s="172" t="str">
        <f t="shared" si="3"/>
        <v/>
      </c>
      <c r="C91" s="103" t="str">
        <f t="shared" ca="1" si="4"/>
        <v/>
      </c>
      <c r="D91" s="103" t="str">
        <f t="shared" ca="1" si="4"/>
        <v/>
      </c>
      <c r="E91" s="103" t="str">
        <f t="shared" ca="1" si="4"/>
        <v/>
      </c>
      <c r="F91" s="315" t="str">
        <f t="shared" ca="1" si="4"/>
        <v/>
      </c>
      <c r="G91" s="314" t="str">
        <f t="shared" ca="1" si="4"/>
        <v/>
      </c>
      <c r="H91" s="173" t="str">
        <f t="shared" si="6"/>
        <v/>
      </c>
      <c r="I91" s="315" t="str">
        <f t="shared" ca="1" si="7"/>
        <v/>
      </c>
      <c r="J91" s="314" t="str">
        <f t="shared" ca="1" si="7"/>
        <v/>
      </c>
      <c r="K91" s="173" t="str">
        <f t="shared" si="8"/>
        <v/>
      </c>
      <c r="L91" s="174" t="str">
        <f t="shared" ca="1" si="9"/>
        <v/>
      </c>
      <c r="M91" s="316" t="str">
        <f t="shared" ca="1" si="9"/>
        <v/>
      </c>
    </row>
    <row r="92" spans="1:13" hidden="1">
      <c r="A92" s="172"/>
      <c r="B92" s="172" t="str">
        <f t="shared" si="3"/>
        <v/>
      </c>
      <c r="C92" s="103" t="str">
        <f t="shared" ca="1" si="4"/>
        <v/>
      </c>
      <c r="D92" s="103" t="str">
        <f t="shared" ca="1" si="4"/>
        <v/>
      </c>
      <c r="E92" s="103" t="str">
        <f t="shared" ca="1" si="4"/>
        <v/>
      </c>
      <c r="F92" s="315" t="str">
        <f t="shared" ca="1" si="4"/>
        <v/>
      </c>
      <c r="G92" s="314" t="str">
        <f t="shared" ca="1" si="4"/>
        <v/>
      </c>
      <c r="H92" s="173" t="str">
        <f t="shared" si="6"/>
        <v/>
      </c>
      <c r="I92" s="315" t="str">
        <f t="shared" ca="1" si="7"/>
        <v/>
      </c>
      <c r="J92" s="314" t="str">
        <f t="shared" ca="1" si="7"/>
        <v/>
      </c>
      <c r="K92" s="173" t="str">
        <f t="shared" si="8"/>
        <v/>
      </c>
      <c r="L92" s="174" t="str">
        <f t="shared" ca="1" si="9"/>
        <v/>
      </c>
      <c r="M92" s="316" t="str">
        <f t="shared" ca="1" si="9"/>
        <v/>
      </c>
    </row>
    <row r="93" spans="1:13" hidden="1">
      <c r="A93" s="172"/>
      <c r="B93" s="172" t="str">
        <f t="shared" si="3"/>
        <v/>
      </c>
      <c r="C93" s="103" t="str">
        <f t="shared" ca="1" si="4"/>
        <v/>
      </c>
      <c r="D93" s="103" t="str">
        <f t="shared" ca="1" si="4"/>
        <v/>
      </c>
      <c r="E93" s="103" t="str">
        <f t="shared" ca="1" si="4"/>
        <v/>
      </c>
      <c r="F93" s="315" t="str">
        <f t="shared" ca="1" si="4"/>
        <v/>
      </c>
      <c r="G93" s="314" t="str">
        <f t="shared" ca="1" si="4"/>
        <v/>
      </c>
      <c r="H93" s="173" t="str">
        <f t="shared" si="6"/>
        <v/>
      </c>
      <c r="I93" s="315" t="str">
        <f t="shared" ca="1" si="7"/>
        <v/>
      </c>
      <c r="J93" s="314" t="str">
        <f t="shared" ca="1" si="7"/>
        <v/>
      </c>
      <c r="K93" s="173" t="str">
        <f t="shared" si="8"/>
        <v/>
      </c>
      <c r="L93" s="174" t="str">
        <f t="shared" ca="1" si="9"/>
        <v/>
      </c>
      <c r="M93" s="316" t="str">
        <f t="shared" ca="1" si="9"/>
        <v/>
      </c>
    </row>
    <row r="94" spans="1:13" hidden="1">
      <c r="A94" s="172"/>
      <c r="B94" s="172" t="str">
        <f t="shared" si="3"/>
        <v/>
      </c>
      <c r="C94" s="103" t="str">
        <f t="shared" ca="1" si="4"/>
        <v/>
      </c>
      <c r="D94" s="103" t="str">
        <f t="shared" ca="1" si="4"/>
        <v/>
      </c>
      <c r="E94" s="103" t="str">
        <f t="shared" ca="1" si="4"/>
        <v/>
      </c>
      <c r="F94" s="315" t="str">
        <f t="shared" ca="1" si="4"/>
        <v/>
      </c>
      <c r="G94" s="314" t="str">
        <f t="shared" ca="1" si="4"/>
        <v/>
      </c>
      <c r="H94" s="173" t="str">
        <f t="shared" si="6"/>
        <v/>
      </c>
      <c r="I94" s="315" t="str">
        <f t="shared" ca="1" si="7"/>
        <v/>
      </c>
      <c r="J94" s="314" t="str">
        <f t="shared" ca="1" si="7"/>
        <v/>
      </c>
      <c r="K94" s="173" t="str">
        <f t="shared" si="8"/>
        <v/>
      </c>
      <c r="L94" s="174" t="str">
        <f t="shared" ca="1" si="9"/>
        <v/>
      </c>
      <c r="M94" s="316" t="str">
        <f t="shared" ca="1" si="9"/>
        <v/>
      </c>
    </row>
    <row r="95" spans="1:13" hidden="1">
      <c r="A95" s="172"/>
      <c r="B95" s="172" t="str">
        <f t="shared" si="3"/>
        <v/>
      </c>
      <c r="C95" s="103" t="str">
        <f t="shared" ca="1" si="4"/>
        <v/>
      </c>
      <c r="D95" s="103" t="str">
        <f t="shared" ca="1" si="4"/>
        <v/>
      </c>
      <c r="E95" s="103" t="str">
        <f t="shared" ca="1" si="4"/>
        <v/>
      </c>
      <c r="F95" s="315" t="str">
        <f t="shared" ca="1" si="4"/>
        <v/>
      </c>
      <c r="G95" s="314" t="str">
        <f t="shared" ca="1" si="4"/>
        <v/>
      </c>
      <c r="H95" s="173" t="str">
        <f t="shared" si="6"/>
        <v/>
      </c>
      <c r="I95" s="315" t="str">
        <f t="shared" ca="1" si="7"/>
        <v/>
      </c>
      <c r="J95" s="314" t="str">
        <f t="shared" ca="1" si="7"/>
        <v/>
      </c>
      <c r="K95" s="173" t="str">
        <f t="shared" si="8"/>
        <v/>
      </c>
      <c r="L95" s="174" t="str">
        <f t="shared" ca="1" si="9"/>
        <v/>
      </c>
      <c r="M95" s="316" t="str">
        <f t="shared" ca="1" si="9"/>
        <v/>
      </c>
    </row>
    <row r="96" spans="1:13" hidden="1">
      <c r="A96" s="172"/>
      <c r="B96" s="172" t="str">
        <f t="shared" si="3"/>
        <v/>
      </c>
      <c r="C96" s="103" t="str">
        <f t="shared" ca="1" si="4"/>
        <v/>
      </c>
      <c r="D96" s="103" t="str">
        <f t="shared" ca="1" si="4"/>
        <v/>
      </c>
      <c r="E96" s="103" t="str">
        <f t="shared" ca="1" si="4"/>
        <v/>
      </c>
      <c r="F96" s="315" t="str">
        <f t="shared" ca="1" si="4"/>
        <v/>
      </c>
      <c r="G96" s="314" t="str">
        <f t="shared" ca="1" si="4"/>
        <v/>
      </c>
      <c r="H96" s="173" t="str">
        <f t="shared" si="6"/>
        <v/>
      </c>
      <c r="I96" s="315" t="str">
        <f t="shared" ca="1" si="7"/>
        <v/>
      </c>
      <c r="J96" s="314" t="str">
        <f t="shared" ca="1" si="7"/>
        <v/>
      </c>
      <c r="K96" s="173" t="str">
        <f t="shared" si="8"/>
        <v/>
      </c>
      <c r="L96" s="174" t="str">
        <f t="shared" ca="1" si="9"/>
        <v/>
      </c>
      <c r="M96" s="316" t="str">
        <f t="shared" ca="1" si="9"/>
        <v/>
      </c>
    </row>
    <row r="97" spans="1:13" hidden="1">
      <c r="A97" s="172"/>
      <c r="B97" s="172" t="str">
        <f t="shared" si="3"/>
        <v/>
      </c>
      <c r="C97" s="103" t="str">
        <f t="shared" ca="1" si="4"/>
        <v/>
      </c>
      <c r="D97" s="103" t="str">
        <f t="shared" ca="1" si="4"/>
        <v/>
      </c>
      <c r="E97" s="103" t="str">
        <f t="shared" ca="1" si="4"/>
        <v/>
      </c>
      <c r="F97" s="315" t="str">
        <f t="shared" ca="1" si="4"/>
        <v/>
      </c>
      <c r="G97" s="314" t="str">
        <f t="shared" ca="1" si="4"/>
        <v/>
      </c>
      <c r="H97" s="173" t="str">
        <f t="shared" si="6"/>
        <v/>
      </c>
      <c r="I97" s="315" t="str">
        <f t="shared" ca="1" si="7"/>
        <v/>
      </c>
      <c r="J97" s="314" t="str">
        <f t="shared" ca="1" si="7"/>
        <v/>
      </c>
      <c r="K97" s="173" t="str">
        <f t="shared" si="8"/>
        <v/>
      </c>
      <c r="L97" s="174" t="str">
        <f t="shared" ca="1" si="9"/>
        <v/>
      </c>
      <c r="M97" s="316" t="str">
        <f t="shared" ca="1" si="9"/>
        <v/>
      </c>
    </row>
    <row r="98" spans="1:13" hidden="1">
      <c r="A98" s="172"/>
      <c r="B98" s="172" t="str">
        <f t="shared" si="3"/>
        <v/>
      </c>
      <c r="C98" s="103" t="str">
        <f t="shared" ca="1" si="4"/>
        <v/>
      </c>
      <c r="D98" s="103" t="str">
        <f t="shared" ca="1" si="4"/>
        <v/>
      </c>
      <c r="E98" s="103" t="str">
        <f t="shared" ca="1" si="4"/>
        <v/>
      </c>
      <c r="F98" s="315" t="str">
        <f t="shared" ca="1" si="4"/>
        <v/>
      </c>
      <c r="G98" s="314" t="str">
        <f t="shared" ca="1" si="4"/>
        <v/>
      </c>
      <c r="H98" s="173" t="str">
        <f t="shared" si="6"/>
        <v/>
      </c>
      <c r="I98" s="315" t="str">
        <f t="shared" ca="1" si="7"/>
        <v/>
      </c>
      <c r="J98" s="314" t="str">
        <f t="shared" ca="1" si="7"/>
        <v/>
      </c>
      <c r="K98" s="173" t="str">
        <f t="shared" si="8"/>
        <v/>
      </c>
      <c r="L98" s="174" t="str">
        <f t="shared" ca="1" si="9"/>
        <v/>
      </c>
      <c r="M98" s="316" t="str">
        <f t="shared" ca="1" si="9"/>
        <v/>
      </c>
    </row>
    <row r="99" spans="1:13" hidden="1">
      <c r="A99" s="172"/>
      <c r="B99" s="172" t="str">
        <f t="shared" si="3"/>
        <v/>
      </c>
      <c r="C99" s="103" t="str">
        <f t="shared" ca="1" si="4"/>
        <v/>
      </c>
      <c r="D99" s="103" t="str">
        <f t="shared" ca="1" si="4"/>
        <v/>
      </c>
      <c r="E99" s="103" t="str">
        <f t="shared" ca="1" si="4"/>
        <v/>
      </c>
      <c r="F99" s="315" t="str">
        <f t="shared" ca="1" si="4"/>
        <v/>
      </c>
      <c r="G99" s="314" t="str">
        <f t="shared" ca="1" si="4"/>
        <v/>
      </c>
      <c r="H99" s="173" t="str">
        <f t="shared" si="6"/>
        <v/>
      </c>
      <c r="I99" s="315" t="str">
        <f t="shared" ca="1" si="7"/>
        <v/>
      </c>
      <c r="J99" s="314" t="str">
        <f t="shared" ca="1" si="7"/>
        <v/>
      </c>
      <c r="K99" s="173" t="str">
        <f t="shared" si="8"/>
        <v/>
      </c>
      <c r="L99" s="174" t="str">
        <f t="shared" ca="1" si="9"/>
        <v/>
      </c>
      <c r="M99" s="316" t="str">
        <f t="shared" ca="1" si="9"/>
        <v/>
      </c>
    </row>
    <row r="100" spans="1:13" hidden="1">
      <c r="A100" s="172"/>
      <c r="B100" s="172" t="str">
        <f t="shared" si="3"/>
        <v/>
      </c>
      <c r="C100" s="103" t="str">
        <f t="shared" ca="1" si="4"/>
        <v/>
      </c>
      <c r="D100" s="103" t="str">
        <f t="shared" ca="1" si="4"/>
        <v/>
      </c>
      <c r="E100" s="103" t="str">
        <f t="shared" ca="1" si="4"/>
        <v/>
      </c>
      <c r="F100" s="315" t="str">
        <f t="shared" ca="1" si="4"/>
        <v/>
      </c>
      <c r="G100" s="314" t="str">
        <f t="shared" ca="1" si="4"/>
        <v/>
      </c>
      <c r="H100" s="173" t="str">
        <f t="shared" si="6"/>
        <v/>
      </c>
      <c r="I100" s="315" t="str">
        <f t="shared" ca="1" si="7"/>
        <v/>
      </c>
      <c r="J100" s="314" t="str">
        <f t="shared" ca="1" si="7"/>
        <v/>
      </c>
      <c r="K100" s="173" t="str">
        <f t="shared" si="8"/>
        <v/>
      </c>
      <c r="L100" s="174" t="str">
        <f t="shared" ca="1" si="9"/>
        <v/>
      </c>
      <c r="M100" s="316" t="str">
        <f t="shared" ca="1" si="9"/>
        <v/>
      </c>
    </row>
    <row r="101" spans="1:13" hidden="1">
      <c r="A101" s="172"/>
      <c r="B101" s="172" t="str">
        <f t="shared" si="3"/>
        <v/>
      </c>
      <c r="C101" s="103" t="str">
        <f t="shared" ca="1" si="4"/>
        <v/>
      </c>
      <c r="D101" s="103" t="str">
        <f t="shared" ca="1" si="4"/>
        <v/>
      </c>
      <c r="E101" s="103" t="str">
        <f t="shared" ca="1" si="4"/>
        <v/>
      </c>
      <c r="F101" s="315" t="str">
        <f t="shared" ca="1" si="4"/>
        <v/>
      </c>
      <c r="G101" s="314" t="str">
        <f t="shared" ca="1" si="4"/>
        <v/>
      </c>
      <c r="H101" s="173" t="str">
        <f t="shared" si="6"/>
        <v/>
      </c>
      <c r="I101" s="315" t="str">
        <f t="shared" ca="1" si="7"/>
        <v/>
      </c>
      <c r="J101" s="314" t="str">
        <f t="shared" ca="1" si="7"/>
        <v/>
      </c>
      <c r="K101" s="173" t="str">
        <f t="shared" si="8"/>
        <v/>
      </c>
      <c r="L101" s="174" t="str">
        <f t="shared" ca="1" si="9"/>
        <v/>
      </c>
      <c r="M101" s="316" t="str">
        <f t="shared" ca="1" si="9"/>
        <v/>
      </c>
    </row>
    <row r="102" spans="1:13" hidden="1">
      <c r="A102" s="172"/>
      <c r="B102" s="172" t="str">
        <f t="shared" si="3"/>
        <v/>
      </c>
      <c r="C102" s="103" t="str">
        <f t="shared" ca="1" si="4"/>
        <v/>
      </c>
      <c r="D102" s="103" t="str">
        <f t="shared" ca="1" si="4"/>
        <v/>
      </c>
      <c r="E102" s="103" t="str">
        <f t="shared" ca="1" si="4"/>
        <v/>
      </c>
      <c r="F102" s="315" t="str">
        <f t="shared" ca="1" si="4"/>
        <v/>
      </c>
      <c r="G102" s="314" t="str">
        <f t="shared" ca="1" si="4"/>
        <v/>
      </c>
      <c r="H102" s="173" t="str">
        <f t="shared" si="6"/>
        <v/>
      </c>
      <c r="I102" s="315" t="str">
        <f t="shared" ca="1" si="7"/>
        <v/>
      </c>
      <c r="J102" s="314" t="str">
        <f t="shared" ca="1" si="7"/>
        <v/>
      </c>
      <c r="K102" s="173" t="str">
        <f t="shared" si="8"/>
        <v/>
      </c>
      <c r="L102" s="174" t="str">
        <f t="shared" ca="1" si="9"/>
        <v/>
      </c>
      <c r="M102" s="316" t="str">
        <f t="shared" ca="1" si="9"/>
        <v/>
      </c>
    </row>
    <row r="103" spans="1:13" hidden="1">
      <c r="A103" s="172"/>
      <c r="B103" s="172" t="str">
        <f t="shared" si="3"/>
        <v/>
      </c>
      <c r="C103" s="103" t="str">
        <f t="shared" ca="1" si="4"/>
        <v/>
      </c>
      <c r="D103" s="103" t="str">
        <f t="shared" ca="1" si="4"/>
        <v/>
      </c>
      <c r="E103" s="103" t="str">
        <f t="shared" ca="1" si="4"/>
        <v/>
      </c>
      <c r="F103" s="315" t="str">
        <f t="shared" ca="1" si="4"/>
        <v/>
      </c>
      <c r="G103" s="314" t="str">
        <f t="shared" ca="1" si="4"/>
        <v/>
      </c>
      <c r="H103" s="173" t="str">
        <f t="shared" si="6"/>
        <v/>
      </c>
      <c r="I103" s="315" t="str">
        <f t="shared" ca="1" si="7"/>
        <v/>
      </c>
      <c r="J103" s="314" t="str">
        <f t="shared" ca="1" si="7"/>
        <v/>
      </c>
      <c r="K103" s="173" t="str">
        <f t="shared" si="8"/>
        <v/>
      </c>
      <c r="L103" s="174" t="str">
        <f t="shared" ca="1" si="9"/>
        <v/>
      </c>
      <c r="M103" s="316" t="str">
        <f t="shared" ca="1" si="9"/>
        <v/>
      </c>
    </row>
    <row r="104" spans="1:13" hidden="1">
      <c r="A104" s="172"/>
      <c r="B104" s="172" t="str">
        <f t="shared" si="3"/>
        <v/>
      </c>
      <c r="C104" s="103" t="str">
        <f t="shared" ca="1" si="4"/>
        <v/>
      </c>
      <c r="D104" s="103" t="str">
        <f t="shared" ca="1" si="4"/>
        <v/>
      </c>
      <c r="E104" s="103" t="str">
        <f t="shared" ca="1" si="4"/>
        <v/>
      </c>
      <c r="F104" s="315" t="str">
        <f t="shared" ca="1" si="4"/>
        <v/>
      </c>
      <c r="G104" s="314" t="str">
        <f t="shared" ca="1" si="4"/>
        <v/>
      </c>
      <c r="H104" s="173" t="str">
        <f t="shared" si="6"/>
        <v/>
      </c>
      <c r="I104" s="315" t="str">
        <f t="shared" ca="1" si="7"/>
        <v/>
      </c>
      <c r="J104" s="314" t="str">
        <f t="shared" ca="1" si="7"/>
        <v/>
      </c>
      <c r="K104" s="173" t="str">
        <f t="shared" si="8"/>
        <v/>
      </c>
      <c r="L104" s="174" t="str">
        <f t="shared" ca="1" si="9"/>
        <v/>
      </c>
      <c r="M104" s="316" t="str">
        <f t="shared" ca="1" si="9"/>
        <v/>
      </c>
    </row>
    <row r="105" spans="1:13" hidden="1">
      <c r="A105" s="172"/>
      <c r="B105" s="172" t="str">
        <f t="shared" si="3"/>
        <v/>
      </c>
      <c r="C105" s="103" t="str">
        <f t="shared" ca="1" si="4"/>
        <v/>
      </c>
      <c r="D105" s="103" t="str">
        <f t="shared" ca="1" si="4"/>
        <v/>
      </c>
      <c r="E105" s="103" t="str">
        <f t="shared" ca="1" si="4"/>
        <v/>
      </c>
      <c r="F105" s="315" t="str">
        <f t="shared" ca="1" si="4"/>
        <v/>
      </c>
      <c r="G105" s="314" t="str">
        <f t="shared" ca="1" si="4"/>
        <v/>
      </c>
      <c r="H105" s="173" t="str">
        <f t="shared" si="6"/>
        <v/>
      </c>
      <c r="I105" s="315" t="str">
        <f t="shared" ca="1" si="7"/>
        <v/>
      </c>
      <c r="J105" s="314" t="str">
        <f t="shared" ca="1" si="7"/>
        <v/>
      </c>
      <c r="K105" s="173" t="str">
        <f t="shared" si="8"/>
        <v/>
      </c>
      <c r="L105" s="174" t="str">
        <f t="shared" ca="1" si="9"/>
        <v/>
      </c>
      <c r="M105" s="316" t="str">
        <f t="shared" ca="1" si="9"/>
        <v/>
      </c>
    </row>
    <row r="106" spans="1:13" hidden="1">
      <c r="A106" s="172"/>
      <c r="B106" s="172" t="str">
        <f t="shared" si="3"/>
        <v/>
      </c>
      <c r="C106" s="103" t="str">
        <f t="shared" ca="1" si="4"/>
        <v/>
      </c>
      <c r="D106" s="103" t="str">
        <f t="shared" ca="1" si="4"/>
        <v/>
      </c>
      <c r="E106" s="103" t="str">
        <f t="shared" ca="1" si="4"/>
        <v/>
      </c>
      <c r="F106" s="315" t="str">
        <f t="shared" ca="1" si="4"/>
        <v/>
      </c>
      <c r="G106" s="314" t="str">
        <f t="shared" ca="1" si="4"/>
        <v/>
      </c>
      <c r="H106" s="173" t="str">
        <f t="shared" si="6"/>
        <v/>
      </c>
      <c r="I106" s="315" t="str">
        <f t="shared" ca="1" si="7"/>
        <v/>
      </c>
      <c r="J106" s="314" t="str">
        <f t="shared" ca="1" si="7"/>
        <v/>
      </c>
      <c r="K106" s="173" t="str">
        <f t="shared" si="8"/>
        <v/>
      </c>
      <c r="L106" s="174" t="str">
        <f t="shared" ca="1" si="9"/>
        <v/>
      </c>
      <c r="M106" s="316" t="str">
        <f t="shared" ca="1" si="9"/>
        <v/>
      </c>
    </row>
    <row r="107" spans="1:13" hidden="1">
      <c r="A107" s="172"/>
      <c r="B107" s="172" t="str">
        <f t="shared" si="3"/>
        <v/>
      </c>
      <c r="C107" s="103" t="str">
        <f t="shared" ca="1" si="4"/>
        <v/>
      </c>
      <c r="D107" s="103" t="str">
        <f t="shared" ca="1" si="4"/>
        <v/>
      </c>
      <c r="E107" s="103" t="str">
        <f t="shared" ca="1" si="4"/>
        <v/>
      </c>
      <c r="F107" s="315" t="str">
        <f t="shared" ca="1" si="4"/>
        <v/>
      </c>
      <c r="G107" s="314" t="str">
        <f t="shared" ca="1" si="4"/>
        <v/>
      </c>
      <c r="H107" s="173" t="str">
        <f t="shared" si="6"/>
        <v/>
      </c>
      <c r="I107" s="315" t="str">
        <f t="shared" ca="1" si="7"/>
        <v/>
      </c>
      <c r="J107" s="314" t="str">
        <f t="shared" ca="1" si="7"/>
        <v/>
      </c>
      <c r="K107" s="173" t="str">
        <f t="shared" si="8"/>
        <v/>
      </c>
      <c r="L107" s="174" t="str">
        <f t="shared" ca="1" si="9"/>
        <v/>
      </c>
      <c r="M107" s="316" t="str">
        <f t="shared" ca="1" si="9"/>
        <v/>
      </c>
    </row>
    <row r="108" spans="1:13" hidden="1">
      <c r="A108" s="172"/>
      <c r="B108" s="172" t="str">
        <f t="shared" si="3"/>
        <v/>
      </c>
      <c r="C108" s="103" t="str">
        <f t="shared" ca="1" si="4"/>
        <v/>
      </c>
      <c r="D108" s="103" t="str">
        <f t="shared" ca="1" si="4"/>
        <v/>
      </c>
      <c r="E108" s="103" t="str">
        <f t="shared" ca="1" si="4"/>
        <v/>
      </c>
      <c r="F108" s="315" t="str">
        <f t="shared" ca="1" si="4"/>
        <v/>
      </c>
      <c r="G108" s="314" t="str">
        <f t="shared" ca="1" si="4"/>
        <v/>
      </c>
      <c r="H108" s="173" t="str">
        <f t="shared" si="6"/>
        <v/>
      </c>
      <c r="I108" s="315" t="str">
        <f t="shared" ca="1" si="7"/>
        <v/>
      </c>
      <c r="J108" s="314" t="str">
        <f t="shared" ca="1" si="7"/>
        <v/>
      </c>
      <c r="K108" s="173" t="str">
        <f t="shared" si="8"/>
        <v/>
      </c>
      <c r="L108" s="174" t="str">
        <f t="shared" ca="1" si="9"/>
        <v/>
      </c>
      <c r="M108" s="316" t="str">
        <f t="shared" ca="1" si="9"/>
        <v/>
      </c>
    </row>
    <row r="109" spans="1:13" hidden="1">
      <c r="A109" s="172"/>
      <c r="B109" s="172" t="str">
        <f t="shared" si="3"/>
        <v/>
      </c>
      <c r="C109" s="103" t="str">
        <f ca="1">IF($A109="","",IFERROR(INDIRECT("'" &amp; $A109 &amp; "'!" &amp; C$4),0))</f>
        <v/>
      </c>
      <c r="D109" s="103" t="str">
        <f t="shared" ref="D109:E109" ca="1" si="10">IF($A109="","",IFERROR(INDIRECT("'" &amp; $A109 &amp; "'!" &amp; D$4),0))</f>
        <v/>
      </c>
      <c r="E109" s="103" t="str">
        <f t="shared" ca="1" si="10"/>
        <v/>
      </c>
      <c r="F109" s="315" t="str">
        <f ca="1">IF($A109="","",IFERROR(INDIRECT("'" &amp; $A109 &amp; "'!" &amp; F$4),0))</f>
        <v/>
      </c>
      <c r="G109" s="314" t="str">
        <f ca="1">IF($A109="","",IFERROR(INDIRECT("'" &amp; $A109 &amp; "'!" &amp; G$4),0))</f>
        <v/>
      </c>
      <c r="H109" s="173" t="str">
        <f>IF($A109="","",I109-F109)</f>
        <v/>
      </c>
      <c r="I109" s="315" t="str">
        <f ca="1">IF($A109="","",IFERROR(INDIRECT("'" &amp; $A109 &amp; "'!" &amp; I$4),0))</f>
        <v/>
      </c>
      <c r="J109" s="314" t="str">
        <f ca="1">IF($A109="","",IFERROR(INDIRECT("'" &amp; $A109 &amp; "'!" &amp; J$4),0))</f>
        <v/>
      </c>
      <c r="K109" s="173" t="str">
        <f>IF($A109="","",L109-I109)</f>
        <v/>
      </c>
      <c r="L109" s="174" t="str">
        <f ca="1">IF($A109="","",IFERROR(INDIRECT("'" &amp; $A109 &amp; "'!" &amp; L$4),0))</f>
        <v/>
      </c>
      <c r="M109" s="316" t="str">
        <f ca="1">IF($A109="","",IFERROR(INDIRECT("'" &amp; $A109 &amp; "'!" &amp; M$4),0))</f>
        <v/>
      </c>
    </row>
    <row r="110" spans="1:13">
      <c r="A110" s="337" t="s">
        <v>186</v>
      </c>
      <c r="B110" s="337"/>
      <c r="C110" s="368"/>
      <c r="D110" s="338">
        <f ca="1">SUM(D62:D109)</f>
        <v>236</v>
      </c>
      <c r="E110" s="338">
        <f ca="1">IFERROR(SUMPRODUCT(D62:D109,$E62:$E109)/$D110,0)</f>
        <v>390.73728813559325</v>
      </c>
      <c r="F110" s="339">
        <f ca="1">IFERROR(SUMPRODUCT(F62:F109,$D62:$D109)/$D110,0)</f>
        <v>2748.0211864406779</v>
      </c>
      <c r="G110" s="340">
        <f ca="1">IFERROR(SUMPRODUCT(G62:G109,$E62:$E109)/SUM($E62:$E109),0)</f>
        <v>6.7160153644170748</v>
      </c>
      <c r="H110" s="341">
        <f ca="1">IFERROR(SUMPRODUCT(H62:H109,$D62:$D109)/$D110,0)</f>
        <v>0</v>
      </c>
      <c r="I110" s="339">
        <f ca="1">IFERROR(SUMPRODUCT(I62:I109,$D62:$D109)/$D109,0)</f>
        <v>0</v>
      </c>
      <c r="J110" s="340">
        <f ca="1">IFERROR(SUMPRODUCT(J62:J109,$E62:$E109)/SUM($E62:$E109),0)</f>
        <v>6.7160153644170748</v>
      </c>
      <c r="K110" s="341">
        <f ca="1">IFERROR(SUMPRODUCT(K62:K109,$D62:$D109)/$D110,0)</f>
        <v>0</v>
      </c>
      <c r="L110" s="339">
        <f ca="1">IFERROR(SUMPRODUCT(L62:L109,$D62:$D109)/$D110,0)</f>
        <v>2748.0211864406779</v>
      </c>
      <c r="M110" s="340">
        <f ca="1">IFERROR(SUMPRODUCT(M62:M109,$E62:$E109)/SUM($E62:$E109),0)</f>
        <v>6.7160153644170748</v>
      </c>
    </row>
    <row r="111" spans="1:13">
      <c r="A111" s="330" t="s">
        <v>63</v>
      </c>
      <c r="B111" s="330"/>
      <c r="C111" s="367"/>
      <c r="D111" s="331"/>
      <c r="E111" s="331"/>
      <c r="F111" s="332"/>
      <c r="G111" s="333"/>
      <c r="H111" s="334"/>
      <c r="I111" s="332"/>
      <c r="J111" s="333"/>
      <c r="K111" s="334"/>
      <c r="L111" s="335"/>
      <c r="M111" s="336"/>
    </row>
    <row r="112" spans="1:13">
      <c r="A112" s="172" t="s">
        <v>384</v>
      </c>
      <c r="B112" s="172" t="str">
        <f>IF(A112="","",$A$111)</f>
        <v>1 Bedroom</v>
      </c>
      <c r="C112" s="103">
        <f t="shared" ref="C112:G115" ca="1" si="11">IF($A112="","",IFERROR(INDIRECT("'" &amp; $A112 &amp; "'!" &amp; C$5),0))</f>
        <v>5</v>
      </c>
      <c r="D112" s="103">
        <f t="shared" ca="1" si="11"/>
        <v>146</v>
      </c>
      <c r="E112" s="103">
        <f t="shared" ca="1" si="11"/>
        <v>856.35616438356169</v>
      </c>
      <c r="F112" s="315">
        <f t="shared" ca="1" si="11"/>
        <v>4148.0684931506848</v>
      </c>
      <c r="G112" s="314">
        <f t="shared" ca="1" si="11"/>
        <v>4.8943333863556475</v>
      </c>
      <c r="H112" s="173">
        <f ca="1">IF($A112="","",I112-F112)</f>
        <v>0</v>
      </c>
      <c r="I112" s="315">
        <f t="shared" ref="I112:J115" ca="1" si="12">IF($A112="","",IFERROR(INDIRECT("'" &amp; $A112 &amp; "'!" &amp; I$5),0))</f>
        <v>4148.0684931506848</v>
      </c>
      <c r="J112" s="314">
        <f t="shared" ca="1" si="12"/>
        <v>4.8943333863556475</v>
      </c>
      <c r="K112" s="173">
        <f ca="1">IF($A112="","",L112-I112)</f>
        <v>0</v>
      </c>
      <c r="L112" s="174">
        <f t="shared" ref="L112:M115" ca="1" si="13">IF($A112="","",IFERROR(INDIRECT("'" &amp; $A112 &amp; "'!" &amp; L$5),0))</f>
        <v>4148.0684931506848</v>
      </c>
      <c r="M112" s="316">
        <f t="shared" ca="1" si="13"/>
        <v>4.8943333863556475</v>
      </c>
    </row>
    <row r="113" spans="1:13">
      <c r="A113" s="172" t="s">
        <v>406</v>
      </c>
      <c r="B113" s="172" t="str">
        <f>IF(A113="","",$A$111)</f>
        <v>1 Bedroom</v>
      </c>
      <c r="C113" s="103">
        <f t="shared" ca="1" si="11"/>
        <v>4</v>
      </c>
      <c r="D113" s="103">
        <f t="shared" ca="1" si="11"/>
        <v>76</v>
      </c>
      <c r="E113" s="103">
        <f t="shared" ca="1" si="11"/>
        <v>724.92105263157896</v>
      </c>
      <c r="F113" s="315">
        <f t="shared" ca="1" si="11"/>
        <v>4138.78947368421</v>
      </c>
      <c r="G113" s="314">
        <f t="shared" ca="1" si="11"/>
        <v>5.7150675742414547</v>
      </c>
      <c r="H113" s="173">
        <f ca="1">IF($A113="","",I113-F113)</f>
        <v>0</v>
      </c>
      <c r="I113" s="315">
        <f t="shared" ca="1" si="12"/>
        <v>4138.78947368421</v>
      </c>
      <c r="J113" s="314">
        <f t="shared" ca="1" si="12"/>
        <v>5.7150675742414547</v>
      </c>
      <c r="K113" s="173">
        <f ca="1">IF($A113="","",L113-I113)</f>
        <v>0</v>
      </c>
      <c r="L113" s="174">
        <f t="shared" ca="1" si="13"/>
        <v>4138.78947368421</v>
      </c>
      <c r="M113" s="316">
        <f t="shared" ca="1" si="13"/>
        <v>5.7150675742414547</v>
      </c>
    </row>
    <row r="114" spans="1:13">
      <c r="A114" s="172" t="s">
        <v>422</v>
      </c>
      <c r="B114" s="172" t="str">
        <f>IF(A114="","",$A$111)</f>
        <v>1 Bedroom</v>
      </c>
      <c r="C114" s="103">
        <f t="shared" ca="1" si="11"/>
        <v>5</v>
      </c>
      <c r="D114" s="103">
        <f t="shared" ca="1" si="11"/>
        <v>111</v>
      </c>
      <c r="E114" s="103">
        <f t="shared" ca="1" si="11"/>
        <v>736.90090090090098</v>
      </c>
      <c r="F114" s="315">
        <f t="shared" ca="1" si="11"/>
        <v>3620.4504504504503</v>
      </c>
      <c r="G114" s="314">
        <f t="shared" ca="1" si="11"/>
        <v>4.9653114167087686</v>
      </c>
      <c r="H114" s="173">
        <f ca="1">IF($A114="","",I114-F114)</f>
        <v>0</v>
      </c>
      <c r="I114" s="315">
        <f t="shared" ca="1" si="12"/>
        <v>3620.4504504504503</v>
      </c>
      <c r="J114" s="314">
        <f t="shared" ca="1" si="12"/>
        <v>4.9653114167087686</v>
      </c>
      <c r="K114" s="173">
        <f ca="1">IF($A114="","",L114-I114)</f>
        <v>0</v>
      </c>
      <c r="L114" s="174">
        <f t="shared" ca="1" si="13"/>
        <v>3620.4504504504503</v>
      </c>
      <c r="M114" s="316">
        <f t="shared" ca="1" si="13"/>
        <v>4.9653114167087686</v>
      </c>
    </row>
    <row r="115" spans="1:13">
      <c r="A115" s="172" t="s">
        <v>358</v>
      </c>
      <c r="B115" s="172" t="str">
        <f>IF(A115="","",$A$111)</f>
        <v>1 Bedroom</v>
      </c>
      <c r="C115" s="103">
        <f t="shared" ca="1" si="11"/>
        <v>2</v>
      </c>
      <c r="D115" s="103">
        <f t="shared" ca="1" si="11"/>
        <v>0</v>
      </c>
      <c r="E115" s="103">
        <f t="shared" ca="1" si="11"/>
        <v>0</v>
      </c>
      <c r="F115" s="315">
        <f t="shared" ca="1" si="11"/>
        <v>0</v>
      </c>
      <c r="G115" s="314">
        <f t="shared" ca="1" si="11"/>
        <v>0</v>
      </c>
      <c r="H115" s="173">
        <f ca="1">IF($A115="","",I115-F115)</f>
        <v>0</v>
      </c>
      <c r="I115" s="315">
        <f t="shared" ca="1" si="12"/>
        <v>0</v>
      </c>
      <c r="J115" s="314">
        <f t="shared" ca="1" si="12"/>
        <v>0</v>
      </c>
      <c r="K115" s="173">
        <f ca="1">IF($A115="","",L115-I115)</f>
        <v>0</v>
      </c>
      <c r="L115" s="174">
        <f t="shared" ca="1" si="13"/>
        <v>0</v>
      </c>
      <c r="M115" s="316">
        <f t="shared" ca="1" si="13"/>
        <v>0</v>
      </c>
    </row>
    <row r="116" spans="1:13" hidden="1">
      <c r="A116" s="172"/>
      <c r="B116" s="172" t="str">
        <f t="shared" ref="B116:B159" si="14">IF(A116="","",$A$111)</f>
        <v/>
      </c>
      <c r="C116" s="103" t="str">
        <f t="shared" ref="C116:G159" ca="1" si="15">IF($A116="","",IFERROR(INDIRECT("'" &amp; $A116 &amp; "'!" &amp; C$5),0))</f>
        <v/>
      </c>
      <c r="D116" s="103" t="str">
        <f t="shared" ca="1" si="15"/>
        <v/>
      </c>
      <c r="E116" s="103" t="str">
        <f t="shared" ca="1" si="15"/>
        <v/>
      </c>
      <c r="F116" s="315" t="str">
        <f t="shared" ca="1" si="15"/>
        <v/>
      </c>
      <c r="G116" s="314" t="str">
        <f t="shared" ca="1" si="15"/>
        <v/>
      </c>
      <c r="H116" s="173" t="str">
        <f t="shared" ref="H116:H159" si="16">IF($A116="","",I116-F116)</f>
        <v/>
      </c>
      <c r="I116" s="315" t="str">
        <f t="shared" ref="I116:J159" ca="1" si="17">IF($A116="","",IFERROR(INDIRECT("'" &amp; $A116 &amp; "'!" &amp; I$5),0))</f>
        <v/>
      </c>
      <c r="J116" s="314" t="str">
        <f t="shared" ca="1" si="17"/>
        <v/>
      </c>
      <c r="K116" s="173" t="str">
        <f t="shared" ref="K116:K159" si="18">IF($A116="","",L116-I116)</f>
        <v/>
      </c>
      <c r="L116" s="174" t="str">
        <f t="shared" ref="L116:M159" ca="1" si="19">IF($A116="","",IFERROR(INDIRECT("'" &amp; $A116 &amp; "'!" &amp; L$5),0))</f>
        <v/>
      </c>
      <c r="M116" s="316" t="str">
        <f t="shared" ca="1" si="19"/>
        <v/>
      </c>
    </row>
    <row r="117" spans="1:13" hidden="1">
      <c r="A117" s="172"/>
      <c r="B117" s="172" t="str">
        <f t="shared" si="14"/>
        <v/>
      </c>
      <c r="C117" s="103" t="str">
        <f t="shared" ca="1" si="15"/>
        <v/>
      </c>
      <c r="D117" s="103" t="str">
        <f t="shared" ca="1" si="15"/>
        <v/>
      </c>
      <c r="E117" s="103" t="str">
        <f t="shared" ca="1" si="15"/>
        <v/>
      </c>
      <c r="F117" s="315" t="str">
        <f t="shared" ca="1" si="15"/>
        <v/>
      </c>
      <c r="G117" s="314" t="str">
        <f t="shared" ca="1" si="15"/>
        <v/>
      </c>
      <c r="H117" s="173" t="str">
        <f t="shared" si="16"/>
        <v/>
      </c>
      <c r="I117" s="315" t="str">
        <f t="shared" ca="1" si="17"/>
        <v/>
      </c>
      <c r="J117" s="314" t="str">
        <f t="shared" ca="1" si="17"/>
        <v/>
      </c>
      <c r="K117" s="173" t="str">
        <f t="shared" si="18"/>
        <v/>
      </c>
      <c r="L117" s="174" t="str">
        <f t="shared" ca="1" si="19"/>
        <v/>
      </c>
      <c r="M117" s="316" t="str">
        <f t="shared" ca="1" si="19"/>
        <v/>
      </c>
    </row>
    <row r="118" spans="1:13" hidden="1">
      <c r="A118" s="172"/>
      <c r="B118" s="172" t="str">
        <f t="shared" si="14"/>
        <v/>
      </c>
      <c r="C118" s="103" t="str">
        <f t="shared" ca="1" si="15"/>
        <v/>
      </c>
      <c r="D118" s="103" t="str">
        <f t="shared" ca="1" si="15"/>
        <v/>
      </c>
      <c r="E118" s="103" t="str">
        <f t="shared" ca="1" si="15"/>
        <v/>
      </c>
      <c r="F118" s="315" t="str">
        <f t="shared" ca="1" si="15"/>
        <v/>
      </c>
      <c r="G118" s="314" t="str">
        <f t="shared" ca="1" si="15"/>
        <v/>
      </c>
      <c r="H118" s="173" t="str">
        <f t="shared" si="16"/>
        <v/>
      </c>
      <c r="I118" s="315" t="str">
        <f t="shared" ca="1" si="17"/>
        <v/>
      </c>
      <c r="J118" s="314" t="str">
        <f t="shared" ca="1" si="17"/>
        <v/>
      </c>
      <c r="K118" s="173" t="str">
        <f t="shared" si="18"/>
        <v/>
      </c>
      <c r="L118" s="174" t="str">
        <f t="shared" ca="1" si="19"/>
        <v/>
      </c>
      <c r="M118" s="316" t="str">
        <f t="shared" ca="1" si="19"/>
        <v/>
      </c>
    </row>
    <row r="119" spans="1:13" hidden="1">
      <c r="A119" s="172"/>
      <c r="B119" s="172" t="str">
        <f t="shared" si="14"/>
        <v/>
      </c>
      <c r="C119" s="103" t="str">
        <f t="shared" ca="1" si="15"/>
        <v/>
      </c>
      <c r="D119" s="103" t="str">
        <f t="shared" ca="1" si="15"/>
        <v/>
      </c>
      <c r="E119" s="103" t="str">
        <f t="shared" ca="1" si="15"/>
        <v/>
      </c>
      <c r="F119" s="315" t="str">
        <f t="shared" ca="1" si="15"/>
        <v/>
      </c>
      <c r="G119" s="314" t="str">
        <f t="shared" ca="1" si="15"/>
        <v/>
      </c>
      <c r="H119" s="173" t="str">
        <f t="shared" si="16"/>
        <v/>
      </c>
      <c r="I119" s="315" t="str">
        <f t="shared" ca="1" si="17"/>
        <v/>
      </c>
      <c r="J119" s="314" t="str">
        <f t="shared" ca="1" si="17"/>
        <v/>
      </c>
      <c r="K119" s="173" t="str">
        <f t="shared" si="18"/>
        <v/>
      </c>
      <c r="L119" s="174" t="str">
        <f t="shared" ca="1" si="19"/>
        <v/>
      </c>
      <c r="M119" s="316" t="str">
        <f t="shared" ca="1" si="19"/>
        <v/>
      </c>
    </row>
    <row r="120" spans="1:13" hidden="1">
      <c r="A120" s="172"/>
      <c r="B120" s="172" t="str">
        <f t="shared" si="14"/>
        <v/>
      </c>
      <c r="C120" s="103" t="str">
        <f t="shared" ca="1" si="15"/>
        <v/>
      </c>
      <c r="D120" s="103" t="str">
        <f t="shared" ca="1" si="15"/>
        <v/>
      </c>
      <c r="E120" s="103" t="str">
        <f t="shared" ca="1" si="15"/>
        <v/>
      </c>
      <c r="F120" s="315" t="str">
        <f t="shared" ca="1" si="15"/>
        <v/>
      </c>
      <c r="G120" s="314" t="str">
        <f t="shared" ca="1" si="15"/>
        <v/>
      </c>
      <c r="H120" s="173" t="str">
        <f t="shared" si="16"/>
        <v/>
      </c>
      <c r="I120" s="315" t="str">
        <f t="shared" ca="1" si="17"/>
        <v/>
      </c>
      <c r="J120" s="314" t="str">
        <f t="shared" ca="1" si="17"/>
        <v/>
      </c>
      <c r="K120" s="173" t="str">
        <f t="shared" si="18"/>
        <v/>
      </c>
      <c r="L120" s="174" t="str">
        <f t="shared" ca="1" si="19"/>
        <v/>
      </c>
      <c r="M120" s="316" t="str">
        <f t="shared" ca="1" si="19"/>
        <v/>
      </c>
    </row>
    <row r="121" spans="1:13" hidden="1">
      <c r="A121" s="172"/>
      <c r="B121" s="172" t="str">
        <f t="shared" si="14"/>
        <v/>
      </c>
      <c r="C121" s="103" t="str">
        <f t="shared" ca="1" si="15"/>
        <v/>
      </c>
      <c r="D121" s="103" t="str">
        <f t="shared" ca="1" si="15"/>
        <v/>
      </c>
      <c r="E121" s="103" t="str">
        <f t="shared" ca="1" si="15"/>
        <v/>
      </c>
      <c r="F121" s="315" t="str">
        <f t="shared" ca="1" si="15"/>
        <v/>
      </c>
      <c r="G121" s="314" t="str">
        <f t="shared" ca="1" si="15"/>
        <v/>
      </c>
      <c r="H121" s="173" t="str">
        <f t="shared" si="16"/>
        <v/>
      </c>
      <c r="I121" s="315" t="str">
        <f t="shared" ca="1" si="17"/>
        <v/>
      </c>
      <c r="J121" s="314" t="str">
        <f t="shared" ca="1" si="17"/>
        <v/>
      </c>
      <c r="K121" s="173" t="str">
        <f t="shared" si="18"/>
        <v/>
      </c>
      <c r="L121" s="174" t="str">
        <f t="shared" ca="1" si="19"/>
        <v/>
      </c>
      <c r="M121" s="316" t="str">
        <f t="shared" ca="1" si="19"/>
        <v/>
      </c>
    </row>
    <row r="122" spans="1:13" hidden="1">
      <c r="A122" s="172"/>
      <c r="B122" s="172" t="str">
        <f t="shared" si="14"/>
        <v/>
      </c>
      <c r="C122" s="103" t="str">
        <f t="shared" ca="1" si="15"/>
        <v/>
      </c>
      <c r="D122" s="103" t="str">
        <f t="shared" ca="1" si="15"/>
        <v/>
      </c>
      <c r="E122" s="103" t="str">
        <f t="shared" ca="1" si="15"/>
        <v/>
      </c>
      <c r="F122" s="315" t="str">
        <f t="shared" ca="1" si="15"/>
        <v/>
      </c>
      <c r="G122" s="314" t="str">
        <f t="shared" ca="1" si="15"/>
        <v/>
      </c>
      <c r="H122" s="173" t="str">
        <f t="shared" si="16"/>
        <v/>
      </c>
      <c r="I122" s="315" t="str">
        <f t="shared" ca="1" si="17"/>
        <v/>
      </c>
      <c r="J122" s="314" t="str">
        <f t="shared" ca="1" si="17"/>
        <v/>
      </c>
      <c r="K122" s="173" t="str">
        <f t="shared" si="18"/>
        <v/>
      </c>
      <c r="L122" s="174" t="str">
        <f t="shared" ca="1" si="19"/>
        <v/>
      </c>
      <c r="M122" s="316" t="str">
        <f t="shared" ca="1" si="19"/>
        <v/>
      </c>
    </row>
    <row r="123" spans="1:13" hidden="1">
      <c r="A123" s="172"/>
      <c r="B123" s="172" t="str">
        <f t="shared" si="14"/>
        <v/>
      </c>
      <c r="C123" s="103" t="str">
        <f t="shared" ca="1" si="15"/>
        <v/>
      </c>
      <c r="D123" s="103" t="str">
        <f t="shared" ca="1" si="15"/>
        <v/>
      </c>
      <c r="E123" s="103" t="str">
        <f t="shared" ca="1" si="15"/>
        <v/>
      </c>
      <c r="F123" s="315" t="str">
        <f t="shared" ca="1" si="15"/>
        <v/>
      </c>
      <c r="G123" s="314" t="str">
        <f t="shared" ca="1" si="15"/>
        <v/>
      </c>
      <c r="H123" s="173" t="str">
        <f t="shared" si="16"/>
        <v/>
      </c>
      <c r="I123" s="315" t="str">
        <f t="shared" ca="1" si="17"/>
        <v/>
      </c>
      <c r="J123" s="314" t="str">
        <f t="shared" ca="1" si="17"/>
        <v/>
      </c>
      <c r="K123" s="173" t="str">
        <f t="shared" si="18"/>
        <v/>
      </c>
      <c r="L123" s="174" t="str">
        <f t="shared" ca="1" si="19"/>
        <v/>
      </c>
      <c r="M123" s="316" t="str">
        <f t="shared" ca="1" si="19"/>
        <v/>
      </c>
    </row>
    <row r="124" spans="1:13" hidden="1">
      <c r="A124" s="172"/>
      <c r="B124" s="172" t="str">
        <f t="shared" si="14"/>
        <v/>
      </c>
      <c r="C124" s="103" t="str">
        <f t="shared" ca="1" si="15"/>
        <v/>
      </c>
      <c r="D124" s="103" t="str">
        <f t="shared" ca="1" si="15"/>
        <v/>
      </c>
      <c r="E124" s="103" t="str">
        <f t="shared" ca="1" si="15"/>
        <v/>
      </c>
      <c r="F124" s="315" t="str">
        <f t="shared" ca="1" si="15"/>
        <v/>
      </c>
      <c r="G124" s="314" t="str">
        <f t="shared" ca="1" si="15"/>
        <v/>
      </c>
      <c r="H124" s="173" t="str">
        <f t="shared" si="16"/>
        <v/>
      </c>
      <c r="I124" s="315" t="str">
        <f t="shared" ca="1" si="17"/>
        <v/>
      </c>
      <c r="J124" s="314" t="str">
        <f t="shared" ca="1" si="17"/>
        <v/>
      </c>
      <c r="K124" s="173" t="str">
        <f t="shared" si="18"/>
        <v/>
      </c>
      <c r="L124" s="174" t="str">
        <f t="shared" ca="1" si="19"/>
        <v/>
      </c>
      <c r="M124" s="316" t="str">
        <f t="shared" ca="1" si="19"/>
        <v/>
      </c>
    </row>
    <row r="125" spans="1:13" hidden="1">
      <c r="A125" s="172"/>
      <c r="B125" s="172" t="str">
        <f t="shared" si="14"/>
        <v/>
      </c>
      <c r="C125" s="103" t="str">
        <f t="shared" ca="1" si="15"/>
        <v/>
      </c>
      <c r="D125" s="103" t="str">
        <f t="shared" ca="1" si="15"/>
        <v/>
      </c>
      <c r="E125" s="103" t="str">
        <f t="shared" ca="1" si="15"/>
        <v/>
      </c>
      <c r="F125" s="315" t="str">
        <f t="shared" ca="1" si="15"/>
        <v/>
      </c>
      <c r="G125" s="314" t="str">
        <f t="shared" ca="1" si="15"/>
        <v/>
      </c>
      <c r="H125" s="173" t="str">
        <f t="shared" si="16"/>
        <v/>
      </c>
      <c r="I125" s="315" t="str">
        <f t="shared" ca="1" si="17"/>
        <v/>
      </c>
      <c r="J125" s="314" t="str">
        <f t="shared" ca="1" si="17"/>
        <v/>
      </c>
      <c r="K125" s="173" t="str">
        <f t="shared" si="18"/>
        <v/>
      </c>
      <c r="L125" s="174" t="str">
        <f t="shared" ca="1" si="19"/>
        <v/>
      </c>
      <c r="M125" s="316" t="str">
        <f t="shared" ca="1" si="19"/>
        <v/>
      </c>
    </row>
    <row r="126" spans="1:13" hidden="1">
      <c r="A126" s="172"/>
      <c r="B126" s="172" t="str">
        <f t="shared" si="14"/>
        <v/>
      </c>
      <c r="C126" s="103" t="str">
        <f t="shared" ca="1" si="15"/>
        <v/>
      </c>
      <c r="D126" s="103" t="str">
        <f t="shared" ca="1" si="15"/>
        <v/>
      </c>
      <c r="E126" s="103" t="str">
        <f t="shared" ca="1" si="15"/>
        <v/>
      </c>
      <c r="F126" s="315" t="str">
        <f t="shared" ca="1" si="15"/>
        <v/>
      </c>
      <c r="G126" s="314" t="str">
        <f t="shared" ca="1" si="15"/>
        <v/>
      </c>
      <c r="H126" s="173" t="str">
        <f t="shared" si="16"/>
        <v/>
      </c>
      <c r="I126" s="315" t="str">
        <f t="shared" ca="1" si="17"/>
        <v/>
      </c>
      <c r="J126" s="314" t="str">
        <f t="shared" ca="1" si="17"/>
        <v/>
      </c>
      <c r="K126" s="173" t="str">
        <f t="shared" si="18"/>
        <v/>
      </c>
      <c r="L126" s="174" t="str">
        <f t="shared" ca="1" si="19"/>
        <v/>
      </c>
      <c r="M126" s="316" t="str">
        <f t="shared" ca="1" si="19"/>
        <v/>
      </c>
    </row>
    <row r="127" spans="1:13" hidden="1">
      <c r="A127" s="172"/>
      <c r="B127" s="172" t="str">
        <f t="shared" si="14"/>
        <v/>
      </c>
      <c r="C127" s="103" t="str">
        <f t="shared" ca="1" si="15"/>
        <v/>
      </c>
      <c r="D127" s="103" t="str">
        <f t="shared" ca="1" si="15"/>
        <v/>
      </c>
      <c r="E127" s="103" t="str">
        <f t="shared" ca="1" si="15"/>
        <v/>
      </c>
      <c r="F127" s="315" t="str">
        <f t="shared" ca="1" si="15"/>
        <v/>
      </c>
      <c r="G127" s="314" t="str">
        <f t="shared" ca="1" si="15"/>
        <v/>
      </c>
      <c r="H127" s="173" t="str">
        <f t="shared" si="16"/>
        <v/>
      </c>
      <c r="I127" s="315" t="str">
        <f t="shared" ca="1" si="17"/>
        <v/>
      </c>
      <c r="J127" s="314" t="str">
        <f t="shared" ca="1" si="17"/>
        <v/>
      </c>
      <c r="K127" s="173" t="str">
        <f t="shared" si="18"/>
        <v/>
      </c>
      <c r="L127" s="174" t="str">
        <f t="shared" ca="1" si="19"/>
        <v/>
      </c>
      <c r="M127" s="316" t="str">
        <f t="shared" ca="1" si="19"/>
        <v/>
      </c>
    </row>
    <row r="128" spans="1:13" hidden="1">
      <c r="A128" s="172"/>
      <c r="B128" s="172" t="str">
        <f t="shared" si="14"/>
        <v/>
      </c>
      <c r="C128" s="103" t="str">
        <f t="shared" ca="1" si="15"/>
        <v/>
      </c>
      <c r="D128" s="103" t="str">
        <f t="shared" ca="1" si="15"/>
        <v/>
      </c>
      <c r="E128" s="103" t="str">
        <f t="shared" ca="1" si="15"/>
        <v/>
      </c>
      <c r="F128" s="315" t="str">
        <f t="shared" ca="1" si="15"/>
        <v/>
      </c>
      <c r="G128" s="314" t="str">
        <f t="shared" ca="1" si="15"/>
        <v/>
      </c>
      <c r="H128" s="173" t="str">
        <f t="shared" si="16"/>
        <v/>
      </c>
      <c r="I128" s="315" t="str">
        <f t="shared" ca="1" si="17"/>
        <v/>
      </c>
      <c r="J128" s="314" t="str">
        <f t="shared" ca="1" si="17"/>
        <v/>
      </c>
      <c r="K128" s="173" t="str">
        <f t="shared" si="18"/>
        <v/>
      </c>
      <c r="L128" s="174" t="str">
        <f t="shared" ca="1" si="19"/>
        <v/>
      </c>
      <c r="M128" s="316" t="str">
        <f t="shared" ca="1" si="19"/>
        <v/>
      </c>
    </row>
    <row r="129" spans="1:13" hidden="1">
      <c r="A129" s="172"/>
      <c r="B129" s="172" t="str">
        <f t="shared" si="14"/>
        <v/>
      </c>
      <c r="C129" s="103" t="str">
        <f t="shared" ca="1" si="15"/>
        <v/>
      </c>
      <c r="D129" s="103" t="str">
        <f t="shared" ca="1" si="15"/>
        <v/>
      </c>
      <c r="E129" s="103" t="str">
        <f t="shared" ca="1" si="15"/>
        <v/>
      </c>
      <c r="F129" s="315" t="str">
        <f t="shared" ca="1" si="15"/>
        <v/>
      </c>
      <c r="G129" s="314" t="str">
        <f t="shared" ca="1" si="15"/>
        <v/>
      </c>
      <c r="H129" s="173" t="str">
        <f t="shared" si="16"/>
        <v/>
      </c>
      <c r="I129" s="315" t="str">
        <f t="shared" ca="1" si="17"/>
        <v/>
      </c>
      <c r="J129" s="314" t="str">
        <f t="shared" ca="1" si="17"/>
        <v/>
      </c>
      <c r="K129" s="173" t="str">
        <f t="shared" si="18"/>
        <v/>
      </c>
      <c r="L129" s="174" t="str">
        <f t="shared" ca="1" si="19"/>
        <v/>
      </c>
      <c r="M129" s="316" t="str">
        <f t="shared" ca="1" si="19"/>
        <v/>
      </c>
    </row>
    <row r="130" spans="1:13" hidden="1">
      <c r="A130" s="172"/>
      <c r="B130" s="172" t="str">
        <f t="shared" si="14"/>
        <v/>
      </c>
      <c r="C130" s="103" t="str">
        <f t="shared" ca="1" si="15"/>
        <v/>
      </c>
      <c r="D130" s="103" t="str">
        <f t="shared" ca="1" si="15"/>
        <v/>
      </c>
      <c r="E130" s="103" t="str">
        <f t="shared" ca="1" si="15"/>
        <v/>
      </c>
      <c r="F130" s="315" t="str">
        <f t="shared" ca="1" si="15"/>
        <v/>
      </c>
      <c r="G130" s="314" t="str">
        <f t="shared" ca="1" si="15"/>
        <v/>
      </c>
      <c r="H130" s="173" t="str">
        <f t="shared" si="16"/>
        <v/>
      </c>
      <c r="I130" s="315" t="str">
        <f t="shared" ca="1" si="17"/>
        <v/>
      </c>
      <c r="J130" s="314" t="str">
        <f t="shared" ca="1" si="17"/>
        <v/>
      </c>
      <c r="K130" s="173" t="str">
        <f t="shared" si="18"/>
        <v/>
      </c>
      <c r="L130" s="174" t="str">
        <f t="shared" ca="1" si="19"/>
        <v/>
      </c>
      <c r="M130" s="316" t="str">
        <f t="shared" ca="1" si="19"/>
        <v/>
      </c>
    </row>
    <row r="131" spans="1:13" hidden="1">
      <c r="A131" s="172"/>
      <c r="B131" s="172" t="str">
        <f t="shared" si="14"/>
        <v/>
      </c>
      <c r="C131" s="103" t="str">
        <f t="shared" ca="1" si="15"/>
        <v/>
      </c>
      <c r="D131" s="103" t="str">
        <f t="shared" ca="1" si="15"/>
        <v/>
      </c>
      <c r="E131" s="103" t="str">
        <f t="shared" ca="1" si="15"/>
        <v/>
      </c>
      <c r="F131" s="315" t="str">
        <f t="shared" ca="1" si="15"/>
        <v/>
      </c>
      <c r="G131" s="314" t="str">
        <f t="shared" ca="1" si="15"/>
        <v/>
      </c>
      <c r="H131" s="173" t="str">
        <f t="shared" si="16"/>
        <v/>
      </c>
      <c r="I131" s="315" t="str">
        <f t="shared" ca="1" si="17"/>
        <v/>
      </c>
      <c r="J131" s="314" t="str">
        <f t="shared" ca="1" si="17"/>
        <v/>
      </c>
      <c r="K131" s="173" t="str">
        <f t="shared" si="18"/>
        <v/>
      </c>
      <c r="L131" s="174" t="str">
        <f t="shared" ca="1" si="19"/>
        <v/>
      </c>
      <c r="M131" s="316" t="str">
        <f t="shared" ca="1" si="19"/>
        <v/>
      </c>
    </row>
    <row r="132" spans="1:13" hidden="1">
      <c r="A132" s="172"/>
      <c r="B132" s="172" t="str">
        <f t="shared" si="14"/>
        <v/>
      </c>
      <c r="C132" s="103" t="str">
        <f t="shared" ca="1" si="15"/>
        <v/>
      </c>
      <c r="D132" s="103" t="str">
        <f t="shared" ca="1" si="15"/>
        <v/>
      </c>
      <c r="E132" s="103" t="str">
        <f t="shared" ca="1" si="15"/>
        <v/>
      </c>
      <c r="F132" s="315" t="str">
        <f t="shared" ca="1" si="15"/>
        <v/>
      </c>
      <c r="G132" s="314" t="str">
        <f t="shared" ca="1" si="15"/>
        <v/>
      </c>
      <c r="H132" s="173" t="str">
        <f t="shared" si="16"/>
        <v/>
      </c>
      <c r="I132" s="315" t="str">
        <f t="shared" ca="1" si="17"/>
        <v/>
      </c>
      <c r="J132" s="314" t="str">
        <f t="shared" ca="1" si="17"/>
        <v/>
      </c>
      <c r="K132" s="173" t="str">
        <f t="shared" si="18"/>
        <v/>
      </c>
      <c r="L132" s="174" t="str">
        <f t="shared" ca="1" si="19"/>
        <v/>
      </c>
      <c r="M132" s="316" t="str">
        <f t="shared" ca="1" si="19"/>
        <v/>
      </c>
    </row>
    <row r="133" spans="1:13" hidden="1">
      <c r="A133" s="172"/>
      <c r="B133" s="172" t="str">
        <f t="shared" si="14"/>
        <v/>
      </c>
      <c r="C133" s="103" t="str">
        <f t="shared" ca="1" si="15"/>
        <v/>
      </c>
      <c r="D133" s="103" t="str">
        <f t="shared" ca="1" si="15"/>
        <v/>
      </c>
      <c r="E133" s="103" t="str">
        <f t="shared" ca="1" si="15"/>
        <v/>
      </c>
      <c r="F133" s="315" t="str">
        <f t="shared" ca="1" si="15"/>
        <v/>
      </c>
      <c r="G133" s="314" t="str">
        <f t="shared" ca="1" si="15"/>
        <v/>
      </c>
      <c r="H133" s="173" t="str">
        <f t="shared" si="16"/>
        <v/>
      </c>
      <c r="I133" s="315" t="str">
        <f t="shared" ca="1" si="17"/>
        <v/>
      </c>
      <c r="J133" s="314" t="str">
        <f t="shared" ca="1" si="17"/>
        <v/>
      </c>
      <c r="K133" s="173" t="str">
        <f t="shared" si="18"/>
        <v/>
      </c>
      <c r="L133" s="174" t="str">
        <f t="shared" ca="1" si="19"/>
        <v/>
      </c>
      <c r="M133" s="316" t="str">
        <f t="shared" ca="1" si="19"/>
        <v/>
      </c>
    </row>
    <row r="134" spans="1:13" hidden="1">
      <c r="A134" s="4"/>
      <c r="B134" s="172" t="str">
        <f t="shared" si="14"/>
        <v/>
      </c>
      <c r="C134" s="103" t="str">
        <f t="shared" ca="1" si="15"/>
        <v/>
      </c>
      <c r="D134" s="103" t="str">
        <f t="shared" ca="1" si="15"/>
        <v/>
      </c>
      <c r="E134" s="103" t="str">
        <f t="shared" ca="1" si="15"/>
        <v/>
      </c>
      <c r="F134" s="315" t="str">
        <f t="shared" ca="1" si="15"/>
        <v/>
      </c>
      <c r="G134" s="314" t="str">
        <f t="shared" ca="1" si="15"/>
        <v/>
      </c>
      <c r="H134" s="173" t="str">
        <f t="shared" si="16"/>
        <v/>
      </c>
      <c r="I134" s="315" t="str">
        <f t="shared" ca="1" si="17"/>
        <v/>
      </c>
      <c r="J134" s="314" t="str">
        <f t="shared" ca="1" si="17"/>
        <v/>
      </c>
      <c r="K134" s="173" t="str">
        <f t="shared" si="18"/>
        <v/>
      </c>
      <c r="L134" s="174" t="str">
        <f t="shared" ca="1" si="19"/>
        <v/>
      </c>
      <c r="M134" s="316" t="str">
        <f t="shared" ca="1" si="19"/>
        <v/>
      </c>
    </row>
    <row r="135" spans="1:13" hidden="1">
      <c r="B135" s="172" t="str">
        <f t="shared" si="14"/>
        <v/>
      </c>
      <c r="C135" s="103" t="str">
        <f t="shared" ca="1" si="15"/>
        <v/>
      </c>
      <c r="D135" s="103" t="str">
        <f t="shared" ca="1" si="15"/>
        <v/>
      </c>
      <c r="E135" s="103" t="str">
        <f t="shared" ca="1" si="15"/>
        <v/>
      </c>
      <c r="F135" s="315" t="str">
        <f t="shared" ca="1" si="15"/>
        <v/>
      </c>
      <c r="G135" s="314" t="str">
        <f t="shared" ca="1" si="15"/>
        <v/>
      </c>
      <c r="H135" s="173" t="str">
        <f t="shared" si="16"/>
        <v/>
      </c>
      <c r="I135" s="315" t="str">
        <f t="shared" ca="1" si="17"/>
        <v/>
      </c>
      <c r="J135" s="314" t="str">
        <f t="shared" ca="1" si="17"/>
        <v/>
      </c>
      <c r="K135" s="173" t="str">
        <f t="shared" si="18"/>
        <v/>
      </c>
      <c r="L135" s="174" t="str">
        <f t="shared" ca="1" si="19"/>
        <v/>
      </c>
      <c r="M135" s="316" t="str">
        <f t="shared" ca="1" si="19"/>
        <v/>
      </c>
    </row>
    <row r="136" spans="1:13" hidden="1">
      <c r="B136" s="172" t="str">
        <f t="shared" si="14"/>
        <v/>
      </c>
      <c r="C136" s="103" t="str">
        <f t="shared" ca="1" si="15"/>
        <v/>
      </c>
      <c r="D136" s="103" t="str">
        <f t="shared" ca="1" si="15"/>
        <v/>
      </c>
      <c r="E136" s="103" t="str">
        <f t="shared" ca="1" si="15"/>
        <v/>
      </c>
      <c r="F136" s="315" t="str">
        <f t="shared" ca="1" si="15"/>
        <v/>
      </c>
      <c r="G136" s="314" t="str">
        <f t="shared" ca="1" si="15"/>
        <v/>
      </c>
      <c r="H136" s="173" t="str">
        <f t="shared" si="16"/>
        <v/>
      </c>
      <c r="I136" s="315" t="str">
        <f t="shared" ca="1" si="17"/>
        <v/>
      </c>
      <c r="J136" s="314" t="str">
        <f t="shared" ca="1" si="17"/>
        <v/>
      </c>
      <c r="K136" s="173" t="str">
        <f t="shared" si="18"/>
        <v/>
      </c>
      <c r="L136" s="174" t="str">
        <f t="shared" ca="1" si="19"/>
        <v/>
      </c>
      <c r="M136" s="316" t="str">
        <f t="shared" ca="1" si="19"/>
        <v/>
      </c>
    </row>
    <row r="137" spans="1:13" hidden="1">
      <c r="A137" s="4"/>
      <c r="B137" s="172" t="str">
        <f t="shared" si="14"/>
        <v/>
      </c>
      <c r="C137" s="103" t="str">
        <f t="shared" ca="1" si="15"/>
        <v/>
      </c>
      <c r="D137" s="103" t="str">
        <f t="shared" ca="1" si="15"/>
        <v/>
      </c>
      <c r="E137" s="103" t="str">
        <f t="shared" ca="1" si="15"/>
        <v/>
      </c>
      <c r="F137" s="315" t="str">
        <f t="shared" ca="1" si="15"/>
        <v/>
      </c>
      <c r="G137" s="314" t="str">
        <f t="shared" ca="1" si="15"/>
        <v/>
      </c>
      <c r="H137" s="173" t="str">
        <f t="shared" si="16"/>
        <v/>
      </c>
      <c r="I137" s="315" t="str">
        <f t="shared" ca="1" si="17"/>
        <v/>
      </c>
      <c r="J137" s="314" t="str">
        <f t="shared" ca="1" si="17"/>
        <v/>
      </c>
      <c r="K137" s="173" t="str">
        <f t="shared" si="18"/>
        <v/>
      </c>
      <c r="L137" s="174" t="str">
        <f t="shared" ca="1" si="19"/>
        <v/>
      </c>
      <c r="M137" s="316" t="str">
        <f t="shared" ca="1" si="19"/>
        <v/>
      </c>
    </row>
    <row r="138" spans="1:13" hidden="1">
      <c r="B138" s="172" t="str">
        <f t="shared" si="14"/>
        <v/>
      </c>
      <c r="C138" s="103" t="str">
        <f t="shared" ca="1" si="15"/>
        <v/>
      </c>
      <c r="D138" s="103" t="str">
        <f t="shared" ca="1" si="15"/>
        <v/>
      </c>
      <c r="E138" s="103" t="str">
        <f t="shared" ca="1" si="15"/>
        <v/>
      </c>
      <c r="F138" s="315" t="str">
        <f t="shared" ca="1" si="15"/>
        <v/>
      </c>
      <c r="G138" s="314" t="str">
        <f t="shared" ca="1" si="15"/>
        <v/>
      </c>
      <c r="H138" s="173" t="str">
        <f t="shared" si="16"/>
        <v/>
      </c>
      <c r="I138" s="315" t="str">
        <f t="shared" ca="1" si="17"/>
        <v/>
      </c>
      <c r="J138" s="314" t="str">
        <f t="shared" ca="1" si="17"/>
        <v/>
      </c>
      <c r="K138" s="173" t="str">
        <f t="shared" si="18"/>
        <v/>
      </c>
      <c r="L138" s="174" t="str">
        <f t="shared" ca="1" si="19"/>
        <v/>
      </c>
      <c r="M138" s="316" t="str">
        <f t="shared" ca="1" si="19"/>
        <v/>
      </c>
    </row>
    <row r="139" spans="1:13" hidden="1">
      <c r="B139" s="172" t="str">
        <f t="shared" si="14"/>
        <v/>
      </c>
      <c r="C139" s="103" t="str">
        <f t="shared" ca="1" si="15"/>
        <v/>
      </c>
      <c r="D139" s="103" t="str">
        <f t="shared" ca="1" si="15"/>
        <v/>
      </c>
      <c r="E139" s="103" t="str">
        <f t="shared" ca="1" si="15"/>
        <v/>
      </c>
      <c r="F139" s="315" t="str">
        <f t="shared" ca="1" si="15"/>
        <v/>
      </c>
      <c r="G139" s="314" t="str">
        <f t="shared" ca="1" si="15"/>
        <v/>
      </c>
      <c r="H139" s="173" t="str">
        <f t="shared" si="16"/>
        <v/>
      </c>
      <c r="I139" s="315" t="str">
        <f t="shared" ca="1" si="17"/>
        <v/>
      </c>
      <c r="J139" s="314" t="str">
        <f t="shared" ca="1" si="17"/>
        <v/>
      </c>
      <c r="K139" s="173" t="str">
        <f t="shared" si="18"/>
        <v/>
      </c>
      <c r="L139" s="174" t="str">
        <f t="shared" ca="1" si="19"/>
        <v/>
      </c>
      <c r="M139" s="316" t="str">
        <f t="shared" ca="1" si="19"/>
        <v/>
      </c>
    </row>
    <row r="140" spans="1:13" hidden="1">
      <c r="B140" s="172" t="str">
        <f t="shared" si="14"/>
        <v/>
      </c>
      <c r="C140" s="103" t="str">
        <f t="shared" ca="1" si="15"/>
        <v/>
      </c>
      <c r="D140" s="103" t="str">
        <f t="shared" ca="1" si="15"/>
        <v/>
      </c>
      <c r="E140" s="103" t="str">
        <f t="shared" ca="1" si="15"/>
        <v/>
      </c>
      <c r="F140" s="315" t="str">
        <f t="shared" ca="1" si="15"/>
        <v/>
      </c>
      <c r="G140" s="314" t="str">
        <f t="shared" ca="1" si="15"/>
        <v/>
      </c>
      <c r="H140" s="173" t="str">
        <f t="shared" si="16"/>
        <v/>
      </c>
      <c r="I140" s="315" t="str">
        <f t="shared" ca="1" si="17"/>
        <v/>
      </c>
      <c r="J140" s="314" t="str">
        <f t="shared" ca="1" si="17"/>
        <v/>
      </c>
      <c r="K140" s="173" t="str">
        <f t="shared" si="18"/>
        <v/>
      </c>
      <c r="L140" s="174" t="str">
        <f t="shared" ca="1" si="19"/>
        <v/>
      </c>
      <c r="M140" s="316" t="str">
        <f t="shared" ca="1" si="19"/>
        <v/>
      </c>
    </row>
    <row r="141" spans="1:13" hidden="1">
      <c r="A141" s="4"/>
      <c r="B141" s="172" t="str">
        <f t="shared" si="14"/>
        <v/>
      </c>
      <c r="C141" s="103" t="str">
        <f t="shared" ca="1" si="15"/>
        <v/>
      </c>
      <c r="D141" s="103" t="str">
        <f t="shared" ca="1" si="15"/>
        <v/>
      </c>
      <c r="E141" s="103" t="str">
        <f t="shared" ca="1" si="15"/>
        <v/>
      </c>
      <c r="F141" s="315" t="str">
        <f t="shared" ca="1" si="15"/>
        <v/>
      </c>
      <c r="G141" s="314" t="str">
        <f t="shared" ca="1" si="15"/>
        <v/>
      </c>
      <c r="H141" s="173" t="str">
        <f t="shared" si="16"/>
        <v/>
      </c>
      <c r="I141" s="315" t="str">
        <f t="shared" ca="1" si="17"/>
        <v/>
      </c>
      <c r="J141" s="314" t="str">
        <f t="shared" ca="1" si="17"/>
        <v/>
      </c>
      <c r="K141" s="173" t="str">
        <f t="shared" si="18"/>
        <v/>
      </c>
      <c r="L141" s="174" t="str">
        <f t="shared" ca="1" si="19"/>
        <v/>
      </c>
      <c r="M141" s="316" t="str">
        <f t="shared" ca="1" si="19"/>
        <v/>
      </c>
    </row>
    <row r="142" spans="1:13" hidden="1">
      <c r="A142" s="172"/>
      <c r="B142" s="172" t="str">
        <f t="shared" si="14"/>
        <v/>
      </c>
      <c r="C142" s="103" t="str">
        <f t="shared" ca="1" si="15"/>
        <v/>
      </c>
      <c r="D142" s="103" t="str">
        <f t="shared" ca="1" si="15"/>
        <v/>
      </c>
      <c r="E142" s="103" t="str">
        <f t="shared" ca="1" si="15"/>
        <v/>
      </c>
      <c r="F142" s="315" t="str">
        <f t="shared" ca="1" si="15"/>
        <v/>
      </c>
      <c r="G142" s="314" t="str">
        <f t="shared" ca="1" si="15"/>
        <v/>
      </c>
      <c r="H142" s="173" t="str">
        <f t="shared" si="16"/>
        <v/>
      </c>
      <c r="I142" s="315" t="str">
        <f t="shared" ca="1" si="17"/>
        <v/>
      </c>
      <c r="J142" s="314" t="str">
        <f t="shared" ca="1" si="17"/>
        <v/>
      </c>
      <c r="K142" s="173" t="str">
        <f t="shared" si="18"/>
        <v/>
      </c>
      <c r="L142" s="174" t="str">
        <f t="shared" ca="1" si="19"/>
        <v/>
      </c>
      <c r="M142" s="316" t="str">
        <f t="shared" ca="1" si="19"/>
        <v/>
      </c>
    </row>
    <row r="143" spans="1:13" hidden="1">
      <c r="A143" s="172"/>
      <c r="B143" s="172" t="str">
        <f t="shared" si="14"/>
        <v/>
      </c>
      <c r="C143" s="103" t="str">
        <f t="shared" ca="1" si="15"/>
        <v/>
      </c>
      <c r="D143" s="103" t="str">
        <f t="shared" ca="1" si="15"/>
        <v/>
      </c>
      <c r="E143" s="103" t="str">
        <f t="shared" ca="1" si="15"/>
        <v/>
      </c>
      <c r="F143" s="315" t="str">
        <f t="shared" ca="1" si="15"/>
        <v/>
      </c>
      <c r="G143" s="314" t="str">
        <f t="shared" ca="1" si="15"/>
        <v/>
      </c>
      <c r="H143" s="173" t="str">
        <f t="shared" si="16"/>
        <v/>
      </c>
      <c r="I143" s="315" t="str">
        <f t="shared" ca="1" si="17"/>
        <v/>
      </c>
      <c r="J143" s="314" t="str">
        <f t="shared" ca="1" si="17"/>
        <v/>
      </c>
      <c r="K143" s="173" t="str">
        <f t="shared" si="18"/>
        <v/>
      </c>
      <c r="L143" s="174" t="str">
        <f t="shared" ca="1" si="19"/>
        <v/>
      </c>
      <c r="M143" s="316" t="str">
        <f t="shared" ca="1" si="19"/>
        <v/>
      </c>
    </row>
    <row r="144" spans="1:13" hidden="1">
      <c r="A144" s="172"/>
      <c r="B144" s="172" t="str">
        <f t="shared" si="14"/>
        <v/>
      </c>
      <c r="C144" s="103" t="str">
        <f t="shared" ca="1" si="15"/>
        <v/>
      </c>
      <c r="D144" s="103" t="str">
        <f t="shared" ca="1" si="15"/>
        <v/>
      </c>
      <c r="E144" s="103" t="str">
        <f t="shared" ca="1" si="15"/>
        <v/>
      </c>
      <c r="F144" s="315" t="str">
        <f t="shared" ca="1" si="15"/>
        <v/>
      </c>
      <c r="G144" s="314" t="str">
        <f t="shared" ca="1" si="15"/>
        <v/>
      </c>
      <c r="H144" s="173" t="str">
        <f t="shared" si="16"/>
        <v/>
      </c>
      <c r="I144" s="315" t="str">
        <f t="shared" ca="1" si="17"/>
        <v/>
      </c>
      <c r="J144" s="314" t="str">
        <f t="shared" ca="1" si="17"/>
        <v/>
      </c>
      <c r="K144" s="173" t="str">
        <f t="shared" si="18"/>
        <v/>
      </c>
      <c r="L144" s="174" t="str">
        <f t="shared" ca="1" si="19"/>
        <v/>
      </c>
      <c r="M144" s="316" t="str">
        <f t="shared" ca="1" si="19"/>
        <v/>
      </c>
    </row>
    <row r="145" spans="1:13" hidden="1">
      <c r="A145" s="172"/>
      <c r="B145" s="172" t="str">
        <f t="shared" si="14"/>
        <v/>
      </c>
      <c r="C145" s="103" t="str">
        <f t="shared" ca="1" si="15"/>
        <v/>
      </c>
      <c r="D145" s="103" t="str">
        <f t="shared" ca="1" si="15"/>
        <v/>
      </c>
      <c r="E145" s="103" t="str">
        <f t="shared" ca="1" si="15"/>
        <v/>
      </c>
      <c r="F145" s="315" t="str">
        <f t="shared" ca="1" si="15"/>
        <v/>
      </c>
      <c r="G145" s="314" t="str">
        <f t="shared" ca="1" si="15"/>
        <v/>
      </c>
      <c r="H145" s="173" t="str">
        <f t="shared" si="16"/>
        <v/>
      </c>
      <c r="I145" s="315" t="str">
        <f t="shared" ca="1" si="17"/>
        <v/>
      </c>
      <c r="J145" s="314" t="str">
        <f t="shared" ca="1" si="17"/>
        <v/>
      </c>
      <c r="K145" s="173" t="str">
        <f t="shared" si="18"/>
        <v/>
      </c>
      <c r="L145" s="174" t="str">
        <f t="shared" ca="1" si="19"/>
        <v/>
      </c>
      <c r="M145" s="316" t="str">
        <f t="shared" ca="1" si="19"/>
        <v/>
      </c>
    </row>
    <row r="146" spans="1:13" hidden="1">
      <c r="A146" s="172"/>
      <c r="B146" s="172" t="str">
        <f t="shared" si="14"/>
        <v/>
      </c>
      <c r="C146" s="103" t="str">
        <f t="shared" ca="1" si="15"/>
        <v/>
      </c>
      <c r="D146" s="103" t="str">
        <f t="shared" ca="1" si="15"/>
        <v/>
      </c>
      <c r="E146" s="103" t="str">
        <f t="shared" ca="1" si="15"/>
        <v/>
      </c>
      <c r="F146" s="315" t="str">
        <f t="shared" ca="1" si="15"/>
        <v/>
      </c>
      <c r="G146" s="314" t="str">
        <f t="shared" ca="1" si="15"/>
        <v/>
      </c>
      <c r="H146" s="173" t="str">
        <f t="shared" si="16"/>
        <v/>
      </c>
      <c r="I146" s="315" t="str">
        <f t="shared" ca="1" si="17"/>
        <v/>
      </c>
      <c r="J146" s="314" t="str">
        <f t="shared" ca="1" si="17"/>
        <v/>
      </c>
      <c r="K146" s="173" t="str">
        <f t="shared" si="18"/>
        <v/>
      </c>
      <c r="L146" s="174" t="str">
        <f t="shared" ca="1" si="19"/>
        <v/>
      </c>
      <c r="M146" s="316" t="str">
        <f t="shared" ca="1" si="19"/>
        <v/>
      </c>
    </row>
    <row r="147" spans="1:13" hidden="1">
      <c r="A147" s="172"/>
      <c r="B147" s="172" t="str">
        <f t="shared" si="14"/>
        <v/>
      </c>
      <c r="C147" s="103" t="str">
        <f t="shared" ca="1" si="15"/>
        <v/>
      </c>
      <c r="D147" s="103" t="str">
        <f t="shared" ca="1" si="15"/>
        <v/>
      </c>
      <c r="E147" s="103" t="str">
        <f t="shared" ca="1" si="15"/>
        <v/>
      </c>
      <c r="F147" s="315" t="str">
        <f t="shared" ca="1" si="15"/>
        <v/>
      </c>
      <c r="G147" s="314" t="str">
        <f t="shared" ca="1" si="15"/>
        <v/>
      </c>
      <c r="H147" s="173" t="str">
        <f t="shared" si="16"/>
        <v/>
      </c>
      <c r="I147" s="315" t="str">
        <f t="shared" ca="1" si="17"/>
        <v/>
      </c>
      <c r="J147" s="314" t="str">
        <f t="shared" ca="1" si="17"/>
        <v/>
      </c>
      <c r="K147" s="173" t="str">
        <f t="shared" si="18"/>
        <v/>
      </c>
      <c r="L147" s="174" t="str">
        <f t="shared" ca="1" si="19"/>
        <v/>
      </c>
      <c r="M147" s="316" t="str">
        <f t="shared" ca="1" si="19"/>
        <v/>
      </c>
    </row>
    <row r="148" spans="1:13" hidden="1">
      <c r="A148" s="172"/>
      <c r="B148" s="172" t="str">
        <f t="shared" si="14"/>
        <v/>
      </c>
      <c r="C148" s="103" t="str">
        <f t="shared" ca="1" si="15"/>
        <v/>
      </c>
      <c r="D148" s="103" t="str">
        <f t="shared" ca="1" si="15"/>
        <v/>
      </c>
      <c r="E148" s="103" t="str">
        <f t="shared" ca="1" si="15"/>
        <v/>
      </c>
      <c r="F148" s="315" t="str">
        <f t="shared" ca="1" si="15"/>
        <v/>
      </c>
      <c r="G148" s="314" t="str">
        <f t="shared" ca="1" si="15"/>
        <v/>
      </c>
      <c r="H148" s="173" t="str">
        <f t="shared" si="16"/>
        <v/>
      </c>
      <c r="I148" s="315" t="str">
        <f t="shared" ca="1" si="17"/>
        <v/>
      </c>
      <c r="J148" s="314" t="str">
        <f t="shared" ca="1" si="17"/>
        <v/>
      </c>
      <c r="K148" s="173" t="str">
        <f t="shared" si="18"/>
        <v/>
      </c>
      <c r="L148" s="174" t="str">
        <f t="shared" ca="1" si="19"/>
        <v/>
      </c>
      <c r="M148" s="316" t="str">
        <f t="shared" ca="1" si="19"/>
        <v/>
      </c>
    </row>
    <row r="149" spans="1:13" hidden="1">
      <c r="A149" s="172"/>
      <c r="B149" s="172" t="str">
        <f t="shared" si="14"/>
        <v/>
      </c>
      <c r="C149" s="103" t="str">
        <f t="shared" ca="1" si="15"/>
        <v/>
      </c>
      <c r="D149" s="103" t="str">
        <f t="shared" ca="1" si="15"/>
        <v/>
      </c>
      <c r="E149" s="103" t="str">
        <f t="shared" ca="1" si="15"/>
        <v/>
      </c>
      <c r="F149" s="315" t="str">
        <f t="shared" ca="1" si="15"/>
        <v/>
      </c>
      <c r="G149" s="314" t="str">
        <f t="shared" ca="1" si="15"/>
        <v/>
      </c>
      <c r="H149" s="173" t="str">
        <f t="shared" si="16"/>
        <v/>
      </c>
      <c r="I149" s="315" t="str">
        <f t="shared" ca="1" si="17"/>
        <v/>
      </c>
      <c r="J149" s="314" t="str">
        <f t="shared" ca="1" si="17"/>
        <v/>
      </c>
      <c r="K149" s="173" t="str">
        <f t="shared" si="18"/>
        <v/>
      </c>
      <c r="L149" s="174" t="str">
        <f t="shared" ca="1" si="19"/>
        <v/>
      </c>
      <c r="M149" s="316" t="str">
        <f t="shared" ca="1" si="19"/>
        <v/>
      </c>
    </row>
    <row r="150" spans="1:13" hidden="1">
      <c r="A150" s="172"/>
      <c r="B150" s="172" t="str">
        <f t="shared" si="14"/>
        <v/>
      </c>
      <c r="C150" s="103" t="str">
        <f t="shared" ca="1" si="15"/>
        <v/>
      </c>
      <c r="D150" s="103" t="str">
        <f t="shared" ca="1" si="15"/>
        <v/>
      </c>
      <c r="E150" s="103" t="str">
        <f t="shared" ca="1" si="15"/>
        <v/>
      </c>
      <c r="F150" s="315" t="str">
        <f t="shared" ca="1" si="15"/>
        <v/>
      </c>
      <c r="G150" s="314" t="str">
        <f t="shared" ca="1" si="15"/>
        <v/>
      </c>
      <c r="H150" s="173" t="str">
        <f t="shared" si="16"/>
        <v/>
      </c>
      <c r="I150" s="315" t="str">
        <f t="shared" ca="1" si="17"/>
        <v/>
      </c>
      <c r="J150" s="314" t="str">
        <f t="shared" ca="1" si="17"/>
        <v/>
      </c>
      <c r="K150" s="173" t="str">
        <f t="shared" si="18"/>
        <v/>
      </c>
      <c r="L150" s="174" t="str">
        <f t="shared" ca="1" si="19"/>
        <v/>
      </c>
      <c r="M150" s="316" t="str">
        <f t="shared" ca="1" si="19"/>
        <v/>
      </c>
    </row>
    <row r="151" spans="1:13" hidden="1">
      <c r="A151" s="172"/>
      <c r="B151" s="172" t="str">
        <f t="shared" si="14"/>
        <v/>
      </c>
      <c r="C151" s="103" t="str">
        <f t="shared" ca="1" si="15"/>
        <v/>
      </c>
      <c r="D151" s="103" t="str">
        <f t="shared" ca="1" si="15"/>
        <v/>
      </c>
      <c r="E151" s="103" t="str">
        <f t="shared" ca="1" si="15"/>
        <v/>
      </c>
      <c r="F151" s="315" t="str">
        <f t="shared" ca="1" si="15"/>
        <v/>
      </c>
      <c r="G151" s="314" t="str">
        <f t="shared" ca="1" si="15"/>
        <v/>
      </c>
      <c r="H151" s="173" t="str">
        <f t="shared" si="16"/>
        <v/>
      </c>
      <c r="I151" s="315" t="str">
        <f t="shared" ca="1" si="17"/>
        <v/>
      </c>
      <c r="J151" s="314" t="str">
        <f t="shared" ca="1" si="17"/>
        <v/>
      </c>
      <c r="K151" s="173" t="str">
        <f t="shared" si="18"/>
        <v/>
      </c>
      <c r="L151" s="174" t="str">
        <f t="shared" ca="1" si="19"/>
        <v/>
      </c>
      <c r="M151" s="316" t="str">
        <f t="shared" ca="1" si="19"/>
        <v/>
      </c>
    </row>
    <row r="152" spans="1:13" hidden="1">
      <c r="A152" s="172"/>
      <c r="B152" s="172" t="str">
        <f t="shared" si="14"/>
        <v/>
      </c>
      <c r="C152" s="103" t="str">
        <f t="shared" ca="1" si="15"/>
        <v/>
      </c>
      <c r="D152" s="103" t="str">
        <f t="shared" ca="1" si="15"/>
        <v/>
      </c>
      <c r="E152" s="103" t="str">
        <f t="shared" ca="1" si="15"/>
        <v/>
      </c>
      <c r="F152" s="315" t="str">
        <f t="shared" ca="1" si="15"/>
        <v/>
      </c>
      <c r="G152" s="314" t="str">
        <f t="shared" ca="1" si="15"/>
        <v/>
      </c>
      <c r="H152" s="173" t="str">
        <f t="shared" si="16"/>
        <v/>
      </c>
      <c r="I152" s="315" t="str">
        <f t="shared" ca="1" si="17"/>
        <v/>
      </c>
      <c r="J152" s="314" t="str">
        <f t="shared" ca="1" si="17"/>
        <v/>
      </c>
      <c r="K152" s="173" t="str">
        <f t="shared" si="18"/>
        <v/>
      </c>
      <c r="L152" s="174" t="str">
        <f t="shared" ca="1" si="19"/>
        <v/>
      </c>
      <c r="M152" s="316" t="str">
        <f t="shared" ca="1" si="19"/>
        <v/>
      </c>
    </row>
    <row r="153" spans="1:13" hidden="1">
      <c r="A153" s="172"/>
      <c r="B153" s="172" t="str">
        <f t="shared" si="14"/>
        <v/>
      </c>
      <c r="C153" s="103" t="str">
        <f t="shared" ca="1" si="15"/>
        <v/>
      </c>
      <c r="D153" s="103" t="str">
        <f t="shared" ca="1" si="15"/>
        <v/>
      </c>
      <c r="E153" s="103" t="str">
        <f t="shared" ca="1" si="15"/>
        <v/>
      </c>
      <c r="F153" s="315" t="str">
        <f t="shared" ca="1" si="15"/>
        <v/>
      </c>
      <c r="G153" s="314" t="str">
        <f t="shared" ca="1" si="15"/>
        <v/>
      </c>
      <c r="H153" s="173" t="str">
        <f t="shared" si="16"/>
        <v/>
      </c>
      <c r="I153" s="315" t="str">
        <f t="shared" ca="1" si="17"/>
        <v/>
      </c>
      <c r="J153" s="314" t="str">
        <f t="shared" ca="1" si="17"/>
        <v/>
      </c>
      <c r="K153" s="173" t="str">
        <f t="shared" si="18"/>
        <v/>
      </c>
      <c r="L153" s="174" t="str">
        <f t="shared" ca="1" si="19"/>
        <v/>
      </c>
      <c r="M153" s="316" t="str">
        <f t="shared" ca="1" si="19"/>
        <v/>
      </c>
    </row>
    <row r="154" spans="1:13" hidden="1">
      <c r="A154" s="172"/>
      <c r="B154" s="172" t="str">
        <f t="shared" si="14"/>
        <v/>
      </c>
      <c r="C154" s="103" t="str">
        <f t="shared" ca="1" si="15"/>
        <v/>
      </c>
      <c r="D154" s="103" t="str">
        <f t="shared" ca="1" si="15"/>
        <v/>
      </c>
      <c r="E154" s="103" t="str">
        <f t="shared" ca="1" si="15"/>
        <v/>
      </c>
      <c r="F154" s="315" t="str">
        <f t="shared" ca="1" si="15"/>
        <v/>
      </c>
      <c r="G154" s="314" t="str">
        <f t="shared" ca="1" si="15"/>
        <v/>
      </c>
      <c r="H154" s="173" t="str">
        <f t="shared" si="16"/>
        <v/>
      </c>
      <c r="I154" s="315" t="str">
        <f t="shared" ca="1" si="17"/>
        <v/>
      </c>
      <c r="J154" s="314" t="str">
        <f t="shared" ca="1" si="17"/>
        <v/>
      </c>
      <c r="K154" s="173" t="str">
        <f t="shared" si="18"/>
        <v/>
      </c>
      <c r="L154" s="174" t="str">
        <f t="shared" ca="1" si="19"/>
        <v/>
      </c>
      <c r="M154" s="316" t="str">
        <f t="shared" ca="1" si="19"/>
        <v/>
      </c>
    </row>
    <row r="155" spans="1:13" hidden="1">
      <c r="A155" s="172"/>
      <c r="B155" s="172" t="str">
        <f t="shared" si="14"/>
        <v/>
      </c>
      <c r="C155" s="103" t="str">
        <f t="shared" ca="1" si="15"/>
        <v/>
      </c>
      <c r="D155" s="103" t="str">
        <f t="shared" ca="1" si="15"/>
        <v/>
      </c>
      <c r="E155" s="103" t="str">
        <f t="shared" ca="1" si="15"/>
        <v/>
      </c>
      <c r="F155" s="315" t="str">
        <f t="shared" ca="1" si="15"/>
        <v/>
      </c>
      <c r="G155" s="314" t="str">
        <f t="shared" ca="1" si="15"/>
        <v/>
      </c>
      <c r="H155" s="173" t="str">
        <f t="shared" si="16"/>
        <v/>
      </c>
      <c r="I155" s="315" t="str">
        <f t="shared" ca="1" si="17"/>
        <v/>
      </c>
      <c r="J155" s="314" t="str">
        <f t="shared" ca="1" si="17"/>
        <v/>
      </c>
      <c r="K155" s="173" t="str">
        <f t="shared" si="18"/>
        <v/>
      </c>
      <c r="L155" s="174" t="str">
        <f t="shared" ca="1" si="19"/>
        <v/>
      </c>
      <c r="M155" s="316" t="str">
        <f t="shared" ca="1" si="19"/>
        <v/>
      </c>
    </row>
    <row r="156" spans="1:13" hidden="1">
      <c r="A156" s="172"/>
      <c r="B156" s="172" t="str">
        <f t="shared" si="14"/>
        <v/>
      </c>
      <c r="C156" s="103" t="str">
        <f t="shared" ca="1" si="15"/>
        <v/>
      </c>
      <c r="D156" s="103" t="str">
        <f t="shared" ca="1" si="15"/>
        <v/>
      </c>
      <c r="E156" s="103" t="str">
        <f t="shared" ca="1" si="15"/>
        <v/>
      </c>
      <c r="F156" s="315" t="str">
        <f t="shared" ca="1" si="15"/>
        <v/>
      </c>
      <c r="G156" s="314" t="str">
        <f t="shared" ca="1" si="15"/>
        <v/>
      </c>
      <c r="H156" s="173" t="str">
        <f t="shared" si="16"/>
        <v/>
      </c>
      <c r="I156" s="315" t="str">
        <f t="shared" ca="1" si="17"/>
        <v/>
      </c>
      <c r="J156" s="314" t="str">
        <f t="shared" ca="1" si="17"/>
        <v/>
      </c>
      <c r="K156" s="173" t="str">
        <f t="shared" si="18"/>
        <v/>
      </c>
      <c r="L156" s="174" t="str">
        <f t="shared" ca="1" si="19"/>
        <v/>
      </c>
      <c r="M156" s="316" t="str">
        <f t="shared" ca="1" si="19"/>
        <v/>
      </c>
    </row>
    <row r="157" spans="1:13" hidden="1">
      <c r="A157" s="186"/>
      <c r="B157" s="172" t="str">
        <f t="shared" si="14"/>
        <v/>
      </c>
      <c r="C157" s="103" t="str">
        <f t="shared" ca="1" si="15"/>
        <v/>
      </c>
      <c r="D157" s="103" t="str">
        <f t="shared" ca="1" si="15"/>
        <v/>
      </c>
      <c r="E157" s="103" t="str">
        <f t="shared" ca="1" si="15"/>
        <v/>
      </c>
      <c r="F157" s="315" t="str">
        <f t="shared" ca="1" si="15"/>
        <v/>
      </c>
      <c r="G157" s="314" t="str">
        <f t="shared" ca="1" si="15"/>
        <v/>
      </c>
      <c r="H157" s="173" t="str">
        <f t="shared" si="16"/>
        <v/>
      </c>
      <c r="I157" s="315" t="str">
        <f t="shared" ca="1" si="17"/>
        <v/>
      </c>
      <c r="J157" s="314" t="str">
        <f t="shared" ca="1" si="17"/>
        <v/>
      </c>
      <c r="K157" s="173" t="str">
        <f t="shared" si="18"/>
        <v/>
      </c>
      <c r="L157" s="174" t="str">
        <f t="shared" ca="1" si="19"/>
        <v/>
      </c>
      <c r="M157" s="316" t="str">
        <f t="shared" ca="1" si="19"/>
        <v/>
      </c>
    </row>
    <row r="158" spans="1:13" hidden="1">
      <c r="B158" s="172" t="str">
        <f t="shared" si="14"/>
        <v/>
      </c>
      <c r="C158" s="103" t="str">
        <f t="shared" ca="1" si="15"/>
        <v/>
      </c>
      <c r="D158" s="103" t="str">
        <f t="shared" ca="1" si="15"/>
        <v/>
      </c>
      <c r="E158" s="103" t="str">
        <f t="shared" ca="1" si="15"/>
        <v/>
      </c>
      <c r="F158" s="315" t="str">
        <f t="shared" ca="1" si="15"/>
        <v/>
      </c>
      <c r="G158" s="314" t="str">
        <f t="shared" ca="1" si="15"/>
        <v/>
      </c>
      <c r="H158" s="173" t="str">
        <f t="shared" si="16"/>
        <v/>
      </c>
      <c r="I158" s="315" t="str">
        <f t="shared" ca="1" si="17"/>
        <v/>
      </c>
      <c r="J158" s="314" t="str">
        <f t="shared" ca="1" si="17"/>
        <v/>
      </c>
      <c r="K158" s="173" t="str">
        <f t="shared" si="18"/>
        <v/>
      </c>
      <c r="L158" s="174" t="str">
        <f t="shared" ca="1" si="19"/>
        <v/>
      </c>
      <c r="M158" s="316" t="str">
        <f t="shared" ca="1" si="19"/>
        <v/>
      </c>
    </row>
    <row r="159" spans="1:13" hidden="1">
      <c r="B159" s="172" t="str">
        <f t="shared" si="14"/>
        <v/>
      </c>
      <c r="C159" s="103" t="str">
        <f t="shared" ca="1" si="15"/>
        <v/>
      </c>
      <c r="D159" s="103" t="str">
        <f t="shared" ca="1" si="15"/>
        <v/>
      </c>
      <c r="E159" s="103" t="str">
        <f t="shared" ca="1" si="15"/>
        <v/>
      </c>
      <c r="F159" s="315" t="str">
        <f t="shared" ca="1" si="15"/>
        <v/>
      </c>
      <c r="G159" s="314" t="str">
        <f t="shared" ca="1" si="15"/>
        <v/>
      </c>
      <c r="H159" s="173" t="str">
        <f t="shared" si="16"/>
        <v/>
      </c>
      <c r="I159" s="315" t="str">
        <f t="shared" ca="1" si="17"/>
        <v/>
      </c>
      <c r="J159" s="314" t="str">
        <f t="shared" ca="1" si="17"/>
        <v/>
      </c>
      <c r="K159" s="173" t="str">
        <f t="shared" si="18"/>
        <v/>
      </c>
      <c r="L159" s="174" t="str">
        <f t="shared" ca="1" si="19"/>
        <v/>
      </c>
      <c r="M159" s="316" t="str">
        <f t="shared" ca="1" si="19"/>
        <v/>
      </c>
    </row>
    <row r="160" spans="1:13">
      <c r="A160" s="337" t="s">
        <v>186</v>
      </c>
      <c r="B160" s="337"/>
      <c r="C160" s="368"/>
      <c r="D160" s="338">
        <f ca="1">SUM(D112:D159)</f>
        <v>333</v>
      </c>
      <c r="E160" s="338">
        <f ca="1">IFERROR(SUMPRODUCT(D112:D159,$E112:$E159)/$D160,0)</f>
        <v>786.54054054054052</v>
      </c>
      <c r="F160" s="339">
        <f ca="1">IFERROR(SUMPRODUCT(F112:F159,$D112:$D159)/$D160,0)</f>
        <v>3970.0780780780779</v>
      </c>
      <c r="G160" s="340">
        <f ca="1">IFERROR(SUMPRODUCT(G112:G159,$E112:$E159)/SUM($E112:$E159),0)</f>
        <v>5.1735488879264091</v>
      </c>
      <c r="H160" s="341">
        <f ca="1">IFERROR(SUMPRODUCT(H112:H159,$D112:$D159)/$D160,0)</f>
        <v>0</v>
      </c>
      <c r="I160" s="339">
        <f ca="1">IFERROR(SUMPRODUCT(I112:I159,$D112:$D159)/$D159,0)</f>
        <v>0</v>
      </c>
      <c r="J160" s="340">
        <f ca="1">IFERROR(SUMPRODUCT(J112:J159,$E112:$E159)/SUM($E112:$E159),0)</f>
        <v>5.1735488879264091</v>
      </c>
      <c r="K160" s="341">
        <f ca="1">IFERROR(SUMPRODUCT(K112:K159,$D112:$D159)/$D160,0)</f>
        <v>0</v>
      </c>
      <c r="L160" s="339">
        <f ca="1">IFERROR(SUMPRODUCT(L112:L159,$D112:$D159)/$D160,0)</f>
        <v>3970.0780780780779</v>
      </c>
      <c r="M160" s="340">
        <f ca="1">IFERROR(SUMPRODUCT(M112:M159,$E112:$E159)/SUM($E112:$E159),0)</f>
        <v>5.1735488879264091</v>
      </c>
    </row>
    <row r="161" spans="1:13">
      <c r="A161" s="330" t="s">
        <v>64</v>
      </c>
      <c r="B161" s="330"/>
      <c r="C161" s="367"/>
      <c r="D161" s="331"/>
      <c r="E161" s="331"/>
      <c r="F161" s="332"/>
      <c r="G161" s="333"/>
      <c r="H161" s="334"/>
      <c r="I161" s="332"/>
      <c r="J161" s="333"/>
      <c r="K161" s="334"/>
      <c r="L161" s="335"/>
      <c r="M161" s="336"/>
    </row>
    <row r="162" spans="1:13">
      <c r="A162" s="172" t="s">
        <v>406</v>
      </c>
      <c r="B162" s="172" t="str">
        <f>IF(A162="","",$A$161)</f>
        <v>2 Bedroom</v>
      </c>
      <c r="C162" s="103">
        <f t="shared" ref="C162:G165" ca="1" si="20">IF($A162="","",IFERROR(INDIRECT("'" &amp; $A162 &amp; "'!" &amp; C$6),0))</f>
        <v>4</v>
      </c>
      <c r="D162" s="103">
        <f t="shared" ca="1" si="20"/>
        <v>72</v>
      </c>
      <c r="E162" s="103">
        <f t="shared" ca="1" si="20"/>
        <v>1090.6666666666665</v>
      </c>
      <c r="F162" s="315">
        <f t="shared" ca="1" si="20"/>
        <v>6397.9722222222208</v>
      </c>
      <c r="G162" s="314">
        <f t="shared" ca="1" si="20"/>
        <v>5.9031668530947048</v>
      </c>
      <c r="H162" s="173">
        <f ca="1">IF($A162="","",I162-F162)</f>
        <v>0</v>
      </c>
      <c r="I162" s="315">
        <f t="shared" ref="I162:J165" ca="1" si="21">IF($A162="","",IFERROR(INDIRECT("'" &amp; $A162 &amp; "'!" &amp; I$6),0))</f>
        <v>6397.9722222222208</v>
      </c>
      <c r="J162" s="314">
        <f t="shared" ca="1" si="21"/>
        <v>5.9031668530947048</v>
      </c>
      <c r="K162" s="173">
        <f ca="1">IF($A162="","",L162-I162)</f>
        <v>0</v>
      </c>
      <c r="L162" s="174">
        <f t="shared" ref="L162:M165" ca="1" si="22">IF($A162="","",IFERROR(INDIRECT("'" &amp; $A162 &amp; "'!" &amp; L$6),0))</f>
        <v>6397.9722222222208</v>
      </c>
      <c r="M162" s="316">
        <f t="shared" ca="1" si="22"/>
        <v>5.9031668530947048</v>
      </c>
    </row>
    <row r="163" spans="1:13">
      <c r="A163" s="172" t="s">
        <v>384</v>
      </c>
      <c r="B163" s="172" t="str">
        <f>IF(A163="","",$A$161)</f>
        <v>2 Bedroom</v>
      </c>
      <c r="C163" s="103">
        <f t="shared" ca="1" si="20"/>
        <v>5</v>
      </c>
      <c r="D163" s="103">
        <f t="shared" ca="1" si="20"/>
        <v>54</v>
      </c>
      <c r="E163" s="103">
        <f t="shared" ca="1" si="20"/>
        <v>1313.3333333333333</v>
      </c>
      <c r="F163" s="315">
        <f t="shared" ca="1" si="20"/>
        <v>5883.333333333333</v>
      </c>
      <c r="G163" s="314">
        <f t="shared" ca="1" si="20"/>
        <v>4.498666756193761</v>
      </c>
      <c r="H163" s="173">
        <f ca="1">IF($A163="","",I163-F163)</f>
        <v>0</v>
      </c>
      <c r="I163" s="315">
        <f t="shared" ca="1" si="21"/>
        <v>5883.333333333333</v>
      </c>
      <c r="J163" s="314">
        <f t="shared" ca="1" si="21"/>
        <v>4.498666756193761</v>
      </c>
      <c r="K163" s="173">
        <f ca="1">IF($A163="","",L163-I163)</f>
        <v>0</v>
      </c>
      <c r="L163" s="174">
        <f t="shared" ca="1" si="22"/>
        <v>5883.333333333333</v>
      </c>
      <c r="M163" s="316">
        <f t="shared" ca="1" si="22"/>
        <v>4.498666756193761</v>
      </c>
    </row>
    <row r="164" spans="1:13">
      <c r="A164" s="172" t="s">
        <v>422</v>
      </c>
      <c r="B164" s="172" t="str">
        <f>IF(A164="","",$A$161)</f>
        <v>2 Bedroom</v>
      </c>
      <c r="C164" s="103">
        <f t="shared" ca="1" si="20"/>
        <v>5</v>
      </c>
      <c r="D164" s="103">
        <f t="shared" ca="1" si="20"/>
        <v>134</v>
      </c>
      <c r="E164" s="103">
        <f t="shared" ca="1" si="20"/>
        <v>1189.4925373134329</v>
      </c>
      <c r="F164" s="315">
        <f t="shared" ca="1" si="20"/>
        <v>5207.9626865671644</v>
      </c>
      <c r="G164" s="314">
        <f t="shared" ca="1" si="20"/>
        <v>4.3843508795432937</v>
      </c>
      <c r="H164" s="173">
        <f ca="1">IF($A164="","",I164-F164)</f>
        <v>0</v>
      </c>
      <c r="I164" s="315">
        <f t="shared" ca="1" si="21"/>
        <v>5207.9626865671644</v>
      </c>
      <c r="J164" s="314">
        <f t="shared" ca="1" si="21"/>
        <v>4.3843508795432937</v>
      </c>
      <c r="K164" s="173">
        <f ca="1">IF($A164="","",L164-I164)</f>
        <v>0</v>
      </c>
      <c r="L164" s="174">
        <f t="shared" ca="1" si="22"/>
        <v>5207.9626865671644</v>
      </c>
      <c r="M164" s="316">
        <f t="shared" ca="1" si="22"/>
        <v>4.3843508795432937</v>
      </c>
    </row>
    <row r="165" spans="1:13">
      <c r="A165" s="172" t="s">
        <v>358</v>
      </c>
      <c r="B165" s="172" t="str">
        <f>IF(A165="","",$A$161)</f>
        <v>2 Bedroom</v>
      </c>
      <c r="C165" s="103">
        <f t="shared" ca="1" si="20"/>
        <v>2</v>
      </c>
      <c r="D165" s="103">
        <f t="shared" ca="1" si="20"/>
        <v>0</v>
      </c>
      <c r="E165" s="103">
        <f t="shared" ca="1" si="20"/>
        <v>0</v>
      </c>
      <c r="F165" s="315">
        <f t="shared" ca="1" si="20"/>
        <v>0</v>
      </c>
      <c r="G165" s="314">
        <f t="shared" ca="1" si="20"/>
        <v>0</v>
      </c>
      <c r="H165" s="173">
        <f ca="1">IF($A165="","",I165-F165)</f>
        <v>0</v>
      </c>
      <c r="I165" s="315">
        <f t="shared" ca="1" si="21"/>
        <v>0</v>
      </c>
      <c r="J165" s="314">
        <f t="shared" ca="1" si="21"/>
        <v>0</v>
      </c>
      <c r="K165" s="173">
        <f ca="1">IF($A165="","",L165-I165)</f>
        <v>0</v>
      </c>
      <c r="L165" s="174">
        <f t="shared" ca="1" si="22"/>
        <v>0</v>
      </c>
      <c r="M165" s="316">
        <f t="shared" ca="1" si="22"/>
        <v>0</v>
      </c>
    </row>
    <row r="166" spans="1:13" hidden="1">
      <c r="A166" s="172"/>
      <c r="B166" s="172" t="str">
        <f t="shared" ref="B166:B209" si="23">IF(A166="","",$A$161)</f>
        <v/>
      </c>
      <c r="C166" s="103" t="str">
        <f t="shared" ref="C166:G209" ca="1" si="24">IF($A166="","",IFERROR(INDIRECT("'" &amp; $A166 &amp; "'!" &amp; C$6),0))</f>
        <v/>
      </c>
      <c r="D166" s="103" t="str">
        <f t="shared" ca="1" si="24"/>
        <v/>
      </c>
      <c r="E166" s="103" t="str">
        <f t="shared" ca="1" si="24"/>
        <v/>
      </c>
      <c r="F166" s="315" t="str">
        <f t="shared" ca="1" si="24"/>
        <v/>
      </c>
      <c r="G166" s="314" t="str">
        <f t="shared" ca="1" si="24"/>
        <v/>
      </c>
      <c r="H166" s="173" t="str">
        <f t="shared" ref="H166:H209" si="25">IF($A166="","",I166-F166)</f>
        <v/>
      </c>
      <c r="I166" s="315" t="str">
        <f t="shared" ref="I166:J209" ca="1" si="26">IF($A166="","",IFERROR(INDIRECT("'" &amp; $A166 &amp; "'!" &amp; I$6),0))</f>
        <v/>
      </c>
      <c r="J166" s="314" t="str">
        <f t="shared" ca="1" si="26"/>
        <v/>
      </c>
      <c r="K166" s="173" t="str">
        <f t="shared" ref="K166:K209" si="27">IF($A166="","",L166-I166)</f>
        <v/>
      </c>
      <c r="L166" s="174" t="str">
        <f t="shared" ref="L166:M209" ca="1" si="28">IF($A166="","",IFERROR(INDIRECT("'" &amp; $A166 &amp; "'!" &amp; L$6),0))</f>
        <v/>
      </c>
      <c r="M166" s="316" t="str">
        <f t="shared" ca="1" si="28"/>
        <v/>
      </c>
    </row>
    <row r="167" spans="1:13" hidden="1">
      <c r="A167" s="172"/>
      <c r="B167" s="172" t="str">
        <f t="shared" si="23"/>
        <v/>
      </c>
      <c r="C167" s="103" t="str">
        <f t="shared" ca="1" si="24"/>
        <v/>
      </c>
      <c r="D167" s="103" t="str">
        <f t="shared" ca="1" si="24"/>
        <v/>
      </c>
      <c r="E167" s="103" t="str">
        <f t="shared" ca="1" si="24"/>
        <v/>
      </c>
      <c r="F167" s="315" t="str">
        <f t="shared" ca="1" si="24"/>
        <v/>
      </c>
      <c r="G167" s="314" t="str">
        <f t="shared" ca="1" si="24"/>
        <v/>
      </c>
      <c r="H167" s="173" t="str">
        <f t="shared" si="25"/>
        <v/>
      </c>
      <c r="I167" s="315" t="str">
        <f t="shared" ca="1" si="26"/>
        <v/>
      </c>
      <c r="J167" s="314" t="str">
        <f t="shared" ca="1" si="26"/>
        <v/>
      </c>
      <c r="K167" s="173" t="str">
        <f t="shared" si="27"/>
        <v/>
      </c>
      <c r="L167" s="174" t="str">
        <f t="shared" ca="1" si="28"/>
        <v/>
      </c>
      <c r="M167" s="316" t="str">
        <f t="shared" ca="1" si="28"/>
        <v/>
      </c>
    </row>
    <row r="168" spans="1:13" hidden="1">
      <c r="A168" s="172"/>
      <c r="B168" s="172" t="str">
        <f t="shared" si="23"/>
        <v/>
      </c>
      <c r="C168" s="103" t="str">
        <f t="shared" ca="1" si="24"/>
        <v/>
      </c>
      <c r="D168" s="103" t="str">
        <f t="shared" ca="1" si="24"/>
        <v/>
      </c>
      <c r="E168" s="103" t="str">
        <f t="shared" ca="1" si="24"/>
        <v/>
      </c>
      <c r="F168" s="315" t="str">
        <f t="shared" ca="1" si="24"/>
        <v/>
      </c>
      <c r="G168" s="314" t="str">
        <f t="shared" ca="1" si="24"/>
        <v/>
      </c>
      <c r="H168" s="173" t="str">
        <f t="shared" si="25"/>
        <v/>
      </c>
      <c r="I168" s="315" t="str">
        <f t="shared" ca="1" si="26"/>
        <v/>
      </c>
      <c r="J168" s="314" t="str">
        <f t="shared" ca="1" si="26"/>
        <v/>
      </c>
      <c r="K168" s="173" t="str">
        <f t="shared" si="27"/>
        <v/>
      </c>
      <c r="L168" s="174" t="str">
        <f t="shared" ca="1" si="28"/>
        <v/>
      </c>
      <c r="M168" s="316" t="str">
        <f t="shared" ca="1" si="28"/>
        <v/>
      </c>
    </row>
    <row r="169" spans="1:13" hidden="1">
      <c r="A169" s="172"/>
      <c r="B169" s="172" t="str">
        <f t="shared" si="23"/>
        <v/>
      </c>
      <c r="C169" s="103" t="str">
        <f t="shared" ca="1" si="24"/>
        <v/>
      </c>
      <c r="D169" s="103" t="str">
        <f t="shared" ca="1" si="24"/>
        <v/>
      </c>
      <c r="E169" s="103" t="str">
        <f t="shared" ca="1" si="24"/>
        <v/>
      </c>
      <c r="F169" s="315" t="str">
        <f t="shared" ca="1" si="24"/>
        <v/>
      </c>
      <c r="G169" s="314" t="str">
        <f t="shared" ca="1" si="24"/>
        <v/>
      </c>
      <c r="H169" s="173" t="str">
        <f t="shared" si="25"/>
        <v/>
      </c>
      <c r="I169" s="315" t="str">
        <f t="shared" ca="1" si="26"/>
        <v/>
      </c>
      <c r="J169" s="314" t="str">
        <f t="shared" ca="1" si="26"/>
        <v/>
      </c>
      <c r="K169" s="173" t="str">
        <f t="shared" si="27"/>
        <v/>
      </c>
      <c r="L169" s="174" t="str">
        <f t="shared" ca="1" si="28"/>
        <v/>
      </c>
      <c r="M169" s="316" t="str">
        <f t="shared" ca="1" si="28"/>
        <v/>
      </c>
    </row>
    <row r="170" spans="1:13" hidden="1">
      <c r="A170" s="172"/>
      <c r="B170" s="172" t="str">
        <f t="shared" si="23"/>
        <v/>
      </c>
      <c r="C170" s="103" t="str">
        <f t="shared" ca="1" si="24"/>
        <v/>
      </c>
      <c r="D170" s="103" t="str">
        <f t="shared" ca="1" si="24"/>
        <v/>
      </c>
      <c r="E170" s="103" t="str">
        <f t="shared" ca="1" si="24"/>
        <v/>
      </c>
      <c r="F170" s="315" t="str">
        <f t="shared" ca="1" si="24"/>
        <v/>
      </c>
      <c r="G170" s="314" t="str">
        <f t="shared" ca="1" si="24"/>
        <v/>
      </c>
      <c r="H170" s="173" t="str">
        <f t="shared" si="25"/>
        <v/>
      </c>
      <c r="I170" s="315" t="str">
        <f t="shared" ca="1" si="26"/>
        <v/>
      </c>
      <c r="J170" s="314" t="str">
        <f t="shared" ca="1" si="26"/>
        <v/>
      </c>
      <c r="K170" s="173" t="str">
        <f t="shared" si="27"/>
        <v/>
      </c>
      <c r="L170" s="174" t="str">
        <f t="shared" ca="1" si="28"/>
        <v/>
      </c>
      <c r="M170" s="316" t="str">
        <f t="shared" ca="1" si="28"/>
        <v/>
      </c>
    </row>
    <row r="171" spans="1:13" hidden="1">
      <c r="A171" s="172"/>
      <c r="B171" s="172" t="str">
        <f t="shared" si="23"/>
        <v/>
      </c>
      <c r="C171" s="103" t="str">
        <f t="shared" ca="1" si="24"/>
        <v/>
      </c>
      <c r="D171" s="103" t="str">
        <f t="shared" ca="1" si="24"/>
        <v/>
      </c>
      <c r="E171" s="103" t="str">
        <f t="shared" ca="1" si="24"/>
        <v/>
      </c>
      <c r="F171" s="315" t="str">
        <f t="shared" ca="1" si="24"/>
        <v/>
      </c>
      <c r="G171" s="314" t="str">
        <f t="shared" ca="1" si="24"/>
        <v/>
      </c>
      <c r="H171" s="173" t="str">
        <f t="shared" si="25"/>
        <v/>
      </c>
      <c r="I171" s="315" t="str">
        <f t="shared" ca="1" si="26"/>
        <v/>
      </c>
      <c r="J171" s="314" t="str">
        <f t="shared" ca="1" si="26"/>
        <v/>
      </c>
      <c r="K171" s="173" t="str">
        <f t="shared" si="27"/>
        <v/>
      </c>
      <c r="L171" s="174" t="str">
        <f t="shared" ca="1" si="28"/>
        <v/>
      </c>
      <c r="M171" s="316" t="str">
        <f t="shared" ca="1" si="28"/>
        <v/>
      </c>
    </row>
    <row r="172" spans="1:13" hidden="1">
      <c r="A172" s="172"/>
      <c r="B172" s="172" t="str">
        <f t="shared" si="23"/>
        <v/>
      </c>
      <c r="C172" s="103" t="str">
        <f t="shared" ca="1" si="24"/>
        <v/>
      </c>
      <c r="D172" s="103" t="str">
        <f t="shared" ca="1" si="24"/>
        <v/>
      </c>
      <c r="E172" s="103" t="str">
        <f t="shared" ca="1" si="24"/>
        <v/>
      </c>
      <c r="F172" s="315" t="str">
        <f t="shared" ca="1" si="24"/>
        <v/>
      </c>
      <c r="G172" s="314" t="str">
        <f t="shared" ca="1" si="24"/>
        <v/>
      </c>
      <c r="H172" s="173" t="str">
        <f t="shared" si="25"/>
        <v/>
      </c>
      <c r="I172" s="315" t="str">
        <f t="shared" ca="1" si="26"/>
        <v/>
      </c>
      <c r="J172" s="314" t="str">
        <f t="shared" ca="1" si="26"/>
        <v/>
      </c>
      <c r="K172" s="173" t="str">
        <f t="shared" si="27"/>
        <v/>
      </c>
      <c r="L172" s="174" t="str">
        <f t="shared" ca="1" si="28"/>
        <v/>
      </c>
      <c r="M172" s="316" t="str">
        <f t="shared" ca="1" si="28"/>
        <v/>
      </c>
    </row>
    <row r="173" spans="1:13" hidden="1">
      <c r="A173" s="172"/>
      <c r="B173" s="172" t="str">
        <f t="shared" si="23"/>
        <v/>
      </c>
      <c r="C173" s="103" t="str">
        <f t="shared" ca="1" si="24"/>
        <v/>
      </c>
      <c r="D173" s="103" t="str">
        <f t="shared" ca="1" si="24"/>
        <v/>
      </c>
      <c r="E173" s="103" t="str">
        <f t="shared" ca="1" si="24"/>
        <v/>
      </c>
      <c r="F173" s="315" t="str">
        <f t="shared" ca="1" si="24"/>
        <v/>
      </c>
      <c r="G173" s="314" t="str">
        <f t="shared" ca="1" si="24"/>
        <v/>
      </c>
      <c r="H173" s="173" t="str">
        <f t="shared" si="25"/>
        <v/>
      </c>
      <c r="I173" s="315" t="str">
        <f t="shared" ca="1" si="26"/>
        <v/>
      </c>
      <c r="J173" s="314" t="str">
        <f t="shared" ca="1" si="26"/>
        <v/>
      </c>
      <c r="K173" s="173" t="str">
        <f t="shared" si="27"/>
        <v/>
      </c>
      <c r="L173" s="174" t="str">
        <f t="shared" ca="1" si="28"/>
        <v/>
      </c>
      <c r="M173" s="316" t="str">
        <f t="shared" ca="1" si="28"/>
        <v/>
      </c>
    </row>
    <row r="174" spans="1:13" hidden="1">
      <c r="A174" s="172"/>
      <c r="B174" s="172" t="str">
        <f t="shared" si="23"/>
        <v/>
      </c>
      <c r="C174" s="103" t="str">
        <f t="shared" ca="1" si="24"/>
        <v/>
      </c>
      <c r="D174" s="103" t="str">
        <f t="shared" ca="1" si="24"/>
        <v/>
      </c>
      <c r="E174" s="103" t="str">
        <f t="shared" ca="1" si="24"/>
        <v/>
      </c>
      <c r="F174" s="315" t="str">
        <f t="shared" ca="1" si="24"/>
        <v/>
      </c>
      <c r="G174" s="314" t="str">
        <f t="shared" ca="1" si="24"/>
        <v/>
      </c>
      <c r="H174" s="173" t="str">
        <f t="shared" si="25"/>
        <v/>
      </c>
      <c r="I174" s="315" t="str">
        <f t="shared" ca="1" si="26"/>
        <v/>
      </c>
      <c r="J174" s="314" t="str">
        <f t="shared" ca="1" si="26"/>
        <v/>
      </c>
      <c r="K174" s="173" t="str">
        <f t="shared" si="27"/>
        <v/>
      </c>
      <c r="L174" s="174" t="str">
        <f t="shared" ca="1" si="28"/>
        <v/>
      </c>
      <c r="M174" s="316" t="str">
        <f t="shared" ca="1" si="28"/>
        <v/>
      </c>
    </row>
    <row r="175" spans="1:13" hidden="1">
      <c r="A175" s="172"/>
      <c r="B175" s="172" t="str">
        <f t="shared" si="23"/>
        <v/>
      </c>
      <c r="C175" s="103" t="str">
        <f t="shared" ca="1" si="24"/>
        <v/>
      </c>
      <c r="D175" s="103" t="str">
        <f t="shared" ca="1" si="24"/>
        <v/>
      </c>
      <c r="E175" s="103" t="str">
        <f t="shared" ca="1" si="24"/>
        <v/>
      </c>
      <c r="F175" s="315" t="str">
        <f t="shared" ca="1" si="24"/>
        <v/>
      </c>
      <c r="G175" s="314" t="str">
        <f t="shared" ca="1" si="24"/>
        <v/>
      </c>
      <c r="H175" s="173" t="str">
        <f t="shared" si="25"/>
        <v/>
      </c>
      <c r="I175" s="315" t="str">
        <f t="shared" ca="1" si="26"/>
        <v/>
      </c>
      <c r="J175" s="314" t="str">
        <f t="shared" ca="1" si="26"/>
        <v/>
      </c>
      <c r="K175" s="173" t="str">
        <f t="shared" si="27"/>
        <v/>
      </c>
      <c r="L175" s="174" t="str">
        <f t="shared" ca="1" si="28"/>
        <v/>
      </c>
      <c r="M175" s="316" t="str">
        <f t="shared" ca="1" si="28"/>
        <v/>
      </c>
    </row>
    <row r="176" spans="1:13" hidden="1">
      <c r="A176" s="172"/>
      <c r="B176" s="172" t="str">
        <f t="shared" si="23"/>
        <v/>
      </c>
      <c r="C176" s="103" t="str">
        <f t="shared" ca="1" si="24"/>
        <v/>
      </c>
      <c r="D176" s="103" t="str">
        <f t="shared" ca="1" si="24"/>
        <v/>
      </c>
      <c r="E176" s="103" t="str">
        <f t="shared" ca="1" si="24"/>
        <v/>
      </c>
      <c r="F176" s="315" t="str">
        <f t="shared" ca="1" si="24"/>
        <v/>
      </c>
      <c r="G176" s="314" t="str">
        <f t="shared" ca="1" si="24"/>
        <v/>
      </c>
      <c r="H176" s="173" t="str">
        <f t="shared" si="25"/>
        <v/>
      </c>
      <c r="I176" s="315" t="str">
        <f t="shared" ca="1" si="26"/>
        <v/>
      </c>
      <c r="J176" s="314" t="str">
        <f t="shared" ca="1" si="26"/>
        <v/>
      </c>
      <c r="K176" s="173" t="str">
        <f t="shared" si="27"/>
        <v/>
      </c>
      <c r="L176" s="174" t="str">
        <f t="shared" ca="1" si="28"/>
        <v/>
      </c>
      <c r="M176" s="316" t="str">
        <f t="shared" ca="1" si="28"/>
        <v/>
      </c>
    </row>
    <row r="177" spans="1:13" hidden="1">
      <c r="A177" s="172"/>
      <c r="B177" s="172" t="str">
        <f t="shared" si="23"/>
        <v/>
      </c>
      <c r="C177" s="103" t="str">
        <f t="shared" ca="1" si="24"/>
        <v/>
      </c>
      <c r="D177" s="103" t="str">
        <f t="shared" ca="1" si="24"/>
        <v/>
      </c>
      <c r="E177" s="103" t="str">
        <f t="shared" ca="1" si="24"/>
        <v/>
      </c>
      <c r="F177" s="315" t="str">
        <f t="shared" ca="1" si="24"/>
        <v/>
      </c>
      <c r="G177" s="314" t="str">
        <f t="shared" ca="1" si="24"/>
        <v/>
      </c>
      <c r="H177" s="173" t="str">
        <f t="shared" si="25"/>
        <v/>
      </c>
      <c r="I177" s="315" t="str">
        <f t="shared" ca="1" si="26"/>
        <v/>
      </c>
      <c r="J177" s="314" t="str">
        <f t="shared" ca="1" si="26"/>
        <v/>
      </c>
      <c r="K177" s="173" t="str">
        <f t="shared" si="27"/>
        <v/>
      </c>
      <c r="L177" s="174" t="str">
        <f t="shared" ca="1" si="28"/>
        <v/>
      </c>
      <c r="M177" s="316" t="str">
        <f t="shared" ca="1" si="28"/>
        <v/>
      </c>
    </row>
    <row r="178" spans="1:13" hidden="1">
      <c r="A178" s="172"/>
      <c r="B178" s="172" t="str">
        <f t="shared" si="23"/>
        <v/>
      </c>
      <c r="C178" s="103" t="str">
        <f t="shared" ca="1" si="24"/>
        <v/>
      </c>
      <c r="D178" s="103" t="str">
        <f t="shared" ca="1" si="24"/>
        <v/>
      </c>
      <c r="E178" s="103" t="str">
        <f t="shared" ca="1" si="24"/>
        <v/>
      </c>
      <c r="F178" s="315" t="str">
        <f t="shared" ca="1" si="24"/>
        <v/>
      </c>
      <c r="G178" s="314" t="str">
        <f t="shared" ca="1" si="24"/>
        <v/>
      </c>
      <c r="H178" s="173" t="str">
        <f t="shared" si="25"/>
        <v/>
      </c>
      <c r="I178" s="315" t="str">
        <f t="shared" ca="1" si="26"/>
        <v/>
      </c>
      <c r="J178" s="314" t="str">
        <f t="shared" ca="1" si="26"/>
        <v/>
      </c>
      <c r="K178" s="173" t="str">
        <f t="shared" si="27"/>
        <v/>
      </c>
      <c r="L178" s="174" t="str">
        <f t="shared" ca="1" si="28"/>
        <v/>
      </c>
      <c r="M178" s="316" t="str">
        <f t="shared" ca="1" si="28"/>
        <v/>
      </c>
    </row>
    <row r="179" spans="1:13" hidden="1">
      <c r="A179" s="172"/>
      <c r="B179" s="172" t="str">
        <f t="shared" si="23"/>
        <v/>
      </c>
      <c r="C179" s="103" t="str">
        <f t="shared" ca="1" si="24"/>
        <v/>
      </c>
      <c r="D179" s="103" t="str">
        <f t="shared" ca="1" si="24"/>
        <v/>
      </c>
      <c r="E179" s="103" t="str">
        <f t="shared" ca="1" si="24"/>
        <v/>
      </c>
      <c r="F179" s="315" t="str">
        <f t="shared" ca="1" si="24"/>
        <v/>
      </c>
      <c r="G179" s="314" t="str">
        <f t="shared" ca="1" si="24"/>
        <v/>
      </c>
      <c r="H179" s="173" t="str">
        <f t="shared" si="25"/>
        <v/>
      </c>
      <c r="I179" s="315" t="str">
        <f t="shared" ca="1" si="26"/>
        <v/>
      </c>
      <c r="J179" s="314" t="str">
        <f t="shared" ca="1" si="26"/>
        <v/>
      </c>
      <c r="K179" s="173" t="str">
        <f t="shared" si="27"/>
        <v/>
      </c>
      <c r="L179" s="174" t="str">
        <f t="shared" ca="1" si="28"/>
        <v/>
      </c>
      <c r="M179" s="316" t="str">
        <f t="shared" ca="1" si="28"/>
        <v/>
      </c>
    </row>
    <row r="180" spans="1:13" hidden="1">
      <c r="A180" s="172"/>
      <c r="B180" s="172" t="str">
        <f t="shared" si="23"/>
        <v/>
      </c>
      <c r="C180" s="103" t="str">
        <f t="shared" ca="1" si="24"/>
        <v/>
      </c>
      <c r="D180" s="103" t="str">
        <f t="shared" ca="1" si="24"/>
        <v/>
      </c>
      <c r="E180" s="103" t="str">
        <f t="shared" ca="1" si="24"/>
        <v/>
      </c>
      <c r="F180" s="315" t="str">
        <f t="shared" ca="1" si="24"/>
        <v/>
      </c>
      <c r="G180" s="314" t="str">
        <f t="shared" ca="1" si="24"/>
        <v/>
      </c>
      <c r="H180" s="173" t="str">
        <f t="shared" si="25"/>
        <v/>
      </c>
      <c r="I180" s="315" t="str">
        <f t="shared" ca="1" si="26"/>
        <v/>
      </c>
      <c r="J180" s="314" t="str">
        <f t="shared" ca="1" si="26"/>
        <v/>
      </c>
      <c r="K180" s="173" t="str">
        <f t="shared" si="27"/>
        <v/>
      </c>
      <c r="L180" s="174" t="str">
        <f t="shared" ca="1" si="28"/>
        <v/>
      </c>
      <c r="M180" s="316" t="str">
        <f t="shared" ca="1" si="28"/>
        <v/>
      </c>
    </row>
    <row r="181" spans="1:13" hidden="1">
      <c r="A181" s="172"/>
      <c r="B181" s="172" t="str">
        <f t="shared" si="23"/>
        <v/>
      </c>
      <c r="C181" s="103" t="str">
        <f t="shared" ca="1" si="24"/>
        <v/>
      </c>
      <c r="D181" s="103" t="str">
        <f t="shared" ca="1" si="24"/>
        <v/>
      </c>
      <c r="E181" s="103" t="str">
        <f t="shared" ca="1" si="24"/>
        <v/>
      </c>
      <c r="F181" s="315" t="str">
        <f t="shared" ca="1" si="24"/>
        <v/>
      </c>
      <c r="G181" s="314" t="str">
        <f t="shared" ca="1" si="24"/>
        <v/>
      </c>
      <c r="H181" s="173" t="str">
        <f t="shared" si="25"/>
        <v/>
      </c>
      <c r="I181" s="315" t="str">
        <f t="shared" ca="1" si="26"/>
        <v/>
      </c>
      <c r="J181" s="314" t="str">
        <f t="shared" ca="1" si="26"/>
        <v/>
      </c>
      <c r="K181" s="173" t="str">
        <f t="shared" si="27"/>
        <v/>
      </c>
      <c r="L181" s="174" t="str">
        <f t="shared" ca="1" si="28"/>
        <v/>
      </c>
      <c r="M181" s="316" t="str">
        <f t="shared" ca="1" si="28"/>
        <v/>
      </c>
    </row>
    <row r="182" spans="1:13" hidden="1">
      <c r="A182" s="172"/>
      <c r="B182" s="172" t="str">
        <f t="shared" si="23"/>
        <v/>
      </c>
      <c r="C182" s="103" t="str">
        <f t="shared" ca="1" si="24"/>
        <v/>
      </c>
      <c r="D182" s="103" t="str">
        <f t="shared" ca="1" si="24"/>
        <v/>
      </c>
      <c r="E182" s="103" t="str">
        <f t="shared" ca="1" si="24"/>
        <v/>
      </c>
      <c r="F182" s="315" t="str">
        <f t="shared" ca="1" si="24"/>
        <v/>
      </c>
      <c r="G182" s="314" t="str">
        <f t="shared" ca="1" si="24"/>
        <v/>
      </c>
      <c r="H182" s="173" t="str">
        <f t="shared" si="25"/>
        <v/>
      </c>
      <c r="I182" s="315" t="str">
        <f t="shared" ca="1" si="26"/>
        <v/>
      </c>
      <c r="J182" s="314" t="str">
        <f t="shared" ca="1" si="26"/>
        <v/>
      </c>
      <c r="K182" s="173" t="str">
        <f t="shared" si="27"/>
        <v/>
      </c>
      <c r="L182" s="174" t="str">
        <f t="shared" ca="1" si="28"/>
        <v/>
      </c>
      <c r="M182" s="316" t="str">
        <f t="shared" ca="1" si="28"/>
        <v/>
      </c>
    </row>
    <row r="183" spans="1:13" hidden="1">
      <c r="A183" s="172"/>
      <c r="B183" s="172" t="str">
        <f t="shared" si="23"/>
        <v/>
      </c>
      <c r="C183" s="103" t="str">
        <f t="shared" ca="1" si="24"/>
        <v/>
      </c>
      <c r="D183" s="103" t="str">
        <f t="shared" ca="1" si="24"/>
        <v/>
      </c>
      <c r="E183" s="103" t="str">
        <f t="shared" ca="1" si="24"/>
        <v/>
      </c>
      <c r="F183" s="315" t="str">
        <f t="shared" ca="1" si="24"/>
        <v/>
      </c>
      <c r="G183" s="314" t="str">
        <f t="shared" ca="1" si="24"/>
        <v/>
      </c>
      <c r="H183" s="173" t="str">
        <f t="shared" si="25"/>
        <v/>
      </c>
      <c r="I183" s="315" t="str">
        <f t="shared" ca="1" si="26"/>
        <v/>
      </c>
      <c r="J183" s="314" t="str">
        <f t="shared" ca="1" si="26"/>
        <v/>
      </c>
      <c r="K183" s="173" t="str">
        <f t="shared" si="27"/>
        <v/>
      </c>
      <c r="L183" s="174" t="str">
        <f t="shared" ca="1" si="28"/>
        <v/>
      </c>
      <c r="M183" s="316" t="str">
        <f t="shared" ca="1" si="28"/>
        <v/>
      </c>
    </row>
    <row r="184" spans="1:13" hidden="1">
      <c r="A184" s="172"/>
      <c r="B184" s="172" t="str">
        <f t="shared" si="23"/>
        <v/>
      </c>
      <c r="C184" s="103" t="str">
        <f t="shared" ca="1" si="24"/>
        <v/>
      </c>
      <c r="D184" s="103" t="str">
        <f t="shared" ca="1" si="24"/>
        <v/>
      </c>
      <c r="E184" s="103" t="str">
        <f t="shared" ca="1" si="24"/>
        <v/>
      </c>
      <c r="F184" s="315" t="str">
        <f t="shared" ca="1" si="24"/>
        <v/>
      </c>
      <c r="G184" s="314" t="str">
        <f t="shared" ca="1" si="24"/>
        <v/>
      </c>
      <c r="H184" s="173" t="str">
        <f t="shared" si="25"/>
        <v/>
      </c>
      <c r="I184" s="315" t="str">
        <f t="shared" ca="1" si="26"/>
        <v/>
      </c>
      <c r="J184" s="314" t="str">
        <f t="shared" ca="1" si="26"/>
        <v/>
      </c>
      <c r="K184" s="173" t="str">
        <f t="shared" si="27"/>
        <v/>
      </c>
      <c r="L184" s="174" t="str">
        <f t="shared" ca="1" si="28"/>
        <v/>
      </c>
      <c r="M184" s="316" t="str">
        <f t="shared" ca="1" si="28"/>
        <v/>
      </c>
    </row>
    <row r="185" spans="1:13" hidden="1">
      <c r="A185" s="172"/>
      <c r="B185" s="172" t="str">
        <f t="shared" si="23"/>
        <v/>
      </c>
      <c r="C185" s="103" t="str">
        <f t="shared" ca="1" si="24"/>
        <v/>
      </c>
      <c r="D185" s="103" t="str">
        <f t="shared" ca="1" si="24"/>
        <v/>
      </c>
      <c r="E185" s="103" t="str">
        <f t="shared" ca="1" si="24"/>
        <v/>
      </c>
      <c r="F185" s="315" t="str">
        <f t="shared" ca="1" si="24"/>
        <v/>
      </c>
      <c r="G185" s="314" t="str">
        <f t="shared" ca="1" si="24"/>
        <v/>
      </c>
      <c r="H185" s="173" t="str">
        <f t="shared" si="25"/>
        <v/>
      </c>
      <c r="I185" s="315" t="str">
        <f t="shared" ca="1" si="26"/>
        <v/>
      </c>
      <c r="J185" s="314" t="str">
        <f t="shared" ca="1" si="26"/>
        <v/>
      </c>
      <c r="K185" s="173" t="str">
        <f t="shared" si="27"/>
        <v/>
      </c>
      <c r="L185" s="174" t="str">
        <f t="shared" ca="1" si="28"/>
        <v/>
      </c>
      <c r="M185" s="316" t="str">
        <f t="shared" ca="1" si="28"/>
        <v/>
      </c>
    </row>
    <row r="186" spans="1:13" hidden="1">
      <c r="A186" s="172"/>
      <c r="B186" s="172" t="str">
        <f t="shared" si="23"/>
        <v/>
      </c>
      <c r="C186" s="103" t="str">
        <f t="shared" ca="1" si="24"/>
        <v/>
      </c>
      <c r="D186" s="103" t="str">
        <f t="shared" ca="1" si="24"/>
        <v/>
      </c>
      <c r="E186" s="103" t="str">
        <f t="shared" ca="1" si="24"/>
        <v/>
      </c>
      <c r="F186" s="315" t="str">
        <f t="shared" ca="1" si="24"/>
        <v/>
      </c>
      <c r="G186" s="314" t="str">
        <f t="shared" ca="1" si="24"/>
        <v/>
      </c>
      <c r="H186" s="173" t="str">
        <f t="shared" si="25"/>
        <v/>
      </c>
      <c r="I186" s="315" t="str">
        <f t="shared" ca="1" si="26"/>
        <v/>
      </c>
      <c r="J186" s="314" t="str">
        <f t="shared" ca="1" si="26"/>
        <v/>
      </c>
      <c r="K186" s="173" t="str">
        <f t="shared" si="27"/>
        <v/>
      </c>
      <c r="L186" s="174" t="str">
        <f t="shared" ca="1" si="28"/>
        <v/>
      </c>
      <c r="M186" s="316" t="str">
        <f t="shared" ca="1" si="28"/>
        <v/>
      </c>
    </row>
    <row r="187" spans="1:13" hidden="1">
      <c r="A187" s="172"/>
      <c r="B187" s="172" t="str">
        <f t="shared" si="23"/>
        <v/>
      </c>
      <c r="C187" s="103" t="str">
        <f t="shared" ca="1" si="24"/>
        <v/>
      </c>
      <c r="D187" s="103" t="str">
        <f t="shared" ca="1" si="24"/>
        <v/>
      </c>
      <c r="E187" s="103" t="str">
        <f t="shared" ca="1" si="24"/>
        <v/>
      </c>
      <c r="F187" s="315" t="str">
        <f t="shared" ca="1" si="24"/>
        <v/>
      </c>
      <c r="G187" s="314" t="str">
        <f t="shared" ca="1" si="24"/>
        <v/>
      </c>
      <c r="H187" s="173" t="str">
        <f t="shared" si="25"/>
        <v/>
      </c>
      <c r="I187" s="315" t="str">
        <f t="shared" ca="1" si="26"/>
        <v/>
      </c>
      <c r="J187" s="314" t="str">
        <f t="shared" ca="1" si="26"/>
        <v/>
      </c>
      <c r="K187" s="173" t="str">
        <f t="shared" si="27"/>
        <v/>
      </c>
      <c r="L187" s="174" t="str">
        <f t="shared" ca="1" si="28"/>
        <v/>
      </c>
      <c r="M187" s="316" t="str">
        <f t="shared" ca="1" si="28"/>
        <v/>
      </c>
    </row>
    <row r="188" spans="1:13" hidden="1">
      <c r="A188" s="172"/>
      <c r="B188" s="172" t="str">
        <f t="shared" si="23"/>
        <v/>
      </c>
      <c r="C188" s="103" t="str">
        <f t="shared" ca="1" si="24"/>
        <v/>
      </c>
      <c r="D188" s="103" t="str">
        <f t="shared" ca="1" si="24"/>
        <v/>
      </c>
      <c r="E188" s="103" t="str">
        <f t="shared" ca="1" si="24"/>
        <v/>
      </c>
      <c r="F188" s="315" t="str">
        <f t="shared" ca="1" si="24"/>
        <v/>
      </c>
      <c r="G188" s="314" t="str">
        <f t="shared" ca="1" si="24"/>
        <v/>
      </c>
      <c r="H188" s="173" t="str">
        <f t="shared" si="25"/>
        <v/>
      </c>
      <c r="I188" s="315" t="str">
        <f t="shared" ca="1" si="26"/>
        <v/>
      </c>
      <c r="J188" s="314" t="str">
        <f t="shared" ca="1" si="26"/>
        <v/>
      </c>
      <c r="K188" s="173" t="str">
        <f t="shared" si="27"/>
        <v/>
      </c>
      <c r="L188" s="174" t="str">
        <f t="shared" ca="1" si="28"/>
        <v/>
      </c>
      <c r="M188" s="316" t="str">
        <f t="shared" ca="1" si="28"/>
        <v/>
      </c>
    </row>
    <row r="189" spans="1:13" hidden="1">
      <c r="A189" s="172"/>
      <c r="B189" s="172" t="str">
        <f t="shared" si="23"/>
        <v/>
      </c>
      <c r="C189" s="103" t="str">
        <f t="shared" ca="1" si="24"/>
        <v/>
      </c>
      <c r="D189" s="103" t="str">
        <f t="shared" ca="1" si="24"/>
        <v/>
      </c>
      <c r="E189" s="103" t="str">
        <f t="shared" ca="1" si="24"/>
        <v/>
      </c>
      <c r="F189" s="315" t="str">
        <f t="shared" ca="1" si="24"/>
        <v/>
      </c>
      <c r="G189" s="314" t="str">
        <f t="shared" ca="1" si="24"/>
        <v/>
      </c>
      <c r="H189" s="173" t="str">
        <f t="shared" si="25"/>
        <v/>
      </c>
      <c r="I189" s="315" t="str">
        <f t="shared" ca="1" si="26"/>
        <v/>
      </c>
      <c r="J189" s="314" t="str">
        <f t="shared" ca="1" si="26"/>
        <v/>
      </c>
      <c r="K189" s="173" t="str">
        <f t="shared" si="27"/>
        <v/>
      </c>
      <c r="L189" s="174" t="str">
        <f t="shared" ca="1" si="28"/>
        <v/>
      </c>
      <c r="M189" s="316" t="str">
        <f t="shared" ca="1" si="28"/>
        <v/>
      </c>
    </row>
    <row r="190" spans="1:13" hidden="1">
      <c r="A190" s="172"/>
      <c r="B190" s="172" t="str">
        <f t="shared" si="23"/>
        <v/>
      </c>
      <c r="C190" s="103" t="str">
        <f t="shared" ca="1" si="24"/>
        <v/>
      </c>
      <c r="D190" s="103" t="str">
        <f t="shared" ca="1" si="24"/>
        <v/>
      </c>
      <c r="E190" s="103" t="str">
        <f t="shared" ca="1" si="24"/>
        <v/>
      </c>
      <c r="F190" s="315" t="str">
        <f t="shared" ca="1" si="24"/>
        <v/>
      </c>
      <c r="G190" s="314" t="str">
        <f t="shared" ca="1" si="24"/>
        <v/>
      </c>
      <c r="H190" s="173" t="str">
        <f t="shared" si="25"/>
        <v/>
      </c>
      <c r="I190" s="315" t="str">
        <f t="shared" ca="1" si="26"/>
        <v/>
      </c>
      <c r="J190" s="314" t="str">
        <f t="shared" ca="1" si="26"/>
        <v/>
      </c>
      <c r="K190" s="173" t="str">
        <f t="shared" si="27"/>
        <v/>
      </c>
      <c r="L190" s="174" t="str">
        <f t="shared" ca="1" si="28"/>
        <v/>
      </c>
      <c r="M190" s="316" t="str">
        <f t="shared" ca="1" si="28"/>
        <v/>
      </c>
    </row>
    <row r="191" spans="1:13" hidden="1">
      <c r="A191" s="172"/>
      <c r="B191" s="172" t="str">
        <f t="shared" si="23"/>
        <v/>
      </c>
      <c r="C191" s="103" t="str">
        <f t="shared" ca="1" si="24"/>
        <v/>
      </c>
      <c r="D191" s="103" t="str">
        <f t="shared" ca="1" si="24"/>
        <v/>
      </c>
      <c r="E191" s="103" t="str">
        <f t="shared" ca="1" si="24"/>
        <v/>
      </c>
      <c r="F191" s="315" t="str">
        <f t="shared" ca="1" si="24"/>
        <v/>
      </c>
      <c r="G191" s="314" t="str">
        <f t="shared" ca="1" si="24"/>
        <v/>
      </c>
      <c r="H191" s="173" t="str">
        <f t="shared" si="25"/>
        <v/>
      </c>
      <c r="I191" s="315" t="str">
        <f t="shared" ca="1" si="26"/>
        <v/>
      </c>
      <c r="J191" s="314" t="str">
        <f t="shared" ca="1" si="26"/>
        <v/>
      </c>
      <c r="K191" s="173" t="str">
        <f t="shared" si="27"/>
        <v/>
      </c>
      <c r="L191" s="174" t="str">
        <f t="shared" ca="1" si="28"/>
        <v/>
      </c>
      <c r="M191" s="316" t="str">
        <f t="shared" ca="1" si="28"/>
        <v/>
      </c>
    </row>
    <row r="192" spans="1:13" hidden="1">
      <c r="A192" s="172"/>
      <c r="B192" s="172" t="str">
        <f t="shared" si="23"/>
        <v/>
      </c>
      <c r="C192" s="103" t="str">
        <f t="shared" ca="1" si="24"/>
        <v/>
      </c>
      <c r="D192" s="103" t="str">
        <f t="shared" ca="1" si="24"/>
        <v/>
      </c>
      <c r="E192" s="103" t="str">
        <f t="shared" ca="1" si="24"/>
        <v/>
      </c>
      <c r="F192" s="315" t="str">
        <f t="shared" ca="1" si="24"/>
        <v/>
      </c>
      <c r="G192" s="314" t="str">
        <f t="shared" ca="1" si="24"/>
        <v/>
      </c>
      <c r="H192" s="173" t="str">
        <f t="shared" si="25"/>
        <v/>
      </c>
      <c r="I192" s="315" t="str">
        <f t="shared" ca="1" si="26"/>
        <v/>
      </c>
      <c r="J192" s="314" t="str">
        <f t="shared" ca="1" si="26"/>
        <v/>
      </c>
      <c r="K192" s="173" t="str">
        <f t="shared" si="27"/>
        <v/>
      </c>
      <c r="L192" s="174" t="str">
        <f t="shared" ca="1" si="28"/>
        <v/>
      </c>
      <c r="M192" s="316" t="str">
        <f t="shared" ca="1" si="28"/>
        <v/>
      </c>
    </row>
    <row r="193" spans="1:13" hidden="1">
      <c r="A193" s="172"/>
      <c r="B193" s="172" t="str">
        <f t="shared" si="23"/>
        <v/>
      </c>
      <c r="C193" s="103" t="str">
        <f t="shared" ca="1" si="24"/>
        <v/>
      </c>
      <c r="D193" s="103" t="str">
        <f t="shared" ca="1" si="24"/>
        <v/>
      </c>
      <c r="E193" s="103" t="str">
        <f t="shared" ca="1" si="24"/>
        <v/>
      </c>
      <c r="F193" s="315" t="str">
        <f t="shared" ca="1" si="24"/>
        <v/>
      </c>
      <c r="G193" s="314" t="str">
        <f t="shared" ca="1" si="24"/>
        <v/>
      </c>
      <c r="H193" s="173" t="str">
        <f t="shared" si="25"/>
        <v/>
      </c>
      <c r="I193" s="315" t="str">
        <f t="shared" ca="1" si="26"/>
        <v/>
      </c>
      <c r="J193" s="314" t="str">
        <f t="shared" ca="1" si="26"/>
        <v/>
      </c>
      <c r="K193" s="173" t="str">
        <f t="shared" si="27"/>
        <v/>
      </c>
      <c r="L193" s="174" t="str">
        <f t="shared" ca="1" si="28"/>
        <v/>
      </c>
      <c r="M193" s="316" t="str">
        <f t="shared" ca="1" si="28"/>
        <v/>
      </c>
    </row>
    <row r="194" spans="1:13" hidden="1">
      <c r="A194" s="172"/>
      <c r="B194" s="172" t="str">
        <f t="shared" si="23"/>
        <v/>
      </c>
      <c r="C194" s="103" t="str">
        <f t="shared" ca="1" si="24"/>
        <v/>
      </c>
      <c r="D194" s="103" t="str">
        <f t="shared" ca="1" si="24"/>
        <v/>
      </c>
      <c r="E194" s="103" t="str">
        <f t="shared" ca="1" si="24"/>
        <v/>
      </c>
      <c r="F194" s="315" t="str">
        <f t="shared" ca="1" si="24"/>
        <v/>
      </c>
      <c r="G194" s="314" t="str">
        <f t="shared" ca="1" si="24"/>
        <v/>
      </c>
      <c r="H194" s="173" t="str">
        <f t="shared" si="25"/>
        <v/>
      </c>
      <c r="I194" s="315" t="str">
        <f t="shared" ca="1" si="26"/>
        <v/>
      </c>
      <c r="J194" s="314" t="str">
        <f t="shared" ca="1" si="26"/>
        <v/>
      </c>
      <c r="K194" s="173" t="str">
        <f t="shared" si="27"/>
        <v/>
      </c>
      <c r="L194" s="174" t="str">
        <f t="shared" ca="1" si="28"/>
        <v/>
      </c>
      <c r="M194" s="316" t="str">
        <f t="shared" ca="1" si="28"/>
        <v/>
      </c>
    </row>
    <row r="195" spans="1:13" hidden="1">
      <c r="A195" s="172"/>
      <c r="B195" s="172" t="str">
        <f t="shared" si="23"/>
        <v/>
      </c>
      <c r="C195" s="103" t="str">
        <f t="shared" ca="1" si="24"/>
        <v/>
      </c>
      <c r="D195" s="103" t="str">
        <f t="shared" ca="1" si="24"/>
        <v/>
      </c>
      <c r="E195" s="103" t="str">
        <f t="shared" ca="1" si="24"/>
        <v/>
      </c>
      <c r="F195" s="315" t="str">
        <f t="shared" ca="1" si="24"/>
        <v/>
      </c>
      <c r="G195" s="314" t="str">
        <f t="shared" ca="1" si="24"/>
        <v/>
      </c>
      <c r="H195" s="173" t="str">
        <f t="shared" si="25"/>
        <v/>
      </c>
      <c r="I195" s="315" t="str">
        <f t="shared" ca="1" si="26"/>
        <v/>
      </c>
      <c r="J195" s="314" t="str">
        <f t="shared" ca="1" si="26"/>
        <v/>
      </c>
      <c r="K195" s="173" t="str">
        <f t="shared" si="27"/>
        <v/>
      </c>
      <c r="L195" s="174" t="str">
        <f t="shared" ca="1" si="28"/>
        <v/>
      </c>
      <c r="M195" s="316" t="str">
        <f t="shared" ca="1" si="28"/>
        <v/>
      </c>
    </row>
    <row r="196" spans="1:13" hidden="1">
      <c r="A196" s="172"/>
      <c r="B196" s="172" t="str">
        <f t="shared" si="23"/>
        <v/>
      </c>
      <c r="C196" s="103" t="str">
        <f t="shared" ca="1" si="24"/>
        <v/>
      </c>
      <c r="D196" s="103" t="str">
        <f t="shared" ca="1" si="24"/>
        <v/>
      </c>
      <c r="E196" s="103" t="str">
        <f t="shared" ca="1" si="24"/>
        <v/>
      </c>
      <c r="F196" s="315" t="str">
        <f t="shared" ca="1" si="24"/>
        <v/>
      </c>
      <c r="G196" s="314" t="str">
        <f t="shared" ca="1" si="24"/>
        <v/>
      </c>
      <c r="H196" s="173" t="str">
        <f t="shared" si="25"/>
        <v/>
      </c>
      <c r="I196" s="315" t="str">
        <f t="shared" ca="1" si="26"/>
        <v/>
      </c>
      <c r="J196" s="314" t="str">
        <f t="shared" ca="1" si="26"/>
        <v/>
      </c>
      <c r="K196" s="173" t="str">
        <f t="shared" si="27"/>
        <v/>
      </c>
      <c r="L196" s="174" t="str">
        <f t="shared" ca="1" si="28"/>
        <v/>
      </c>
      <c r="M196" s="316" t="str">
        <f t="shared" ca="1" si="28"/>
        <v/>
      </c>
    </row>
    <row r="197" spans="1:13" hidden="1">
      <c r="A197" s="172"/>
      <c r="B197" s="172" t="str">
        <f t="shared" si="23"/>
        <v/>
      </c>
      <c r="C197" s="103" t="str">
        <f t="shared" ca="1" si="24"/>
        <v/>
      </c>
      <c r="D197" s="103" t="str">
        <f t="shared" ca="1" si="24"/>
        <v/>
      </c>
      <c r="E197" s="103" t="str">
        <f t="shared" ca="1" si="24"/>
        <v/>
      </c>
      <c r="F197" s="315" t="str">
        <f t="shared" ca="1" si="24"/>
        <v/>
      </c>
      <c r="G197" s="314" t="str">
        <f t="shared" ca="1" si="24"/>
        <v/>
      </c>
      <c r="H197" s="173" t="str">
        <f t="shared" si="25"/>
        <v/>
      </c>
      <c r="I197" s="315" t="str">
        <f t="shared" ca="1" si="26"/>
        <v/>
      </c>
      <c r="J197" s="314" t="str">
        <f t="shared" ca="1" si="26"/>
        <v/>
      </c>
      <c r="K197" s="173" t="str">
        <f t="shared" si="27"/>
        <v/>
      </c>
      <c r="L197" s="174" t="str">
        <f t="shared" ca="1" si="28"/>
        <v/>
      </c>
      <c r="M197" s="316" t="str">
        <f t="shared" ca="1" si="28"/>
        <v/>
      </c>
    </row>
    <row r="198" spans="1:13" hidden="1">
      <c r="A198" s="172"/>
      <c r="B198" s="172" t="str">
        <f t="shared" si="23"/>
        <v/>
      </c>
      <c r="C198" s="103" t="str">
        <f t="shared" ca="1" si="24"/>
        <v/>
      </c>
      <c r="D198" s="103" t="str">
        <f t="shared" ca="1" si="24"/>
        <v/>
      </c>
      <c r="E198" s="103" t="str">
        <f t="shared" ca="1" si="24"/>
        <v/>
      </c>
      <c r="F198" s="315" t="str">
        <f t="shared" ca="1" si="24"/>
        <v/>
      </c>
      <c r="G198" s="314" t="str">
        <f t="shared" ca="1" si="24"/>
        <v/>
      </c>
      <c r="H198" s="173" t="str">
        <f t="shared" si="25"/>
        <v/>
      </c>
      <c r="I198" s="315" t="str">
        <f t="shared" ca="1" si="26"/>
        <v/>
      </c>
      <c r="J198" s="314" t="str">
        <f t="shared" ca="1" si="26"/>
        <v/>
      </c>
      <c r="K198" s="173" t="str">
        <f t="shared" si="27"/>
        <v/>
      </c>
      <c r="L198" s="174" t="str">
        <f t="shared" ca="1" si="28"/>
        <v/>
      </c>
      <c r="M198" s="316" t="str">
        <f t="shared" ca="1" si="28"/>
        <v/>
      </c>
    </row>
    <row r="199" spans="1:13" hidden="1">
      <c r="A199" s="172"/>
      <c r="B199" s="172" t="str">
        <f t="shared" si="23"/>
        <v/>
      </c>
      <c r="C199" s="103" t="str">
        <f t="shared" ca="1" si="24"/>
        <v/>
      </c>
      <c r="D199" s="103" t="str">
        <f t="shared" ca="1" si="24"/>
        <v/>
      </c>
      <c r="E199" s="103" t="str">
        <f t="shared" ca="1" si="24"/>
        <v/>
      </c>
      <c r="F199" s="315" t="str">
        <f t="shared" ca="1" si="24"/>
        <v/>
      </c>
      <c r="G199" s="314" t="str">
        <f t="shared" ca="1" si="24"/>
        <v/>
      </c>
      <c r="H199" s="173" t="str">
        <f t="shared" si="25"/>
        <v/>
      </c>
      <c r="I199" s="315" t="str">
        <f t="shared" ca="1" si="26"/>
        <v/>
      </c>
      <c r="J199" s="314" t="str">
        <f t="shared" ca="1" si="26"/>
        <v/>
      </c>
      <c r="K199" s="173" t="str">
        <f t="shared" si="27"/>
        <v/>
      </c>
      <c r="L199" s="174" t="str">
        <f t="shared" ca="1" si="28"/>
        <v/>
      </c>
      <c r="M199" s="316" t="str">
        <f t="shared" ca="1" si="28"/>
        <v/>
      </c>
    </row>
    <row r="200" spans="1:13" hidden="1">
      <c r="A200" s="172"/>
      <c r="B200" s="172" t="str">
        <f t="shared" si="23"/>
        <v/>
      </c>
      <c r="C200" s="103" t="str">
        <f t="shared" ca="1" si="24"/>
        <v/>
      </c>
      <c r="D200" s="103" t="str">
        <f t="shared" ca="1" si="24"/>
        <v/>
      </c>
      <c r="E200" s="103" t="str">
        <f t="shared" ca="1" si="24"/>
        <v/>
      </c>
      <c r="F200" s="315" t="str">
        <f t="shared" ca="1" si="24"/>
        <v/>
      </c>
      <c r="G200" s="314" t="str">
        <f t="shared" ca="1" si="24"/>
        <v/>
      </c>
      <c r="H200" s="173" t="str">
        <f t="shared" si="25"/>
        <v/>
      </c>
      <c r="I200" s="315" t="str">
        <f t="shared" ca="1" si="26"/>
        <v/>
      </c>
      <c r="J200" s="314" t="str">
        <f t="shared" ca="1" si="26"/>
        <v/>
      </c>
      <c r="K200" s="173" t="str">
        <f t="shared" si="27"/>
        <v/>
      </c>
      <c r="L200" s="174" t="str">
        <f t="shared" ca="1" si="28"/>
        <v/>
      </c>
      <c r="M200" s="316" t="str">
        <f t="shared" ca="1" si="28"/>
        <v/>
      </c>
    </row>
    <row r="201" spans="1:13" hidden="1">
      <c r="A201" s="172"/>
      <c r="B201" s="172" t="str">
        <f t="shared" si="23"/>
        <v/>
      </c>
      <c r="C201" s="103" t="str">
        <f t="shared" ca="1" si="24"/>
        <v/>
      </c>
      <c r="D201" s="103" t="str">
        <f t="shared" ca="1" si="24"/>
        <v/>
      </c>
      <c r="E201" s="103" t="str">
        <f t="shared" ca="1" si="24"/>
        <v/>
      </c>
      <c r="F201" s="315" t="str">
        <f t="shared" ca="1" si="24"/>
        <v/>
      </c>
      <c r="G201" s="314" t="str">
        <f t="shared" ca="1" si="24"/>
        <v/>
      </c>
      <c r="H201" s="173" t="str">
        <f t="shared" si="25"/>
        <v/>
      </c>
      <c r="I201" s="315" t="str">
        <f t="shared" ca="1" si="26"/>
        <v/>
      </c>
      <c r="J201" s="314" t="str">
        <f t="shared" ca="1" si="26"/>
        <v/>
      </c>
      <c r="K201" s="173" t="str">
        <f t="shared" si="27"/>
        <v/>
      </c>
      <c r="L201" s="174" t="str">
        <f t="shared" ca="1" si="28"/>
        <v/>
      </c>
      <c r="M201" s="316" t="str">
        <f t="shared" ca="1" si="28"/>
        <v/>
      </c>
    </row>
    <row r="202" spans="1:13" hidden="1">
      <c r="A202" s="172"/>
      <c r="B202" s="172" t="str">
        <f t="shared" si="23"/>
        <v/>
      </c>
      <c r="C202" s="103" t="str">
        <f t="shared" ca="1" si="24"/>
        <v/>
      </c>
      <c r="D202" s="103" t="str">
        <f t="shared" ca="1" si="24"/>
        <v/>
      </c>
      <c r="E202" s="103" t="str">
        <f t="shared" ca="1" si="24"/>
        <v/>
      </c>
      <c r="F202" s="315" t="str">
        <f t="shared" ca="1" si="24"/>
        <v/>
      </c>
      <c r="G202" s="314" t="str">
        <f t="shared" ca="1" si="24"/>
        <v/>
      </c>
      <c r="H202" s="173" t="str">
        <f t="shared" si="25"/>
        <v/>
      </c>
      <c r="I202" s="315" t="str">
        <f t="shared" ca="1" si="26"/>
        <v/>
      </c>
      <c r="J202" s="314" t="str">
        <f t="shared" ca="1" si="26"/>
        <v/>
      </c>
      <c r="K202" s="173" t="str">
        <f t="shared" si="27"/>
        <v/>
      </c>
      <c r="L202" s="174" t="str">
        <f t="shared" ca="1" si="28"/>
        <v/>
      </c>
      <c r="M202" s="316" t="str">
        <f t="shared" ca="1" si="28"/>
        <v/>
      </c>
    </row>
    <row r="203" spans="1:13" hidden="1">
      <c r="A203" s="172"/>
      <c r="B203" s="172" t="str">
        <f t="shared" si="23"/>
        <v/>
      </c>
      <c r="C203" s="103" t="str">
        <f t="shared" ca="1" si="24"/>
        <v/>
      </c>
      <c r="D203" s="103" t="str">
        <f t="shared" ca="1" si="24"/>
        <v/>
      </c>
      <c r="E203" s="103" t="str">
        <f t="shared" ca="1" si="24"/>
        <v/>
      </c>
      <c r="F203" s="315" t="str">
        <f t="shared" ca="1" si="24"/>
        <v/>
      </c>
      <c r="G203" s="314" t="str">
        <f t="shared" ca="1" si="24"/>
        <v/>
      </c>
      <c r="H203" s="173" t="str">
        <f t="shared" si="25"/>
        <v/>
      </c>
      <c r="I203" s="315" t="str">
        <f t="shared" ca="1" si="26"/>
        <v/>
      </c>
      <c r="J203" s="314" t="str">
        <f t="shared" ca="1" si="26"/>
        <v/>
      </c>
      <c r="K203" s="173" t="str">
        <f t="shared" si="27"/>
        <v/>
      </c>
      <c r="L203" s="174" t="str">
        <f t="shared" ca="1" si="28"/>
        <v/>
      </c>
      <c r="M203" s="316" t="str">
        <f t="shared" ca="1" si="28"/>
        <v/>
      </c>
    </row>
    <row r="204" spans="1:13" hidden="1">
      <c r="A204" s="172"/>
      <c r="B204" s="172" t="str">
        <f t="shared" si="23"/>
        <v/>
      </c>
      <c r="C204" s="103" t="str">
        <f t="shared" ca="1" si="24"/>
        <v/>
      </c>
      <c r="D204" s="103" t="str">
        <f t="shared" ca="1" si="24"/>
        <v/>
      </c>
      <c r="E204" s="103" t="str">
        <f t="shared" ca="1" si="24"/>
        <v/>
      </c>
      <c r="F204" s="315" t="str">
        <f t="shared" ca="1" si="24"/>
        <v/>
      </c>
      <c r="G204" s="314" t="str">
        <f t="shared" ca="1" si="24"/>
        <v/>
      </c>
      <c r="H204" s="173" t="str">
        <f t="shared" si="25"/>
        <v/>
      </c>
      <c r="I204" s="315" t="str">
        <f t="shared" ca="1" si="26"/>
        <v/>
      </c>
      <c r="J204" s="314" t="str">
        <f t="shared" ca="1" si="26"/>
        <v/>
      </c>
      <c r="K204" s="173" t="str">
        <f t="shared" si="27"/>
        <v/>
      </c>
      <c r="L204" s="174" t="str">
        <f t="shared" ca="1" si="28"/>
        <v/>
      </c>
      <c r="M204" s="316" t="str">
        <f t="shared" ca="1" si="28"/>
        <v/>
      </c>
    </row>
    <row r="205" spans="1:13" hidden="1">
      <c r="A205" s="172"/>
      <c r="B205" s="172" t="str">
        <f t="shared" si="23"/>
        <v/>
      </c>
      <c r="C205" s="103" t="str">
        <f t="shared" ca="1" si="24"/>
        <v/>
      </c>
      <c r="D205" s="103" t="str">
        <f t="shared" ca="1" si="24"/>
        <v/>
      </c>
      <c r="E205" s="103" t="str">
        <f t="shared" ca="1" si="24"/>
        <v/>
      </c>
      <c r="F205" s="315" t="str">
        <f t="shared" ca="1" si="24"/>
        <v/>
      </c>
      <c r="G205" s="314" t="str">
        <f t="shared" ca="1" si="24"/>
        <v/>
      </c>
      <c r="H205" s="173" t="str">
        <f t="shared" si="25"/>
        <v/>
      </c>
      <c r="I205" s="315" t="str">
        <f t="shared" ca="1" si="26"/>
        <v/>
      </c>
      <c r="J205" s="314" t="str">
        <f t="shared" ca="1" si="26"/>
        <v/>
      </c>
      <c r="K205" s="173" t="str">
        <f t="shared" si="27"/>
        <v/>
      </c>
      <c r="L205" s="174" t="str">
        <f t="shared" ca="1" si="28"/>
        <v/>
      </c>
      <c r="M205" s="316" t="str">
        <f t="shared" ca="1" si="28"/>
        <v/>
      </c>
    </row>
    <row r="206" spans="1:13" hidden="1">
      <c r="A206" s="172"/>
      <c r="B206" s="172" t="str">
        <f t="shared" si="23"/>
        <v/>
      </c>
      <c r="C206" s="103" t="str">
        <f t="shared" ca="1" si="24"/>
        <v/>
      </c>
      <c r="D206" s="103" t="str">
        <f t="shared" ca="1" si="24"/>
        <v/>
      </c>
      <c r="E206" s="103" t="str">
        <f t="shared" ca="1" si="24"/>
        <v/>
      </c>
      <c r="F206" s="315" t="str">
        <f t="shared" ca="1" si="24"/>
        <v/>
      </c>
      <c r="G206" s="314" t="str">
        <f t="shared" ca="1" si="24"/>
        <v/>
      </c>
      <c r="H206" s="173" t="str">
        <f t="shared" si="25"/>
        <v/>
      </c>
      <c r="I206" s="315" t="str">
        <f t="shared" ca="1" si="26"/>
        <v/>
      </c>
      <c r="J206" s="314" t="str">
        <f t="shared" ca="1" si="26"/>
        <v/>
      </c>
      <c r="K206" s="173" t="str">
        <f t="shared" si="27"/>
        <v/>
      </c>
      <c r="L206" s="174" t="str">
        <f t="shared" ca="1" si="28"/>
        <v/>
      </c>
      <c r="M206" s="316" t="str">
        <f t="shared" ca="1" si="28"/>
        <v/>
      </c>
    </row>
    <row r="207" spans="1:13" hidden="1">
      <c r="A207" s="172"/>
      <c r="B207" s="172" t="str">
        <f t="shared" si="23"/>
        <v/>
      </c>
      <c r="C207" s="103" t="str">
        <f t="shared" ca="1" si="24"/>
        <v/>
      </c>
      <c r="D207" s="103" t="str">
        <f t="shared" ca="1" si="24"/>
        <v/>
      </c>
      <c r="E207" s="103" t="str">
        <f t="shared" ca="1" si="24"/>
        <v/>
      </c>
      <c r="F207" s="315" t="str">
        <f t="shared" ca="1" si="24"/>
        <v/>
      </c>
      <c r="G207" s="314" t="str">
        <f t="shared" ca="1" si="24"/>
        <v/>
      </c>
      <c r="H207" s="173" t="str">
        <f t="shared" si="25"/>
        <v/>
      </c>
      <c r="I207" s="315" t="str">
        <f t="shared" ca="1" si="26"/>
        <v/>
      </c>
      <c r="J207" s="314" t="str">
        <f t="shared" ca="1" si="26"/>
        <v/>
      </c>
      <c r="K207" s="173" t="str">
        <f t="shared" si="27"/>
        <v/>
      </c>
      <c r="L207" s="174" t="str">
        <f t="shared" ca="1" si="28"/>
        <v/>
      </c>
      <c r="M207" s="316" t="str">
        <f t="shared" ca="1" si="28"/>
        <v/>
      </c>
    </row>
    <row r="208" spans="1:13" hidden="1">
      <c r="A208" s="172"/>
      <c r="B208" s="172" t="str">
        <f t="shared" si="23"/>
        <v/>
      </c>
      <c r="C208" s="103" t="str">
        <f t="shared" ca="1" si="24"/>
        <v/>
      </c>
      <c r="D208" s="103" t="str">
        <f t="shared" ca="1" si="24"/>
        <v/>
      </c>
      <c r="E208" s="103" t="str">
        <f t="shared" ca="1" si="24"/>
        <v/>
      </c>
      <c r="F208" s="315" t="str">
        <f t="shared" ca="1" si="24"/>
        <v/>
      </c>
      <c r="G208" s="314" t="str">
        <f t="shared" ca="1" si="24"/>
        <v/>
      </c>
      <c r="H208" s="173" t="str">
        <f t="shared" si="25"/>
        <v/>
      </c>
      <c r="I208" s="315" t="str">
        <f t="shared" ca="1" si="26"/>
        <v/>
      </c>
      <c r="J208" s="314" t="str">
        <f t="shared" ca="1" si="26"/>
        <v/>
      </c>
      <c r="K208" s="173" t="str">
        <f t="shared" si="27"/>
        <v/>
      </c>
      <c r="L208" s="174" t="str">
        <f t="shared" ca="1" si="28"/>
        <v/>
      </c>
      <c r="M208" s="316" t="str">
        <f t="shared" ca="1" si="28"/>
        <v/>
      </c>
    </row>
    <row r="209" spans="1:13" hidden="1">
      <c r="A209" s="172"/>
      <c r="B209" s="172" t="str">
        <f t="shared" si="23"/>
        <v/>
      </c>
      <c r="C209" s="103" t="str">
        <f t="shared" ca="1" si="24"/>
        <v/>
      </c>
      <c r="D209" s="103" t="str">
        <f t="shared" ca="1" si="24"/>
        <v/>
      </c>
      <c r="E209" s="103" t="str">
        <f t="shared" ca="1" si="24"/>
        <v/>
      </c>
      <c r="F209" s="315" t="str">
        <f t="shared" ca="1" si="24"/>
        <v/>
      </c>
      <c r="G209" s="314" t="str">
        <f t="shared" ca="1" si="24"/>
        <v/>
      </c>
      <c r="H209" s="173" t="str">
        <f t="shared" si="25"/>
        <v/>
      </c>
      <c r="I209" s="315" t="str">
        <f t="shared" ca="1" si="26"/>
        <v/>
      </c>
      <c r="J209" s="314" t="str">
        <f t="shared" ca="1" si="26"/>
        <v/>
      </c>
      <c r="K209" s="173" t="str">
        <f t="shared" si="27"/>
        <v/>
      </c>
      <c r="L209" s="174" t="str">
        <f t="shared" ca="1" si="28"/>
        <v/>
      </c>
      <c r="M209" s="316" t="str">
        <f t="shared" ca="1" si="28"/>
        <v/>
      </c>
    </row>
    <row r="210" spans="1:13">
      <c r="A210" s="337" t="s">
        <v>186</v>
      </c>
      <c r="B210" s="337"/>
      <c r="C210" s="368"/>
      <c r="D210" s="338">
        <f ca="1">SUM(D162:D209)</f>
        <v>260</v>
      </c>
      <c r="E210" s="338">
        <f ca="1">IFERROR(SUMPRODUCT(D162:D209,$E162:$E209)/$D210,0)</f>
        <v>1187.8461538461538</v>
      </c>
      <c r="F210" s="339">
        <f ca="1">IFERROR(SUMPRODUCT(F162:F209,$D162:$D209)/$D210,0)</f>
        <v>5677.7730769230766</v>
      </c>
      <c r="G210" s="340">
        <f ca="1">IFERROR(SUMPRODUCT(G162:G209,$E162:$E209)/SUM($E162:$E209),0)</f>
        <v>4.8871087919997853</v>
      </c>
      <c r="H210" s="341">
        <f ca="1">IFERROR(SUMPRODUCT(H162:H209,$D162:$D209)/$D210,0)</f>
        <v>0</v>
      </c>
      <c r="I210" s="339">
        <f ca="1">IFERROR(SUMPRODUCT(I162:I209,$D162:$D209)/$D209,0)</f>
        <v>0</v>
      </c>
      <c r="J210" s="340">
        <f ca="1">IFERROR(SUMPRODUCT(J162:J209,$E162:$E209)/SUM($E162:$E209),0)</f>
        <v>4.8871087919997853</v>
      </c>
      <c r="K210" s="341">
        <f ca="1">IFERROR(SUMPRODUCT(K162:K209,$D162:$D209)/$D210,0)</f>
        <v>0</v>
      </c>
      <c r="L210" s="339">
        <f ca="1">IFERROR(SUMPRODUCT(L162:L209,$D162:$D209)/$D210,0)</f>
        <v>5677.7730769230766</v>
      </c>
      <c r="M210" s="340">
        <f ca="1">IFERROR(SUMPRODUCT(M162:M209,$E162:$E209)/SUM($E162:$E209),0)</f>
        <v>4.8871087919997853</v>
      </c>
    </row>
    <row r="211" spans="1:13">
      <c r="A211" s="330" t="s">
        <v>65</v>
      </c>
      <c r="B211" s="330"/>
      <c r="C211" s="367"/>
      <c r="D211" s="331"/>
      <c r="E211" s="331"/>
      <c r="F211" s="332"/>
      <c r="G211" s="333"/>
      <c r="H211" s="334"/>
      <c r="I211" s="332"/>
      <c r="J211" s="333"/>
      <c r="K211" s="334"/>
      <c r="L211" s="335"/>
      <c r="M211" s="336"/>
    </row>
    <row r="212" spans="1:13">
      <c r="A212" s="172" t="s">
        <v>358</v>
      </c>
      <c r="B212" s="172" t="str">
        <f>IF(A212="","",$A$211)</f>
        <v>3 Bedroom</v>
      </c>
      <c r="C212" s="103">
        <f t="shared" ref="C212:G215" ca="1" si="29">IF($A212="","",IFERROR(INDIRECT("'" &amp; $A212 &amp; "'!" &amp; C$7),0))</f>
        <v>2</v>
      </c>
      <c r="D212" s="103">
        <f t="shared" ca="1" si="29"/>
        <v>0</v>
      </c>
      <c r="E212" s="103">
        <f t="shared" ca="1" si="29"/>
        <v>0</v>
      </c>
      <c r="F212" s="315">
        <f t="shared" ca="1" si="29"/>
        <v>0</v>
      </c>
      <c r="G212" s="314">
        <f t="shared" ca="1" si="29"/>
        <v>0</v>
      </c>
      <c r="H212" s="173">
        <f ca="1">IF($A212="","",I212-F212)</f>
        <v>0</v>
      </c>
      <c r="I212" s="315">
        <f t="shared" ref="I212:J215" ca="1" si="30">IF($A212="","",IFERROR(INDIRECT("'" &amp; $A212 &amp; "'!" &amp; I$7),0))</f>
        <v>0</v>
      </c>
      <c r="J212" s="314">
        <f t="shared" ca="1" si="30"/>
        <v>0</v>
      </c>
      <c r="K212" s="173">
        <f ca="1">IF($A212="","",L212-I212)</f>
        <v>0</v>
      </c>
      <c r="L212" s="174">
        <f t="shared" ref="L212:M215" ca="1" si="31">IF($A212="","",IFERROR(INDIRECT("'" &amp; $A212 &amp; "'!" &amp; L$7),0))</f>
        <v>0</v>
      </c>
      <c r="M212" s="316">
        <f t="shared" ca="1" si="31"/>
        <v>0</v>
      </c>
    </row>
    <row r="213" spans="1:13">
      <c r="A213" s="172" t="s">
        <v>384</v>
      </c>
      <c r="B213" s="172" t="str">
        <f>IF(A213="","",$A$211)</f>
        <v>3 Bedroom</v>
      </c>
      <c r="C213" s="103">
        <f t="shared" ca="1" si="29"/>
        <v>5</v>
      </c>
      <c r="D213" s="103">
        <f t="shared" ca="1" si="29"/>
        <v>0</v>
      </c>
      <c r="E213" s="103">
        <f t="shared" ca="1" si="29"/>
        <v>0</v>
      </c>
      <c r="F213" s="315">
        <f t="shared" ca="1" si="29"/>
        <v>0</v>
      </c>
      <c r="G213" s="314">
        <f t="shared" ca="1" si="29"/>
        <v>0</v>
      </c>
      <c r="H213" s="173">
        <f ca="1">IF($A213="","",I213-F213)</f>
        <v>0</v>
      </c>
      <c r="I213" s="315">
        <f t="shared" ca="1" si="30"/>
        <v>0</v>
      </c>
      <c r="J213" s="314">
        <f t="shared" ca="1" si="30"/>
        <v>0</v>
      </c>
      <c r="K213" s="173">
        <f ca="1">IF($A213="","",L213-I213)</f>
        <v>0</v>
      </c>
      <c r="L213" s="174">
        <f t="shared" ca="1" si="31"/>
        <v>0</v>
      </c>
      <c r="M213" s="316">
        <f t="shared" ca="1" si="31"/>
        <v>0</v>
      </c>
    </row>
    <row r="214" spans="1:13">
      <c r="A214" s="172" t="s">
        <v>406</v>
      </c>
      <c r="B214" s="172" t="str">
        <f>IF(A214="","",$A$211)</f>
        <v>3 Bedroom</v>
      </c>
      <c r="C214" s="103">
        <f t="shared" ca="1" si="29"/>
        <v>4</v>
      </c>
      <c r="D214" s="103">
        <f t="shared" ca="1" si="29"/>
        <v>0</v>
      </c>
      <c r="E214" s="103">
        <f t="shared" ca="1" si="29"/>
        <v>0</v>
      </c>
      <c r="F214" s="315">
        <f t="shared" ca="1" si="29"/>
        <v>0</v>
      </c>
      <c r="G214" s="314">
        <f t="shared" ca="1" si="29"/>
        <v>0</v>
      </c>
      <c r="H214" s="173">
        <f ca="1">IF($A214="","",I214-F214)</f>
        <v>0</v>
      </c>
      <c r="I214" s="315">
        <f t="shared" ca="1" si="30"/>
        <v>0</v>
      </c>
      <c r="J214" s="314">
        <f t="shared" ca="1" si="30"/>
        <v>0</v>
      </c>
      <c r="K214" s="173">
        <f ca="1">IF($A214="","",L214-I214)</f>
        <v>0</v>
      </c>
      <c r="L214" s="174">
        <f t="shared" ca="1" si="31"/>
        <v>0</v>
      </c>
      <c r="M214" s="316">
        <f t="shared" ca="1" si="31"/>
        <v>0</v>
      </c>
    </row>
    <row r="215" spans="1:13">
      <c r="A215" s="172" t="s">
        <v>422</v>
      </c>
      <c r="B215" s="172" t="str">
        <f>IF(A215="","",$A$211)</f>
        <v>3 Bedroom</v>
      </c>
      <c r="C215" s="103">
        <f t="shared" ca="1" si="29"/>
        <v>5</v>
      </c>
      <c r="D215" s="103">
        <f t="shared" ca="1" si="29"/>
        <v>0</v>
      </c>
      <c r="E215" s="103">
        <f t="shared" ca="1" si="29"/>
        <v>0</v>
      </c>
      <c r="F215" s="315">
        <f t="shared" ca="1" si="29"/>
        <v>0</v>
      </c>
      <c r="G215" s="314">
        <f t="shared" ca="1" si="29"/>
        <v>0</v>
      </c>
      <c r="H215" s="173">
        <f ca="1">IF($A215="","",I215-F215)</f>
        <v>0</v>
      </c>
      <c r="I215" s="315">
        <f t="shared" ca="1" si="30"/>
        <v>0</v>
      </c>
      <c r="J215" s="314">
        <f t="shared" ca="1" si="30"/>
        <v>0</v>
      </c>
      <c r="K215" s="173">
        <f ca="1">IF($A215="","",L215-I215)</f>
        <v>0</v>
      </c>
      <c r="L215" s="174">
        <f t="shared" ca="1" si="31"/>
        <v>0</v>
      </c>
      <c r="M215" s="316">
        <f t="shared" ca="1" si="31"/>
        <v>0</v>
      </c>
    </row>
    <row r="216" spans="1:13" hidden="1">
      <c r="A216" s="172"/>
      <c r="B216" s="172" t="str">
        <f t="shared" ref="B216:B259" si="32">IF(A216="","",$A$211)</f>
        <v/>
      </c>
      <c r="C216" s="103" t="str">
        <f t="shared" ref="C216:G259" ca="1" si="33">IF($A216="","",IFERROR(INDIRECT("'" &amp; $A216 &amp; "'!" &amp; C$7),0))</f>
        <v/>
      </c>
      <c r="D216" s="103" t="str">
        <f t="shared" ca="1" si="33"/>
        <v/>
      </c>
      <c r="E216" s="103" t="str">
        <f t="shared" ca="1" si="33"/>
        <v/>
      </c>
      <c r="F216" s="315" t="str">
        <f t="shared" ca="1" si="33"/>
        <v/>
      </c>
      <c r="G216" s="314" t="str">
        <f t="shared" ca="1" si="33"/>
        <v/>
      </c>
      <c r="H216" s="173" t="str">
        <f t="shared" ref="H216:H259" si="34">IF($A216="","",I216-F216)</f>
        <v/>
      </c>
      <c r="I216" s="315" t="str">
        <f t="shared" ref="I216:J259" ca="1" si="35">IF($A216="","",IFERROR(INDIRECT("'" &amp; $A216 &amp; "'!" &amp; I$7),0))</f>
        <v/>
      </c>
      <c r="J216" s="314" t="str">
        <f t="shared" ca="1" si="35"/>
        <v/>
      </c>
      <c r="K216" s="173" t="str">
        <f t="shared" ref="K216:K259" si="36">IF($A216="","",L216-I216)</f>
        <v/>
      </c>
      <c r="L216" s="174" t="str">
        <f t="shared" ref="L216:M259" ca="1" si="37">IF($A216="","",IFERROR(INDIRECT("'" &amp; $A216 &amp; "'!" &amp; L$7),0))</f>
        <v/>
      </c>
      <c r="M216" s="316" t="str">
        <f t="shared" ca="1" si="37"/>
        <v/>
      </c>
    </row>
    <row r="217" spans="1:13" hidden="1">
      <c r="A217" s="172"/>
      <c r="B217" s="172" t="str">
        <f t="shared" si="32"/>
        <v/>
      </c>
      <c r="C217" s="103" t="str">
        <f t="shared" ca="1" si="33"/>
        <v/>
      </c>
      <c r="D217" s="103" t="str">
        <f t="shared" ca="1" si="33"/>
        <v/>
      </c>
      <c r="E217" s="103" t="str">
        <f t="shared" ca="1" si="33"/>
        <v/>
      </c>
      <c r="F217" s="315" t="str">
        <f t="shared" ca="1" si="33"/>
        <v/>
      </c>
      <c r="G217" s="314" t="str">
        <f t="shared" ca="1" si="33"/>
        <v/>
      </c>
      <c r="H217" s="173" t="str">
        <f t="shared" si="34"/>
        <v/>
      </c>
      <c r="I217" s="315" t="str">
        <f t="shared" ca="1" si="35"/>
        <v/>
      </c>
      <c r="J217" s="314" t="str">
        <f t="shared" ca="1" si="35"/>
        <v/>
      </c>
      <c r="K217" s="173" t="str">
        <f t="shared" si="36"/>
        <v/>
      </c>
      <c r="L217" s="174" t="str">
        <f t="shared" ca="1" si="37"/>
        <v/>
      </c>
      <c r="M217" s="316" t="str">
        <f t="shared" ca="1" si="37"/>
        <v/>
      </c>
    </row>
    <row r="218" spans="1:13" hidden="1">
      <c r="A218" s="172"/>
      <c r="B218" s="172" t="str">
        <f t="shared" si="32"/>
        <v/>
      </c>
      <c r="C218" s="103" t="str">
        <f t="shared" ca="1" si="33"/>
        <v/>
      </c>
      <c r="D218" s="103" t="str">
        <f t="shared" ca="1" si="33"/>
        <v/>
      </c>
      <c r="E218" s="103" t="str">
        <f t="shared" ca="1" si="33"/>
        <v/>
      </c>
      <c r="F218" s="315" t="str">
        <f t="shared" ca="1" si="33"/>
        <v/>
      </c>
      <c r="G218" s="314" t="str">
        <f t="shared" ca="1" si="33"/>
        <v/>
      </c>
      <c r="H218" s="173" t="str">
        <f t="shared" si="34"/>
        <v/>
      </c>
      <c r="I218" s="315" t="str">
        <f t="shared" ca="1" si="35"/>
        <v/>
      </c>
      <c r="J218" s="314" t="str">
        <f t="shared" ca="1" si="35"/>
        <v/>
      </c>
      <c r="K218" s="173" t="str">
        <f t="shared" si="36"/>
        <v/>
      </c>
      <c r="L218" s="174" t="str">
        <f t="shared" ca="1" si="37"/>
        <v/>
      </c>
      <c r="M218" s="316" t="str">
        <f t="shared" ca="1" si="37"/>
        <v/>
      </c>
    </row>
    <row r="219" spans="1:13" hidden="1">
      <c r="A219" s="172"/>
      <c r="B219" s="172" t="str">
        <f t="shared" si="32"/>
        <v/>
      </c>
      <c r="C219" s="103" t="str">
        <f t="shared" ca="1" si="33"/>
        <v/>
      </c>
      <c r="D219" s="103" t="str">
        <f t="shared" ca="1" si="33"/>
        <v/>
      </c>
      <c r="E219" s="103" t="str">
        <f t="shared" ca="1" si="33"/>
        <v/>
      </c>
      <c r="F219" s="315" t="str">
        <f t="shared" ca="1" si="33"/>
        <v/>
      </c>
      <c r="G219" s="314" t="str">
        <f t="shared" ca="1" si="33"/>
        <v/>
      </c>
      <c r="H219" s="173" t="str">
        <f t="shared" si="34"/>
        <v/>
      </c>
      <c r="I219" s="315" t="str">
        <f t="shared" ca="1" si="35"/>
        <v/>
      </c>
      <c r="J219" s="314" t="str">
        <f t="shared" ca="1" si="35"/>
        <v/>
      </c>
      <c r="K219" s="173" t="str">
        <f t="shared" si="36"/>
        <v/>
      </c>
      <c r="L219" s="174" t="str">
        <f t="shared" ca="1" si="37"/>
        <v/>
      </c>
      <c r="M219" s="316" t="str">
        <f t="shared" ca="1" si="37"/>
        <v/>
      </c>
    </row>
    <row r="220" spans="1:13" hidden="1">
      <c r="A220" s="172"/>
      <c r="B220" s="172" t="str">
        <f t="shared" si="32"/>
        <v/>
      </c>
      <c r="C220" s="103" t="str">
        <f t="shared" ca="1" si="33"/>
        <v/>
      </c>
      <c r="D220" s="103" t="str">
        <f t="shared" ca="1" si="33"/>
        <v/>
      </c>
      <c r="E220" s="103" t="str">
        <f t="shared" ca="1" si="33"/>
        <v/>
      </c>
      <c r="F220" s="315" t="str">
        <f t="shared" ca="1" si="33"/>
        <v/>
      </c>
      <c r="G220" s="314" t="str">
        <f t="shared" ca="1" si="33"/>
        <v/>
      </c>
      <c r="H220" s="173" t="str">
        <f t="shared" si="34"/>
        <v/>
      </c>
      <c r="I220" s="315" t="str">
        <f t="shared" ca="1" si="35"/>
        <v/>
      </c>
      <c r="J220" s="314" t="str">
        <f t="shared" ca="1" si="35"/>
        <v/>
      </c>
      <c r="K220" s="173" t="str">
        <f t="shared" si="36"/>
        <v/>
      </c>
      <c r="L220" s="174" t="str">
        <f t="shared" ca="1" si="37"/>
        <v/>
      </c>
      <c r="M220" s="316" t="str">
        <f t="shared" ca="1" si="37"/>
        <v/>
      </c>
    </row>
    <row r="221" spans="1:13" hidden="1">
      <c r="A221" s="172"/>
      <c r="B221" s="172" t="str">
        <f t="shared" si="32"/>
        <v/>
      </c>
      <c r="C221" s="103" t="str">
        <f t="shared" ca="1" si="33"/>
        <v/>
      </c>
      <c r="D221" s="103" t="str">
        <f t="shared" ca="1" si="33"/>
        <v/>
      </c>
      <c r="E221" s="103" t="str">
        <f t="shared" ca="1" si="33"/>
        <v/>
      </c>
      <c r="F221" s="315" t="str">
        <f t="shared" ca="1" si="33"/>
        <v/>
      </c>
      <c r="G221" s="314" t="str">
        <f t="shared" ca="1" si="33"/>
        <v/>
      </c>
      <c r="H221" s="173" t="str">
        <f t="shared" si="34"/>
        <v/>
      </c>
      <c r="I221" s="315" t="str">
        <f t="shared" ca="1" si="35"/>
        <v/>
      </c>
      <c r="J221" s="314" t="str">
        <f t="shared" ca="1" si="35"/>
        <v/>
      </c>
      <c r="K221" s="173" t="str">
        <f t="shared" si="36"/>
        <v/>
      </c>
      <c r="L221" s="174" t="str">
        <f t="shared" ca="1" si="37"/>
        <v/>
      </c>
      <c r="M221" s="316" t="str">
        <f t="shared" ca="1" si="37"/>
        <v/>
      </c>
    </row>
    <row r="222" spans="1:13" hidden="1">
      <c r="A222" s="172"/>
      <c r="B222" s="172" t="str">
        <f t="shared" si="32"/>
        <v/>
      </c>
      <c r="C222" s="103" t="str">
        <f t="shared" ca="1" si="33"/>
        <v/>
      </c>
      <c r="D222" s="103" t="str">
        <f t="shared" ca="1" si="33"/>
        <v/>
      </c>
      <c r="E222" s="103" t="str">
        <f t="shared" ca="1" si="33"/>
        <v/>
      </c>
      <c r="F222" s="315" t="str">
        <f t="shared" ca="1" si="33"/>
        <v/>
      </c>
      <c r="G222" s="314" t="str">
        <f t="shared" ca="1" si="33"/>
        <v/>
      </c>
      <c r="H222" s="173" t="str">
        <f t="shared" si="34"/>
        <v/>
      </c>
      <c r="I222" s="315" t="str">
        <f t="shared" ca="1" si="35"/>
        <v/>
      </c>
      <c r="J222" s="314" t="str">
        <f t="shared" ca="1" si="35"/>
        <v/>
      </c>
      <c r="K222" s="173" t="str">
        <f t="shared" si="36"/>
        <v/>
      </c>
      <c r="L222" s="174" t="str">
        <f t="shared" ca="1" si="37"/>
        <v/>
      </c>
      <c r="M222" s="316" t="str">
        <f t="shared" ca="1" si="37"/>
        <v/>
      </c>
    </row>
    <row r="223" spans="1:13" hidden="1">
      <c r="A223" s="172"/>
      <c r="B223" s="172" t="str">
        <f t="shared" si="32"/>
        <v/>
      </c>
      <c r="C223" s="103" t="str">
        <f t="shared" ca="1" si="33"/>
        <v/>
      </c>
      <c r="D223" s="103" t="str">
        <f t="shared" ca="1" si="33"/>
        <v/>
      </c>
      <c r="E223" s="103" t="str">
        <f t="shared" ca="1" si="33"/>
        <v/>
      </c>
      <c r="F223" s="315" t="str">
        <f t="shared" ca="1" si="33"/>
        <v/>
      </c>
      <c r="G223" s="314" t="str">
        <f t="shared" ca="1" si="33"/>
        <v/>
      </c>
      <c r="H223" s="173" t="str">
        <f t="shared" si="34"/>
        <v/>
      </c>
      <c r="I223" s="315" t="str">
        <f t="shared" ca="1" si="35"/>
        <v/>
      </c>
      <c r="J223" s="314" t="str">
        <f t="shared" ca="1" si="35"/>
        <v/>
      </c>
      <c r="K223" s="173" t="str">
        <f t="shared" si="36"/>
        <v/>
      </c>
      <c r="L223" s="174" t="str">
        <f t="shared" ca="1" si="37"/>
        <v/>
      </c>
      <c r="M223" s="316" t="str">
        <f t="shared" ca="1" si="37"/>
        <v/>
      </c>
    </row>
    <row r="224" spans="1:13" hidden="1">
      <c r="A224" s="172"/>
      <c r="B224" s="172" t="str">
        <f t="shared" si="32"/>
        <v/>
      </c>
      <c r="C224" s="103" t="str">
        <f t="shared" ca="1" si="33"/>
        <v/>
      </c>
      <c r="D224" s="103" t="str">
        <f t="shared" ca="1" si="33"/>
        <v/>
      </c>
      <c r="E224" s="103" t="str">
        <f t="shared" ca="1" si="33"/>
        <v/>
      </c>
      <c r="F224" s="315" t="str">
        <f t="shared" ca="1" si="33"/>
        <v/>
      </c>
      <c r="G224" s="314" t="str">
        <f t="shared" ca="1" si="33"/>
        <v/>
      </c>
      <c r="H224" s="173" t="str">
        <f t="shared" si="34"/>
        <v/>
      </c>
      <c r="I224" s="315" t="str">
        <f t="shared" ca="1" si="35"/>
        <v/>
      </c>
      <c r="J224" s="314" t="str">
        <f t="shared" ca="1" si="35"/>
        <v/>
      </c>
      <c r="K224" s="173" t="str">
        <f t="shared" si="36"/>
        <v/>
      </c>
      <c r="L224" s="174" t="str">
        <f t="shared" ca="1" si="37"/>
        <v/>
      </c>
      <c r="M224" s="316" t="str">
        <f t="shared" ca="1" si="37"/>
        <v/>
      </c>
    </row>
    <row r="225" spans="1:13" hidden="1">
      <c r="A225" s="172"/>
      <c r="B225" s="172" t="str">
        <f t="shared" si="32"/>
        <v/>
      </c>
      <c r="C225" s="103" t="str">
        <f t="shared" ca="1" si="33"/>
        <v/>
      </c>
      <c r="D225" s="103" t="str">
        <f t="shared" ca="1" si="33"/>
        <v/>
      </c>
      <c r="E225" s="103" t="str">
        <f t="shared" ca="1" si="33"/>
        <v/>
      </c>
      <c r="F225" s="315" t="str">
        <f t="shared" ca="1" si="33"/>
        <v/>
      </c>
      <c r="G225" s="314" t="str">
        <f t="shared" ca="1" si="33"/>
        <v/>
      </c>
      <c r="H225" s="173" t="str">
        <f t="shared" si="34"/>
        <v/>
      </c>
      <c r="I225" s="315" t="str">
        <f t="shared" ca="1" si="35"/>
        <v/>
      </c>
      <c r="J225" s="314" t="str">
        <f t="shared" ca="1" si="35"/>
        <v/>
      </c>
      <c r="K225" s="173" t="str">
        <f t="shared" si="36"/>
        <v/>
      </c>
      <c r="L225" s="174" t="str">
        <f t="shared" ca="1" si="37"/>
        <v/>
      </c>
      <c r="M225" s="316" t="str">
        <f t="shared" ca="1" si="37"/>
        <v/>
      </c>
    </row>
    <row r="226" spans="1:13" hidden="1">
      <c r="A226" s="172"/>
      <c r="B226" s="172" t="str">
        <f t="shared" si="32"/>
        <v/>
      </c>
      <c r="C226" s="103" t="str">
        <f t="shared" ca="1" si="33"/>
        <v/>
      </c>
      <c r="D226" s="103" t="str">
        <f t="shared" ca="1" si="33"/>
        <v/>
      </c>
      <c r="E226" s="103" t="str">
        <f t="shared" ca="1" si="33"/>
        <v/>
      </c>
      <c r="F226" s="315" t="str">
        <f t="shared" ca="1" si="33"/>
        <v/>
      </c>
      <c r="G226" s="314" t="str">
        <f t="shared" ca="1" si="33"/>
        <v/>
      </c>
      <c r="H226" s="173" t="str">
        <f t="shared" si="34"/>
        <v/>
      </c>
      <c r="I226" s="315" t="str">
        <f t="shared" ca="1" si="35"/>
        <v/>
      </c>
      <c r="J226" s="314" t="str">
        <f t="shared" ca="1" si="35"/>
        <v/>
      </c>
      <c r="K226" s="173" t="str">
        <f t="shared" si="36"/>
        <v/>
      </c>
      <c r="L226" s="174" t="str">
        <f t="shared" ca="1" si="37"/>
        <v/>
      </c>
      <c r="M226" s="316" t="str">
        <f t="shared" ca="1" si="37"/>
        <v/>
      </c>
    </row>
    <row r="227" spans="1:13" hidden="1">
      <c r="A227" s="172"/>
      <c r="B227" s="172" t="str">
        <f t="shared" si="32"/>
        <v/>
      </c>
      <c r="C227" s="103" t="str">
        <f t="shared" ca="1" si="33"/>
        <v/>
      </c>
      <c r="D227" s="103" t="str">
        <f t="shared" ca="1" si="33"/>
        <v/>
      </c>
      <c r="E227" s="103" t="str">
        <f t="shared" ca="1" si="33"/>
        <v/>
      </c>
      <c r="F227" s="315" t="str">
        <f t="shared" ca="1" si="33"/>
        <v/>
      </c>
      <c r="G227" s="314" t="str">
        <f t="shared" ca="1" si="33"/>
        <v/>
      </c>
      <c r="H227" s="173" t="str">
        <f t="shared" si="34"/>
        <v/>
      </c>
      <c r="I227" s="315" t="str">
        <f t="shared" ca="1" si="35"/>
        <v/>
      </c>
      <c r="J227" s="314" t="str">
        <f t="shared" ca="1" si="35"/>
        <v/>
      </c>
      <c r="K227" s="173" t="str">
        <f t="shared" si="36"/>
        <v/>
      </c>
      <c r="L227" s="174" t="str">
        <f t="shared" ca="1" si="37"/>
        <v/>
      </c>
      <c r="M227" s="316" t="str">
        <f t="shared" ca="1" si="37"/>
        <v/>
      </c>
    </row>
    <row r="228" spans="1:13" hidden="1">
      <c r="A228" s="172"/>
      <c r="B228" s="172" t="str">
        <f t="shared" si="32"/>
        <v/>
      </c>
      <c r="C228" s="103" t="str">
        <f t="shared" ca="1" si="33"/>
        <v/>
      </c>
      <c r="D228" s="103" t="str">
        <f t="shared" ca="1" si="33"/>
        <v/>
      </c>
      <c r="E228" s="103" t="str">
        <f t="shared" ca="1" si="33"/>
        <v/>
      </c>
      <c r="F228" s="315" t="str">
        <f t="shared" ca="1" si="33"/>
        <v/>
      </c>
      <c r="G228" s="314" t="str">
        <f t="shared" ca="1" si="33"/>
        <v/>
      </c>
      <c r="H228" s="173" t="str">
        <f t="shared" si="34"/>
        <v/>
      </c>
      <c r="I228" s="315" t="str">
        <f t="shared" ca="1" si="35"/>
        <v/>
      </c>
      <c r="J228" s="314" t="str">
        <f t="shared" ca="1" si="35"/>
        <v/>
      </c>
      <c r="K228" s="173" t="str">
        <f t="shared" si="36"/>
        <v/>
      </c>
      <c r="L228" s="174" t="str">
        <f t="shared" ca="1" si="37"/>
        <v/>
      </c>
      <c r="M228" s="316" t="str">
        <f t="shared" ca="1" si="37"/>
        <v/>
      </c>
    </row>
    <row r="229" spans="1:13" hidden="1">
      <c r="A229" s="172"/>
      <c r="B229" s="172" t="str">
        <f t="shared" si="32"/>
        <v/>
      </c>
      <c r="C229" s="103" t="str">
        <f t="shared" ca="1" si="33"/>
        <v/>
      </c>
      <c r="D229" s="103" t="str">
        <f t="shared" ca="1" si="33"/>
        <v/>
      </c>
      <c r="E229" s="103" t="str">
        <f t="shared" ca="1" si="33"/>
        <v/>
      </c>
      <c r="F229" s="315" t="str">
        <f t="shared" ca="1" si="33"/>
        <v/>
      </c>
      <c r="G229" s="314" t="str">
        <f t="shared" ca="1" si="33"/>
        <v/>
      </c>
      <c r="H229" s="173" t="str">
        <f t="shared" si="34"/>
        <v/>
      </c>
      <c r="I229" s="315" t="str">
        <f t="shared" ca="1" si="35"/>
        <v/>
      </c>
      <c r="J229" s="314" t="str">
        <f t="shared" ca="1" si="35"/>
        <v/>
      </c>
      <c r="K229" s="173" t="str">
        <f t="shared" si="36"/>
        <v/>
      </c>
      <c r="L229" s="174" t="str">
        <f t="shared" ca="1" si="37"/>
        <v/>
      </c>
      <c r="M229" s="316" t="str">
        <f t="shared" ca="1" si="37"/>
        <v/>
      </c>
    </row>
    <row r="230" spans="1:13" hidden="1">
      <c r="A230" s="172"/>
      <c r="B230" s="172" t="str">
        <f t="shared" si="32"/>
        <v/>
      </c>
      <c r="C230" s="103" t="str">
        <f t="shared" ca="1" si="33"/>
        <v/>
      </c>
      <c r="D230" s="103" t="str">
        <f t="shared" ca="1" si="33"/>
        <v/>
      </c>
      <c r="E230" s="103" t="str">
        <f t="shared" ca="1" si="33"/>
        <v/>
      </c>
      <c r="F230" s="315" t="str">
        <f t="shared" ca="1" si="33"/>
        <v/>
      </c>
      <c r="G230" s="314" t="str">
        <f t="shared" ca="1" si="33"/>
        <v/>
      </c>
      <c r="H230" s="173" t="str">
        <f t="shared" si="34"/>
        <v/>
      </c>
      <c r="I230" s="315" t="str">
        <f t="shared" ca="1" si="35"/>
        <v/>
      </c>
      <c r="J230" s="314" t="str">
        <f t="shared" ca="1" si="35"/>
        <v/>
      </c>
      <c r="K230" s="173" t="str">
        <f t="shared" si="36"/>
        <v/>
      </c>
      <c r="L230" s="174" t="str">
        <f t="shared" ca="1" si="37"/>
        <v/>
      </c>
      <c r="M230" s="316" t="str">
        <f t="shared" ca="1" si="37"/>
        <v/>
      </c>
    </row>
    <row r="231" spans="1:13" hidden="1">
      <c r="A231" s="172"/>
      <c r="B231" s="172" t="str">
        <f t="shared" si="32"/>
        <v/>
      </c>
      <c r="C231" s="103" t="str">
        <f t="shared" ca="1" si="33"/>
        <v/>
      </c>
      <c r="D231" s="103" t="str">
        <f t="shared" ca="1" si="33"/>
        <v/>
      </c>
      <c r="E231" s="103" t="str">
        <f t="shared" ca="1" si="33"/>
        <v/>
      </c>
      <c r="F231" s="315" t="str">
        <f t="shared" ca="1" si="33"/>
        <v/>
      </c>
      <c r="G231" s="314" t="str">
        <f t="shared" ca="1" si="33"/>
        <v/>
      </c>
      <c r="H231" s="173" t="str">
        <f t="shared" si="34"/>
        <v/>
      </c>
      <c r="I231" s="315" t="str">
        <f t="shared" ca="1" si="35"/>
        <v/>
      </c>
      <c r="J231" s="314" t="str">
        <f t="shared" ca="1" si="35"/>
        <v/>
      </c>
      <c r="K231" s="173" t="str">
        <f t="shared" si="36"/>
        <v/>
      </c>
      <c r="L231" s="174" t="str">
        <f t="shared" ca="1" si="37"/>
        <v/>
      </c>
      <c r="M231" s="316" t="str">
        <f t="shared" ca="1" si="37"/>
        <v/>
      </c>
    </row>
    <row r="232" spans="1:13" hidden="1">
      <c r="A232" s="172"/>
      <c r="B232" s="172" t="str">
        <f t="shared" si="32"/>
        <v/>
      </c>
      <c r="C232" s="103" t="str">
        <f t="shared" ca="1" si="33"/>
        <v/>
      </c>
      <c r="D232" s="103" t="str">
        <f t="shared" ca="1" si="33"/>
        <v/>
      </c>
      <c r="E232" s="103" t="str">
        <f t="shared" ca="1" si="33"/>
        <v/>
      </c>
      <c r="F232" s="315" t="str">
        <f t="shared" ca="1" si="33"/>
        <v/>
      </c>
      <c r="G232" s="314" t="str">
        <f t="shared" ca="1" si="33"/>
        <v/>
      </c>
      <c r="H232" s="173" t="str">
        <f t="shared" si="34"/>
        <v/>
      </c>
      <c r="I232" s="315" t="str">
        <f t="shared" ca="1" si="35"/>
        <v/>
      </c>
      <c r="J232" s="314" t="str">
        <f t="shared" ca="1" si="35"/>
        <v/>
      </c>
      <c r="K232" s="173" t="str">
        <f t="shared" si="36"/>
        <v/>
      </c>
      <c r="L232" s="174" t="str">
        <f t="shared" ca="1" si="37"/>
        <v/>
      </c>
      <c r="M232" s="316" t="str">
        <f t="shared" ca="1" si="37"/>
        <v/>
      </c>
    </row>
    <row r="233" spans="1:13" hidden="1">
      <c r="A233" s="172"/>
      <c r="B233" s="172" t="str">
        <f t="shared" si="32"/>
        <v/>
      </c>
      <c r="C233" s="103" t="str">
        <f t="shared" ca="1" si="33"/>
        <v/>
      </c>
      <c r="D233" s="103" t="str">
        <f t="shared" ca="1" si="33"/>
        <v/>
      </c>
      <c r="E233" s="103" t="str">
        <f t="shared" ca="1" si="33"/>
        <v/>
      </c>
      <c r="F233" s="315" t="str">
        <f t="shared" ca="1" si="33"/>
        <v/>
      </c>
      <c r="G233" s="314" t="str">
        <f t="shared" ca="1" si="33"/>
        <v/>
      </c>
      <c r="H233" s="173" t="str">
        <f t="shared" si="34"/>
        <v/>
      </c>
      <c r="I233" s="315" t="str">
        <f t="shared" ca="1" si="35"/>
        <v/>
      </c>
      <c r="J233" s="314" t="str">
        <f t="shared" ca="1" si="35"/>
        <v/>
      </c>
      <c r="K233" s="173" t="str">
        <f t="shared" si="36"/>
        <v/>
      </c>
      <c r="L233" s="174" t="str">
        <f t="shared" ca="1" si="37"/>
        <v/>
      </c>
      <c r="M233" s="316" t="str">
        <f t="shared" ca="1" si="37"/>
        <v/>
      </c>
    </row>
    <row r="234" spans="1:13" hidden="1">
      <c r="A234" s="172"/>
      <c r="B234" s="172" t="str">
        <f t="shared" si="32"/>
        <v/>
      </c>
      <c r="C234" s="103" t="str">
        <f t="shared" ca="1" si="33"/>
        <v/>
      </c>
      <c r="D234" s="103" t="str">
        <f t="shared" ca="1" si="33"/>
        <v/>
      </c>
      <c r="E234" s="103" t="str">
        <f t="shared" ca="1" si="33"/>
        <v/>
      </c>
      <c r="F234" s="315" t="str">
        <f t="shared" ca="1" si="33"/>
        <v/>
      </c>
      <c r="G234" s="314" t="str">
        <f t="shared" ca="1" si="33"/>
        <v/>
      </c>
      <c r="H234" s="173" t="str">
        <f t="shared" si="34"/>
        <v/>
      </c>
      <c r="I234" s="315" t="str">
        <f t="shared" ca="1" si="35"/>
        <v/>
      </c>
      <c r="J234" s="314" t="str">
        <f t="shared" ca="1" si="35"/>
        <v/>
      </c>
      <c r="K234" s="173" t="str">
        <f t="shared" si="36"/>
        <v/>
      </c>
      <c r="L234" s="174" t="str">
        <f t="shared" ca="1" si="37"/>
        <v/>
      </c>
      <c r="M234" s="316" t="str">
        <f t="shared" ca="1" si="37"/>
        <v/>
      </c>
    </row>
    <row r="235" spans="1:13" hidden="1">
      <c r="A235" s="172"/>
      <c r="B235" s="172" t="str">
        <f t="shared" si="32"/>
        <v/>
      </c>
      <c r="C235" s="103" t="str">
        <f t="shared" ca="1" si="33"/>
        <v/>
      </c>
      <c r="D235" s="103" t="str">
        <f t="shared" ca="1" si="33"/>
        <v/>
      </c>
      <c r="E235" s="103" t="str">
        <f t="shared" ca="1" si="33"/>
        <v/>
      </c>
      <c r="F235" s="315" t="str">
        <f t="shared" ca="1" si="33"/>
        <v/>
      </c>
      <c r="G235" s="314" t="str">
        <f t="shared" ca="1" si="33"/>
        <v/>
      </c>
      <c r="H235" s="173" t="str">
        <f t="shared" si="34"/>
        <v/>
      </c>
      <c r="I235" s="315" t="str">
        <f t="shared" ca="1" si="35"/>
        <v/>
      </c>
      <c r="J235" s="314" t="str">
        <f t="shared" ca="1" si="35"/>
        <v/>
      </c>
      <c r="K235" s="173" t="str">
        <f t="shared" si="36"/>
        <v/>
      </c>
      <c r="L235" s="174" t="str">
        <f t="shared" ca="1" si="37"/>
        <v/>
      </c>
      <c r="M235" s="316" t="str">
        <f t="shared" ca="1" si="37"/>
        <v/>
      </c>
    </row>
    <row r="236" spans="1:13" hidden="1">
      <c r="A236" s="4"/>
      <c r="B236" s="172" t="str">
        <f t="shared" si="32"/>
        <v/>
      </c>
      <c r="C236" s="103" t="str">
        <f t="shared" ca="1" si="33"/>
        <v/>
      </c>
      <c r="D236" s="103" t="str">
        <f t="shared" ca="1" si="33"/>
        <v/>
      </c>
      <c r="E236" s="103" t="str">
        <f t="shared" ca="1" si="33"/>
        <v/>
      </c>
      <c r="F236" s="315" t="str">
        <f t="shared" ca="1" si="33"/>
        <v/>
      </c>
      <c r="G236" s="314" t="str">
        <f t="shared" ca="1" si="33"/>
        <v/>
      </c>
      <c r="H236" s="173" t="str">
        <f t="shared" si="34"/>
        <v/>
      </c>
      <c r="I236" s="315" t="str">
        <f t="shared" ca="1" si="35"/>
        <v/>
      </c>
      <c r="J236" s="314" t="str">
        <f t="shared" ca="1" si="35"/>
        <v/>
      </c>
      <c r="K236" s="173" t="str">
        <f t="shared" si="36"/>
        <v/>
      </c>
      <c r="L236" s="174" t="str">
        <f t="shared" ca="1" si="37"/>
        <v/>
      </c>
      <c r="M236" s="316" t="str">
        <f t="shared" ca="1" si="37"/>
        <v/>
      </c>
    </row>
    <row r="237" spans="1:13" hidden="1">
      <c r="B237" s="172" t="str">
        <f t="shared" si="32"/>
        <v/>
      </c>
      <c r="C237" s="103" t="str">
        <f t="shared" ca="1" si="33"/>
        <v/>
      </c>
      <c r="D237" s="103" t="str">
        <f t="shared" ca="1" si="33"/>
        <v/>
      </c>
      <c r="E237" s="103" t="str">
        <f t="shared" ca="1" si="33"/>
        <v/>
      </c>
      <c r="F237" s="315" t="str">
        <f t="shared" ca="1" si="33"/>
        <v/>
      </c>
      <c r="G237" s="314" t="str">
        <f t="shared" ca="1" si="33"/>
        <v/>
      </c>
      <c r="H237" s="173" t="str">
        <f t="shared" si="34"/>
        <v/>
      </c>
      <c r="I237" s="315" t="str">
        <f t="shared" ca="1" si="35"/>
        <v/>
      </c>
      <c r="J237" s="314" t="str">
        <f t="shared" ca="1" si="35"/>
        <v/>
      </c>
      <c r="K237" s="173" t="str">
        <f t="shared" si="36"/>
        <v/>
      </c>
      <c r="L237" s="174" t="str">
        <f t="shared" ca="1" si="37"/>
        <v/>
      </c>
      <c r="M237" s="316" t="str">
        <f t="shared" ca="1" si="37"/>
        <v/>
      </c>
    </row>
    <row r="238" spans="1:13" hidden="1">
      <c r="B238" s="172" t="str">
        <f t="shared" si="32"/>
        <v/>
      </c>
      <c r="C238" s="103" t="str">
        <f t="shared" ca="1" si="33"/>
        <v/>
      </c>
      <c r="D238" s="103" t="str">
        <f t="shared" ca="1" si="33"/>
        <v/>
      </c>
      <c r="E238" s="103" t="str">
        <f t="shared" ca="1" si="33"/>
        <v/>
      </c>
      <c r="F238" s="315" t="str">
        <f t="shared" ca="1" si="33"/>
        <v/>
      </c>
      <c r="G238" s="314" t="str">
        <f t="shared" ca="1" si="33"/>
        <v/>
      </c>
      <c r="H238" s="173" t="str">
        <f t="shared" si="34"/>
        <v/>
      </c>
      <c r="I238" s="315" t="str">
        <f t="shared" ca="1" si="35"/>
        <v/>
      </c>
      <c r="J238" s="314" t="str">
        <f t="shared" ca="1" si="35"/>
        <v/>
      </c>
      <c r="K238" s="173" t="str">
        <f t="shared" si="36"/>
        <v/>
      </c>
      <c r="L238" s="174" t="str">
        <f t="shared" ca="1" si="37"/>
        <v/>
      </c>
      <c r="M238" s="316" t="str">
        <f t="shared" ca="1" si="37"/>
        <v/>
      </c>
    </row>
    <row r="239" spans="1:13" hidden="1">
      <c r="A239" s="4"/>
      <c r="B239" s="172" t="str">
        <f t="shared" si="32"/>
        <v/>
      </c>
      <c r="C239" s="103" t="str">
        <f t="shared" ca="1" si="33"/>
        <v/>
      </c>
      <c r="D239" s="103" t="str">
        <f t="shared" ca="1" si="33"/>
        <v/>
      </c>
      <c r="E239" s="103" t="str">
        <f t="shared" ca="1" si="33"/>
        <v/>
      </c>
      <c r="F239" s="315" t="str">
        <f t="shared" ca="1" si="33"/>
        <v/>
      </c>
      <c r="G239" s="314" t="str">
        <f t="shared" ca="1" si="33"/>
        <v/>
      </c>
      <c r="H239" s="173" t="str">
        <f t="shared" si="34"/>
        <v/>
      </c>
      <c r="I239" s="315" t="str">
        <f t="shared" ca="1" si="35"/>
        <v/>
      </c>
      <c r="J239" s="314" t="str">
        <f t="shared" ca="1" si="35"/>
        <v/>
      </c>
      <c r="K239" s="173" t="str">
        <f t="shared" si="36"/>
        <v/>
      </c>
      <c r="L239" s="174" t="str">
        <f t="shared" ca="1" si="37"/>
        <v/>
      </c>
      <c r="M239" s="316" t="str">
        <f t="shared" ca="1" si="37"/>
        <v/>
      </c>
    </row>
    <row r="240" spans="1:13" hidden="1">
      <c r="B240" s="172" t="str">
        <f t="shared" si="32"/>
        <v/>
      </c>
      <c r="C240" s="103" t="str">
        <f t="shared" ca="1" si="33"/>
        <v/>
      </c>
      <c r="D240" s="103" t="str">
        <f t="shared" ca="1" si="33"/>
        <v/>
      </c>
      <c r="E240" s="103" t="str">
        <f t="shared" ca="1" si="33"/>
        <v/>
      </c>
      <c r="F240" s="315" t="str">
        <f t="shared" ca="1" si="33"/>
        <v/>
      </c>
      <c r="G240" s="314" t="str">
        <f t="shared" ca="1" si="33"/>
        <v/>
      </c>
      <c r="H240" s="173" t="str">
        <f t="shared" si="34"/>
        <v/>
      </c>
      <c r="I240" s="315" t="str">
        <f t="shared" ca="1" si="35"/>
        <v/>
      </c>
      <c r="J240" s="314" t="str">
        <f t="shared" ca="1" si="35"/>
        <v/>
      </c>
      <c r="K240" s="173" t="str">
        <f t="shared" si="36"/>
        <v/>
      </c>
      <c r="L240" s="174" t="str">
        <f t="shared" ca="1" si="37"/>
        <v/>
      </c>
      <c r="M240" s="316" t="str">
        <f t="shared" ca="1" si="37"/>
        <v/>
      </c>
    </row>
    <row r="241" spans="1:13" hidden="1">
      <c r="A241" s="4"/>
      <c r="B241" s="172" t="str">
        <f t="shared" si="32"/>
        <v/>
      </c>
      <c r="C241" s="103" t="str">
        <f t="shared" ca="1" si="33"/>
        <v/>
      </c>
      <c r="D241" s="103" t="str">
        <f t="shared" ca="1" si="33"/>
        <v/>
      </c>
      <c r="E241" s="103" t="str">
        <f t="shared" ca="1" si="33"/>
        <v/>
      </c>
      <c r="F241" s="315" t="str">
        <f t="shared" ca="1" si="33"/>
        <v/>
      </c>
      <c r="G241" s="314" t="str">
        <f t="shared" ca="1" si="33"/>
        <v/>
      </c>
      <c r="H241" s="173" t="str">
        <f t="shared" si="34"/>
        <v/>
      </c>
      <c r="I241" s="315" t="str">
        <f t="shared" ca="1" si="35"/>
        <v/>
      </c>
      <c r="J241" s="314" t="str">
        <f t="shared" ca="1" si="35"/>
        <v/>
      </c>
      <c r="K241" s="173" t="str">
        <f t="shared" si="36"/>
        <v/>
      </c>
      <c r="L241" s="174" t="str">
        <f t="shared" ca="1" si="37"/>
        <v/>
      </c>
      <c r="M241" s="316" t="str">
        <f t="shared" ca="1" si="37"/>
        <v/>
      </c>
    </row>
    <row r="242" spans="1:13" hidden="1">
      <c r="B242" s="172" t="str">
        <f t="shared" si="32"/>
        <v/>
      </c>
      <c r="C242" s="103" t="str">
        <f t="shared" ca="1" si="33"/>
        <v/>
      </c>
      <c r="D242" s="103" t="str">
        <f t="shared" ca="1" si="33"/>
        <v/>
      </c>
      <c r="E242" s="103" t="str">
        <f t="shared" ca="1" si="33"/>
        <v/>
      </c>
      <c r="F242" s="315" t="str">
        <f t="shared" ca="1" si="33"/>
        <v/>
      </c>
      <c r="G242" s="314" t="str">
        <f t="shared" ca="1" si="33"/>
        <v/>
      </c>
      <c r="H242" s="173" t="str">
        <f t="shared" si="34"/>
        <v/>
      </c>
      <c r="I242" s="315" t="str">
        <f t="shared" ca="1" si="35"/>
        <v/>
      </c>
      <c r="J242" s="314" t="str">
        <f t="shared" ca="1" si="35"/>
        <v/>
      </c>
      <c r="K242" s="173" t="str">
        <f t="shared" si="36"/>
        <v/>
      </c>
      <c r="L242" s="174" t="str">
        <f t="shared" ca="1" si="37"/>
        <v/>
      </c>
      <c r="M242" s="316" t="str">
        <f t="shared" ca="1" si="37"/>
        <v/>
      </c>
    </row>
    <row r="243" spans="1:13" hidden="1">
      <c r="B243" s="172" t="str">
        <f t="shared" si="32"/>
        <v/>
      </c>
      <c r="C243" s="103" t="str">
        <f t="shared" ca="1" si="33"/>
        <v/>
      </c>
      <c r="D243" s="103" t="str">
        <f t="shared" ca="1" si="33"/>
        <v/>
      </c>
      <c r="E243" s="103" t="str">
        <f t="shared" ca="1" si="33"/>
        <v/>
      </c>
      <c r="F243" s="315" t="str">
        <f t="shared" ca="1" si="33"/>
        <v/>
      </c>
      <c r="G243" s="314" t="str">
        <f t="shared" ca="1" si="33"/>
        <v/>
      </c>
      <c r="H243" s="173" t="str">
        <f t="shared" si="34"/>
        <v/>
      </c>
      <c r="I243" s="315" t="str">
        <f t="shared" ca="1" si="35"/>
        <v/>
      </c>
      <c r="J243" s="314" t="str">
        <f t="shared" ca="1" si="35"/>
        <v/>
      </c>
      <c r="K243" s="173" t="str">
        <f t="shared" si="36"/>
        <v/>
      </c>
      <c r="L243" s="174" t="str">
        <f t="shared" ca="1" si="37"/>
        <v/>
      </c>
      <c r="M243" s="316" t="str">
        <f t="shared" ca="1" si="37"/>
        <v/>
      </c>
    </row>
    <row r="244" spans="1:13" hidden="1">
      <c r="A244" s="172"/>
      <c r="B244" s="172" t="str">
        <f t="shared" si="32"/>
        <v/>
      </c>
      <c r="C244" s="103" t="str">
        <f t="shared" ca="1" si="33"/>
        <v/>
      </c>
      <c r="D244" s="103" t="str">
        <f t="shared" ca="1" si="33"/>
        <v/>
      </c>
      <c r="E244" s="103" t="str">
        <f t="shared" ca="1" si="33"/>
        <v/>
      </c>
      <c r="F244" s="315" t="str">
        <f t="shared" ca="1" si="33"/>
        <v/>
      </c>
      <c r="G244" s="314" t="str">
        <f t="shared" ca="1" si="33"/>
        <v/>
      </c>
      <c r="H244" s="173" t="str">
        <f t="shared" si="34"/>
        <v/>
      </c>
      <c r="I244" s="315" t="str">
        <f t="shared" ca="1" si="35"/>
        <v/>
      </c>
      <c r="J244" s="314" t="str">
        <f t="shared" ca="1" si="35"/>
        <v/>
      </c>
      <c r="K244" s="173" t="str">
        <f t="shared" si="36"/>
        <v/>
      </c>
      <c r="L244" s="174" t="str">
        <f t="shared" ca="1" si="37"/>
        <v/>
      </c>
      <c r="M244" s="316" t="str">
        <f t="shared" ca="1" si="37"/>
        <v/>
      </c>
    </row>
    <row r="245" spans="1:13" hidden="1">
      <c r="B245" s="172" t="str">
        <f t="shared" si="32"/>
        <v/>
      </c>
      <c r="C245" s="103" t="str">
        <f t="shared" ca="1" si="33"/>
        <v/>
      </c>
      <c r="D245" s="103" t="str">
        <f t="shared" ca="1" si="33"/>
        <v/>
      </c>
      <c r="E245" s="103" t="str">
        <f t="shared" ca="1" si="33"/>
        <v/>
      </c>
      <c r="F245" s="315" t="str">
        <f t="shared" ca="1" si="33"/>
        <v/>
      </c>
      <c r="G245" s="314" t="str">
        <f t="shared" ca="1" si="33"/>
        <v/>
      </c>
      <c r="H245" s="173" t="str">
        <f t="shared" si="34"/>
        <v/>
      </c>
      <c r="I245" s="315" t="str">
        <f t="shared" ca="1" si="35"/>
        <v/>
      </c>
      <c r="J245" s="314" t="str">
        <f t="shared" ca="1" si="35"/>
        <v/>
      </c>
      <c r="K245" s="173" t="str">
        <f t="shared" si="36"/>
        <v/>
      </c>
      <c r="L245" s="174" t="str">
        <f t="shared" ca="1" si="37"/>
        <v/>
      </c>
      <c r="M245" s="316" t="str">
        <f t="shared" ca="1" si="37"/>
        <v/>
      </c>
    </row>
    <row r="246" spans="1:13" hidden="1">
      <c r="B246" s="172" t="str">
        <f t="shared" si="32"/>
        <v/>
      </c>
      <c r="C246" s="103" t="str">
        <f t="shared" ca="1" si="33"/>
        <v/>
      </c>
      <c r="D246" s="103" t="str">
        <f t="shared" ca="1" si="33"/>
        <v/>
      </c>
      <c r="E246" s="103" t="str">
        <f t="shared" ca="1" si="33"/>
        <v/>
      </c>
      <c r="F246" s="315" t="str">
        <f t="shared" ca="1" si="33"/>
        <v/>
      </c>
      <c r="G246" s="314" t="str">
        <f t="shared" ca="1" si="33"/>
        <v/>
      </c>
      <c r="H246" s="173" t="str">
        <f t="shared" si="34"/>
        <v/>
      </c>
      <c r="I246" s="315" t="str">
        <f t="shared" ca="1" si="35"/>
        <v/>
      </c>
      <c r="J246" s="314" t="str">
        <f t="shared" ca="1" si="35"/>
        <v/>
      </c>
      <c r="K246" s="173" t="str">
        <f t="shared" si="36"/>
        <v/>
      </c>
      <c r="L246" s="174" t="str">
        <f t="shared" ca="1" si="37"/>
        <v/>
      </c>
      <c r="M246" s="316" t="str">
        <f t="shared" ca="1" si="37"/>
        <v/>
      </c>
    </row>
    <row r="247" spans="1:13" hidden="1">
      <c r="B247" s="172" t="str">
        <f t="shared" si="32"/>
        <v/>
      </c>
      <c r="C247" s="103" t="str">
        <f t="shared" ca="1" si="33"/>
        <v/>
      </c>
      <c r="D247" s="103" t="str">
        <f t="shared" ca="1" si="33"/>
        <v/>
      </c>
      <c r="E247" s="103" t="str">
        <f t="shared" ca="1" si="33"/>
        <v/>
      </c>
      <c r="F247" s="315" t="str">
        <f t="shared" ca="1" si="33"/>
        <v/>
      </c>
      <c r="G247" s="314" t="str">
        <f t="shared" ca="1" si="33"/>
        <v/>
      </c>
      <c r="H247" s="173" t="str">
        <f t="shared" si="34"/>
        <v/>
      </c>
      <c r="I247" s="315" t="str">
        <f t="shared" ca="1" si="35"/>
        <v/>
      </c>
      <c r="J247" s="314" t="str">
        <f t="shared" ca="1" si="35"/>
        <v/>
      </c>
      <c r="K247" s="173" t="str">
        <f t="shared" si="36"/>
        <v/>
      </c>
      <c r="L247" s="174" t="str">
        <f t="shared" ca="1" si="37"/>
        <v/>
      </c>
      <c r="M247" s="316" t="str">
        <f t="shared" ca="1" si="37"/>
        <v/>
      </c>
    </row>
    <row r="248" spans="1:13" hidden="1">
      <c r="B248" s="172" t="str">
        <f t="shared" si="32"/>
        <v/>
      </c>
      <c r="C248" s="103" t="str">
        <f t="shared" ca="1" si="33"/>
        <v/>
      </c>
      <c r="D248" s="103" t="str">
        <f t="shared" ca="1" si="33"/>
        <v/>
      </c>
      <c r="E248" s="103" t="str">
        <f t="shared" ca="1" si="33"/>
        <v/>
      </c>
      <c r="F248" s="315" t="str">
        <f t="shared" ca="1" si="33"/>
        <v/>
      </c>
      <c r="G248" s="314" t="str">
        <f t="shared" ca="1" si="33"/>
        <v/>
      </c>
      <c r="H248" s="173" t="str">
        <f t="shared" si="34"/>
        <v/>
      </c>
      <c r="I248" s="315" t="str">
        <f t="shared" ca="1" si="35"/>
        <v/>
      </c>
      <c r="J248" s="314" t="str">
        <f t="shared" ca="1" si="35"/>
        <v/>
      </c>
      <c r="K248" s="173" t="str">
        <f t="shared" si="36"/>
        <v/>
      </c>
      <c r="L248" s="174" t="str">
        <f t="shared" ca="1" si="37"/>
        <v/>
      </c>
      <c r="M248" s="316" t="str">
        <f t="shared" ca="1" si="37"/>
        <v/>
      </c>
    </row>
    <row r="249" spans="1:13" hidden="1">
      <c r="B249" s="172" t="str">
        <f t="shared" si="32"/>
        <v/>
      </c>
      <c r="C249" s="103" t="str">
        <f t="shared" ca="1" si="33"/>
        <v/>
      </c>
      <c r="D249" s="103" t="str">
        <f t="shared" ca="1" si="33"/>
        <v/>
      </c>
      <c r="E249" s="103" t="str">
        <f t="shared" ca="1" si="33"/>
        <v/>
      </c>
      <c r="F249" s="315" t="str">
        <f t="shared" ca="1" si="33"/>
        <v/>
      </c>
      <c r="G249" s="314" t="str">
        <f t="shared" ca="1" si="33"/>
        <v/>
      </c>
      <c r="H249" s="173" t="str">
        <f t="shared" si="34"/>
        <v/>
      </c>
      <c r="I249" s="315" t="str">
        <f t="shared" ca="1" si="35"/>
        <v/>
      </c>
      <c r="J249" s="314" t="str">
        <f t="shared" ca="1" si="35"/>
        <v/>
      </c>
      <c r="K249" s="173" t="str">
        <f t="shared" si="36"/>
        <v/>
      </c>
      <c r="L249" s="174" t="str">
        <f t="shared" ca="1" si="37"/>
        <v/>
      </c>
      <c r="M249" s="316" t="str">
        <f t="shared" ca="1" si="37"/>
        <v/>
      </c>
    </row>
    <row r="250" spans="1:13" hidden="1">
      <c r="B250" s="172" t="str">
        <f t="shared" si="32"/>
        <v/>
      </c>
      <c r="C250" s="103" t="str">
        <f t="shared" ca="1" si="33"/>
        <v/>
      </c>
      <c r="D250" s="103" t="str">
        <f t="shared" ca="1" si="33"/>
        <v/>
      </c>
      <c r="E250" s="103" t="str">
        <f t="shared" ca="1" si="33"/>
        <v/>
      </c>
      <c r="F250" s="315" t="str">
        <f t="shared" ca="1" si="33"/>
        <v/>
      </c>
      <c r="G250" s="314" t="str">
        <f t="shared" ca="1" si="33"/>
        <v/>
      </c>
      <c r="H250" s="173" t="str">
        <f t="shared" si="34"/>
        <v/>
      </c>
      <c r="I250" s="315" t="str">
        <f t="shared" ca="1" si="35"/>
        <v/>
      </c>
      <c r="J250" s="314" t="str">
        <f t="shared" ca="1" si="35"/>
        <v/>
      </c>
      <c r="K250" s="173" t="str">
        <f t="shared" si="36"/>
        <v/>
      </c>
      <c r="L250" s="174" t="str">
        <f t="shared" ca="1" si="37"/>
        <v/>
      </c>
      <c r="M250" s="316" t="str">
        <f t="shared" ca="1" si="37"/>
        <v/>
      </c>
    </row>
    <row r="251" spans="1:13" hidden="1">
      <c r="B251" s="172" t="str">
        <f t="shared" si="32"/>
        <v/>
      </c>
      <c r="C251" s="103" t="str">
        <f t="shared" ca="1" si="33"/>
        <v/>
      </c>
      <c r="D251" s="103" t="str">
        <f t="shared" ca="1" si="33"/>
        <v/>
      </c>
      <c r="E251" s="103" t="str">
        <f t="shared" ca="1" si="33"/>
        <v/>
      </c>
      <c r="F251" s="315" t="str">
        <f t="shared" ca="1" si="33"/>
        <v/>
      </c>
      <c r="G251" s="314" t="str">
        <f t="shared" ca="1" si="33"/>
        <v/>
      </c>
      <c r="H251" s="173" t="str">
        <f t="shared" si="34"/>
        <v/>
      </c>
      <c r="I251" s="315" t="str">
        <f t="shared" ca="1" si="35"/>
        <v/>
      </c>
      <c r="J251" s="314" t="str">
        <f t="shared" ca="1" si="35"/>
        <v/>
      </c>
      <c r="K251" s="173" t="str">
        <f t="shared" si="36"/>
        <v/>
      </c>
      <c r="L251" s="174" t="str">
        <f t="shared" ca="1" si="37"/>
        <v/>
      </c>
      <c r="M251" s="316" t="str">
        <f t="shared" ca="1" si="37"/>
        <v/>
      </c>
    </row>
    <row r="252" spans="1:13" hidden="1">
      <c r="B252" s="172" t="str">
        <f t="shared" si="32"/>
        <v/>
      </c>
      <c r="C252" s="103" t="str">
        <f t="shared" ca="1" si="33"/>
        <v/>
      </c>
      <c r="D252" s="103" t="str">
        <f t="shared" ca="1" si="33"/>
        <v/>
      </c>
      <c r="E252" s="103" t="str">
        <f t="shared" ca="1" si="33"/>
        <v/>
      </c>
      <c r="F252" s="315" t="str">
        <f t="shared" ca="1" si="33"/>
        <v/>
      </c>
      <c r="G252" s="314" t="str">
        <f t="shared" ca="1" si="33"/>
        <v/>
      </c>
      <c r="H252" s="173" t="str">
        <f t="shared" si="34"/>
        <v/>
      </c>
      <c r="I252" s="315" t="str">
        <f t="shared" ca="1" si="35"/>
        <v/>
      </c>
      <c r="J252" s="314" t="str">
        <f t="shared" ca="1" si="35"/>
        <v/>
      </c>
      <c r="K252" s="173" t="str">
        <f t="shared" si="36"/>
        <v/>
      </c>
      <c r="L252" s="174" t="str">
        <f t="shared" ca="1" si="37"/>
        <v/>
      </c>
      <c r="M252" s="316" t="str">
        <f t="shared" ca="1" si="37"/>
        <v/>
      </c>
    </row>
    <row r="253" spans="1:13" hidden="1">
      <c r="B253" s="172" t="str">
        <f t="shared" si="32"/>
        <v/>
      </c>
      <c r="C253" s="103" t="str">
        <f t="shared" ca="1" si="33"/>
        <v/>
      </c>
      <c r="D253" s="103" t="str">
        <f t="shared" ca="1" si="33"/>
        <v/>
      </c>
      <c r="E253" s="103" t="str">
        <f t="shared" ca="1" si="33"/>
        <v/>
      </c>
      <c r="F253" s="315" t="str">
        <f t="shared" ca="1" si="33"/>
        <v/>
      </c>
      <c r="G253" s="314" t="str">
        <f t="shared" ca="1" si="33"/>
        <v/>
      </c>
      <c r="H253" s="173" t="str">
        <f t="shared" si="34"/>
        <v/>
      </c>
      <c r="I253" s="315" t="str">
        <f t="shared" ca="1" si="35"/>
        <v/>
      </c>
      <c r="J253" s="314" t="str">
        <f t="shared" ca="1" si="35"/>
        <v/>
      </c>
      <c r="K253" s="173" t="str">
        <f t="shared" si="36"/>
        <v/>
      </c>
      <c r="L253" s="174" t="str">
        <f t="shared" ca="1" si="37"/>
        <v/>
      </c>
      <c r="M253" s="316" t="str">
        <f t="shared" ca="1" si="37"/>
        <v/>
      </c>
    </row>
    <row r="254" spans="1:13" hidden="1">
      <c r="B254" s="172" t="str">
        <f t="shared" si="32"/>
        <v/>
      </c>
      <c r="C254" s="103" t="str">
        <f t="shared" ca="1" si="33"/>
        <v/>
      </c>
      <c r="D254" s="103" t="str">
        <f t="shared" ca="1" si="33"/>
        <v/>
      </c>
      <c r="E254" s="103" t="str">
        <f t="shared" ca="1" si="33"/>
        <v/>
      </c>
      <c r="F254" s="315" t="str">
        <f t="shared" ca="1" si="33"/>
        <v/>
      </c>
      <c r="G254" s="314" t="str">
        <f t="shared" ca="1" si="33"/>
        <v/>
      </c>
      <c r="H254" s="173" t="str">
        <f t="shared" si="34"/>
        <v/>
      </c>
      <c r="I254" s="315" t="str">
        <f t="shared" ca="1" si="35"/>
        <v/>
      </c>
      <c r="J254" s="314" t="str">
        <f t="shared" ca="1" si="35"/>
        <v/>
      </c>
      <c r="K254" s="173" t="str">
        <f t="shared" si="36"/>
        <v/>
      </c>
      <c r="L254" s="174" t="str">
        <f t="shared" ca="1" si="37"/>
        <v/>
      </c>
      <c r="M254" s="316" t="str">
        <f t="shared" ca="1" si="37"/>
        <v/>
      </c>
    </row>
    <row r="255" spans="1:13" hidden="1">
      <c r="B255" s="172" t="str">
        <f t="shared" si="32"/>
        <v/>
      </c>
      <c r="C255" s="103" t="str">
        <f t="shared" ca="1" si="33"/>
        <v/>
      </c>
      <c r="D255" s="103" t="str">
        <f t="shared" ca="1" si="33"/>
        <v/>
      </c>
      <c r="E255" s="103" t="str">
        <f t="shared" ca="1" si="33"/>
        <v/>
      </c>
      <c r="F255" s="315" t="str">
        <f t="shared" ca="1" si="33"/>
        <v/>
      </c>
      <c r="G255" s="314" t="str">
        <f t="shared" ca="1" si="33"/>
        <v/>
      </c>
      <c r="H255" s="173" t="str">
        <f t="shared" si="34"/>
        <v/>
      </c>
      <c r="I255" s="315" t="str">
        <f t="shared" ca="1" si="35"/>
        <v/>
      </c>
      <c r="J255" s="314" t="str">
        <f t="shared" ca="1" si="35"/>
        <v/>
      </c>
      <c r="K255" s="173" t="str">
        <f t="shared" si="36"/>
        <v/>
      </c>
      <c r="L255" s="174" t="str">
        <f t="shared" ca="1" si="37"/>
        <v/>
      </c>
      <c r="M255" s="316" t="str">
        <f t="shared" ca="1" si="37"/>
        <v/>
      </c>
    </row>
    <row r="256" spans="1:13" hidden="1">
      <c r="B256" s="172" t="str">
        <f t="shared" si="32"/>
        <v/>
      </c>
      <c r="C256" s="103" t="str">
        <f t="shared" ca="1" si="33"/>
        <v/>
      </c>
      <c r="D256" s="103" t="str">
        <f t="shared" ca="1" si="33"/>
        <v/>
      </c>
      <c r="E256" s="103" t="str">
        <f t="shared" ca="1" si="33"/>
        <v/>
      </c>
      <c r="F256" s="315" t="str">
        <f t="shared" ca="1" si="33"/>
        <v/>
      </c>
      <c r="G256" s="314" t="str">
        <f t="shared" ca="1" si="33"/>
        <v/>
      </c>
      <c r="H256" s="173" t="str">
        <f t="shared" si="34"/>
        <v/>
      </c>
      <c r="I256" s="315" t="str">
        <f t="shared" ca="1" si="35"/>
        <v/>
      </c>
      <c r="J256" s="314" t="str">
        <f t="shared" ca="1" si="35"/>
        <v/>
      </c>
      <c r="K256" s="173" t="str">
        <f t="shared" si="36"/>
        <v/>
      </c>
      <c r="L256" s="174" t="str">
        <f t="shared" ca="1" si="37"/>
        <v/>
      </c>
      <c r="M256" s="316" t="str">
        <f t="shared" ca="1" si="37"/>
        <v/>
      </c>
    </row>
    <row r="257" spans="1:13" hidden="1">
      <c r="B257" s="172" t="str">
        <f t="shared" si="32"/>
        <v/>
      </c>
      <c r="C257" s="103" t="str">
        <f t="shared" ca="1" si="33"/>
        <v/>
      </c>
      <c r="D257" s="103" t="str">
        <f t="shared" ca="1" si="33"/>
        <v/>
      </c>
      <c r="E257" s="103" t="str">
        <f t="shared" ca="1" si="33"/>
        <v/>
      </c>
      <c r="F257" s="315" t="str">
        <f t="shared" ca="1" si="33"/>
        <v/>
      </c>
      <c r="G257" s="314" t="str">
        <f t="shared" ca="1" si="33"/>
        <v/>
      </c>
      <c r="H257" s="173" t="str">
        <f t="shared" si="34"/>
        <v/>
      </c>
      <c r="I257" s="315" t="str">
        <f t="shared" ca="1" si="35"/>
        <v/>
      </c>
      <c r="J257" s="314" t="str">
        <f t="shared" ca="1" si="35"/>
        <v/>
      </c>
      <c r="K257" s="173" t="str">
        <f t="shared" si="36"/>
        <v/>
      </c>
      <c r="L257" s="174" t="str">
        <f t="shared" ca="1" si="37"/>
        <v/>
      </c>
      <c r="M257" s="316" t="str">
        <f t="shared" ca="1" si="37"/>
        <v/>
      </c>
    </row>
    <row r="258" spans="1:13" hidden="1">
      <c r="A258" s="172"/>
      <c r="B258" s="172" t="str">
        <f t="shared" si="32"/>
        <v/>
      </c>
      <c r="C258" s="103" t="str">
        <f t="shared" ca="1" si="33"/>
        <v/>
      </c>
      <c r="D258" s="103" t="str">
        <f t="shared" ca="1" si="33"/>
        <v/>
      </c>
      <c r="E258" s="103" t="str">
        <f t="shared" ca="1" si="33"/>
        <v/>
      </c>
      <c r="F258" s="315" t="str">
        <f t="shared" ca="1" si="33"/>
        <v/>
      </c>
      <c r="G258" s="314" t="str">
        <f t="shared" ca="1" si="33"/>
        <v/>
      </c>
      <c r="H258" s="173" t="str">
        <f t="shared" si="34"/>
        <v/>
      </c>
      <c r="I258" s="315" t="str">
        <f t="shared" ca="1" si="35"/>
        <v/>
      </c>
      <c r="J258" s="314" t="str">
        <f t="shared" ca="1" si="35"/>
        <v/>
      </c>
      <c r="K258" s="173" t="str">
        <f t="shared" si="36"/>
        <v/>
      </c>
      <c r="L258" s="174" t="str">
        <f t="shared" ca="1" si="37"/>
        <v/>
      </c>
      <c r="M258" s="316" t="str">
        <f t="shared" ca="1" si="37"/>
        <v/>
      </c>
    </row>
    <row r="259" spans="1:13" hidden="1">
      <c r="A259" s="172"/>
      <c r="B259" s="172" t="str">
        <f t="shared" si="32"/>
        <v/>
      </c>
      <c r="C259" s="103" t="str">
        <f t="shared" ca="1" si="33"/>
        <v/>
      </c>
      <c r="D259" s="103" t="str">
        <f t="shared" ca="1" si="33"/>
        <v/>
      </c>
      <c r="E259" s="103" t="str">
        <f t="shared" ca="1" si="33"/>
        <v/>
      </c>
      <c r="F259" s="315" t="str">
        <f t="shared" ca="1" si="33"/>
        <v/>
      </c>
      <c r="G259" s="314" t="str">
        <f t="shared" ca="1" si="33"/>
        <v/>
      </c>
      <c r="H259" s="173" t="str">
        <f t="shared" si="34"/>
        <v/>
      </c>
      <c r="I259" s="315" t="str">
        <f t="shared" ca="1" si="35"/>
        <v/>
      </c>
      <c r="J259" s="314" t="str">
        <f t="shared" ca="1" si="35"/>
        <v/>
      </c>
      <c r="K259" s="173" t="str">
        <f t="shared" si="36"/>
        <v/>
      </c>
      <c r="L259" s="174" t="str">
        <f t="shared" ca="1" si="37"/>
        <v/>
      </c>
      <c r="M259" s="316" t="str">
        <f t="shared" ca="1" si="37"/>
        <v/>
      </c>
    </row>
    <row r="260" spans="1:13">
      <c r="A260" s="337" t="s">
        <v>186</v>
      </c>
      <c r="B260" s="337"/>
      <c r="C260" s="368"/>
      <c r="D260" s="338">
        <f ca="1">SUM(D212:D259)</f>
        <v>0</v>
      </c>
      <c r="E260" s="338">
        <f ca="1">IFERROR(SUMPRODUCT(D212:D259,$E212:$E259)/$D260,0)</f>
        <v>0</v>
      </c>
      <c r="F260" s="339">
        <f ca="1">IFERROR(SUMPRODUCT(F212:F259,$D212:$D259)/$D260,0)</f>
        <v>0</v>
      </c>
      <c r="G260" s="340">
        <f ca="1">IFERROR(SUMPRODUCT(G212:G259,$E212:$E259)/SUM($E212:$E259),0)</f>
        <v>0</v>
      </c>
      <c r="H260" s="341">
        <f ca="1">IFERROR(SUMPRODUCT(H212:H259,$D212:$D259)/$D260,0)</f>
        <v>0</v>
      </c>
      <c r="I260" s="339">
        <f ca="1">IFERROR(SUMPRODUCT(I212:I259,$D212:$D259)/$D259,0)</f>
        <v>0</v>
      </c>
      <c r="J260" s="340">
        <f ca="1">IFERROR(SUMPRODUCT(J212:J259,$E212:$E259)/SUM($E212:$E259),0)</f>
        <v>0</v>
      </c>
      <c r="K260" s="341">
        <f ca="1">IFERROR(SUMPRODUCT(K212:K259,$D212:$D259)/$D260,0)</f>
        <v>0</v>
      </c>
      <c r="L260" s="339">
        <f ca="1">IFERROR(SUMPRODUCT(L212:L259,$D212:$D259)/$D260,0)</f>
        <v>0</v>
      </c>
      <c r="M260" s="340">
        <f ca="1">IFERROR(SUMPRODUCT(M212:M259,$E212:$E259)/SUM($E212:$E259),0)</f>
        <v>0</v>
      </c>
    </row>
    <row r="261" spans="1:13">
      <c r="A261" s="330" t="s">
        <v>66</v>
      </c>
      <c r="B261" s="330"/>
      <c r="C261" s="367"/>
      <c r="D261" s="331"/>
      <c r="E261" s="331"/>
      <c r="F261" s="332"/>
      <c r="G261" s="333"/>
      <c r="H261" s="334"/>
      <c r="I261" s="332"/>
      <c r="J261" s="333"/>
      <c r="K261" s="334"/>
      <c r="L261" s="335"/>
      <c r="M261" s="336"/>
    </row>
    <row r="262" spans="1:13">
      <c r="A262" s="172" t="s">
        <v>358</v>
      </c>
      <c r="B262" s="172" t="str">
        <f>IF(A262="","",$A$261)</f>
        <v>4 Bedroom</v>
      </c>
      <c r="C262" s="103">
        <f t="shared" ref="C262:G265" ca="1" si="38">IF($A262="","",IFERROR(INDIRECT("'" &amp; $A262 &amp; "'!" &amp; C$8),0))</f>
        <v>2</v>
      </c>
      <c r="D262" s="103">
        <f t="shared" ca="1" si="38"/>
        <v>0</v>
      </c>
      <c r="E262" s="103">
        <f t="shared" ca="1" si="38"/>
        <v>0</v>
      </c>
      <c r="F262" s="315">
        <f t="shared" ca="1" si="38"/>
        <v>0</v>
      </c>
      <c r="G262" s="314">
        <f t="shared" ca="1" si="38"/>
        <v>0</v>
      </c>
      <c r="H262" s="173">
        <f ca="1">IF($A262="","",I262-F262)</f>
        <v>0</v>
      </c>
      <c r="I262" s="315">
        <f t="shared" ref="I262:J265" ca="1" si="39">IF($A262="","",IFERROR(INDIRECT("'" &amp; $A262 &amp; "'!" &amp; I$8),0))</f>
        <v>0</v>
      </c>
      <c r="J262" s="314">
        <f t="shared" ca="1" si="39"/>
        <v>0</v>
      </c>
      <c r="K262" s="173">
        <f ca="1">IF($A262="","",L262-I262)</f>
        <v>0</v>
      </c>
      <c r="L262" s="174">
        <f t="shared" ref="L262:M265" ca="1" si="40">IF($A262="","",IFERROR(INDIRECT("'" &amp; $A262 &amp; "'!" &amp; L$8),0))</f>
        <v>0</v>
      </c>
      <c r="M262" s="316">
        <f t="shared" ca="1" si="40"/>
        <v>0</v>
      </c>
    </row>
    <row r="263" spans="1:13">
      <c r="A263" s="172" t="s">
        <v>384</v>
      </c>
      <c r="B263" s="172" t="str">
        <f>IF(A263="","",$A$261)</f>
        <v>4 Bedroom</v>
      </c>
      <c r="C263" s="103">
        <f t="shared" ca="1" si="38"/>
        <v>5</v>
      </c>
      <c r="D263" s="103">
        <f t="shared" ca="1" si="38"/>
        <v>0</v>
      </c>
      <c r="E263" s="103">
        <f t="shared" ca="1" si="38"/>
        <v>0</v>
      </c>
      <c r="F263" s="315">
        <f t="shared" ca="1" si="38"/>
        <v>0</v>
      </c>
      <c r="G263" s="314">
        <f t="shared" ca="1" si="38"/>
        <v>0</v>
      </c>
      <c r="H263" s="173">
        <f ca="1">IF($A263="","",I263-F263)</f>
        <v>0</v>
      </c>
      <c r="I263" s="315">
        <f t="shared" ca="1" si="39"/>
        <v>0</v>
      </c>
      <c r="J263" s="314">
        <f t="shared" ca="1" si="39"/>
        <v>0</v>
      </c>
      <c r="K263" s="173">
        <f ca="1">IF($A263="","",L263-I263)</f>
        <v>0</v>
      </c>
      <c r="L263" s="174">
        <f t="shared" ca="1" si="40"/>
        <v>0</v>
      </c>
      <c r="M263" s="316">
        <f t="shared" ca="1" si="40"/>
        <v>0</v>
      </c>
    </row>
    <row r="264" spans="1:13">
      <c r="A264" s="172" t="s">
        <v>406</v>
      </c>
      <c r="B264" s="172" t="str">
        <f>IF(A264="","",$A$261)</f>
        <v>4 Bedroom</v>
      </c>
      <c r="C264" s="103">
        <f t="shared" ca="1" si="38"/>
        <v>4</v>
      </c>
      <c r="D264" s="103">
        <f t="shared" ca="1" si="38"/>
        <v>0</v>
      </c>
      <c r="E264" s="103">
        <f t="shared" ca="1" si="38"/>
        <v>0</v>
      </c>
      <c r="F264" s="315">
        <f t="shared" ca="1" si="38"/>
        <v>0</v>
      </c>
      <c r="G264" s="314">
        <f t="shared" ca="1" si="38"/>
        <v>0</v>
      </c>
      <c r="H264" s="173">
        <f ca="1">IF($A264="","",I264-F264)</f>
        <v>0</v>
      </c>
      <c r="I264" s="315">
        <f t="shared" ca="1" si="39"/>
        <v>0</v>
      </c>
      <c r="J264" s="314">
        <f t="shared" ca="1" si="39"/>
        <v>0</v>
      </c>
      <c r="K264" s="173">
        <f ca="1">IF($A264="","",L264-I264)</f>
        <v>0</v>
      </c>
      <c r="L264" s="174">
        <f t="shared" ca="1" si="40"/>
        <v>0</v>
      </c>
      <c r="M264" s="316">
        <f t="shared" ca="1" si="40"/>
        <v>0</v>
      </c>
    </row>
    <row r="265" spans="1:13">
      <c r="A265" s="172" t="s">
        <v>422</v>
      </c>
      <c r="B265" s="172" t="str">
        <f>IF(A265="","",$A$261)</f>
        <v>4 Bedroom</v>
      </c>
      <c r="C265" s="103">
        <f t="shared" ca="1" si="38"/>
        <v>5</v>
      </c>
      <c r="D265" s="103">
        <f t="shared" ca="1" si="38"/>
        <v>0</v>
      </c>
      <c r="E265" s="103">
        <f t="shared" ca="1" si="38"/>
        <v>0</v>
      </c>
      <c r="F265" s="315">
        <f t="shared" ca="1" si="38"/>
        <v>0</v>
      </c>
      <c r="G265" s="314">
        <f t="shared" ca="1" si="38"/>
        <v>0</v>
      </c>
      <c r="H265" s="173">
        <f ca="1">IF($A265="","",I265-F265)</f>
        <v>0</v>
      </c>
      <c r="I265" s="315">
        <f t="shared" ca="1" si="39"/>
        <v>0</v>
      </c>
      <c r="J265" s="314">
        <f t="shared" ca="1" si="39"/>
        <v>0</v>
      </c>
      <c r="K265" s="173">
        <f ca="1">IF($A265="","",L265-I265)</f>
        <v>0</v>
      </c>
      <c r="L265" s="174">
        <f t="shared" ca="1" si="40"/>
        <v>0</v>
      </c>
      <c r="M265" s="316">
        <f t="shared" ca="1" si="40"/>
        <v>0</v>
      </c>
    </row>
    <row r="266" spans="1:13" hidden="1">
      <c r="A266" s="172"/>
      <c r="B266" s="172" t="str">
        <f t="shared" ref="B266:B309" si="41">IF(A266="","",$A$261)</f>
        <v/>
      </c>
      <c r="C266" s="103" t="str">
        <f t="shared" ref="C266:G309" ca="1" si="42">IF($A266="","",IFERROR(INDIRECT("'" &amp; $A266 &amp; "'!" &amp; C$8),0))</f>
        <v/>
      </c>
      <c r="D266" s="103" t="str">
        <f t="shared" ca="1" si="42"/>
        <v/>
      </c>
      <c r="E266" s="103" t="str">
        <f t="shared" ca="1" si="42"/>
        <v/>
      </c>
      <c r="F266" s="315" t="str">
        <f t="shared" ca="1" si="42"/>
        <v/>
      </c>
      <c r="G266" s="314" t="str">
        <f t="shared" ca="1" si="42"/>
        <v/>
      </c>
      <c r="H266" s="173" t="str">
        <f t="shared" ref="H266:H309" si="43">IF($A266="","",I266-F266)</f>
        <v/>
      </c>
      <c r="I266" s="315" t="str">
        <f t="shared" ref="I266:J309" ca="1" si="44">IF($A266="","",IFERROR(INDIRECT("'" &amp; $A266 &amp; "'!" &amp; I$8),0))</f>
        <v/>
      </c>
      <c r="J266" s="314" t="str">
        <f t="shared" ca="1" si="44"/>
        <v/>
      </c>
      <c r="K266" s="173" t="str">
        <f t="shared" ref="K266:K309" si="45">IF($A266="","",L266-I266)</f>
        <v/>
      </c>
      <c r="L266" s="174" t="str">
        <f t="shared" ref="L266:M309" ca="1" si="46">IF($A266="","",IFERROR(INDIRECT("'" &amp; $A266 &amp; "'!" &amp; L$8),0))</f>
        <v/>
      </c>
      <c r="M266" s="316" t="str">
        <f t="shared" ca="1" si="46"/>
        <v/>
      </c>
    </row>
    <row r="267" spans="1:13" hidden="1">
      <c r="A267" s="172"/>
      <c r="B267" s="172" t="str">
        <f t="shared" si="41"/>
        <v/>
      </c>
      <c r="C267" s="103" t="str">
        <f t="shared" ca="1" si="42"/>
        <v/>
      </c>
      <c r="D267" s="103" t="str">
        <f t="shared" ca="1" si="42"/>
        <v/>
      </c>
      <c r="E267" s="103" t="str">
        <f t="shared" ca="1" si="42"/>
        <v/>
      </c>
      <c r="F267" s="315" t="str">
        <f t="shared" ca="1" si="42"/>
        <v/>
      </c>
      <c r="G267" s="314" t="str">
        <f t="shared" ca="1" si="42"/>
        <v/>
      </c>
      <c r="H267" s="173" t="str">
        <f t="shared" si="43"/>
        <v/>
      </c>
      <c r="I267" s="315" t="str">
        <f t="shared" ca="1" si="44"/>
        <v/>
      </c>
      <c r="J267" s="314" t="str">
        <f t="shared" ca="1" si="44"/>
        <v/>
      </c>
      <c r="K267" s="173" t="str">
        <f t="shared" si="45"/>
        <v/>
      </c>
      <c r="L267" s="174" t="str">
        <f t="shared" ca="1" si="46"/>
        <v/>
      </c>
      <c r="M267" s="316" t="str">
        <f t="shared" ca="1" si="46"/>
        <v/>
      </c>
    </row>
    <row r="268" spans="1:13" hidden="1">
      <c r="A268" s="172"/>
      <c r="B268" s="172" t="str">
        <f t="shared" si="41"/>
        <v/>
      </c>
      <c r="C268" s="103" t="str">
        <f t="shared" ca="1" si="42"/>
        <v/>
      </c>
      <c r="D268" s="103" t="str">
        <f t="shared" ca="1" si="42"/>
        <v/>
      </c>
      <c r="E268" s="103" t="str">
        <f t="shared" ca="1" si="42"/>
        <v/>
      </c>
      <c r="F268" s="315" t="str">
        <f t="shared" ca="1" si="42"/>
        <v/>
      </c>
      <c r="G268" s="314" t="str">
        <f t="shared" ca="1" si="42"/>
        <v/>
      </c>
      <c r="H268" s="173" t="str">
        <f t="shared" si="43"/>
        <v/>
      </c>
      <c r="I268" s="315" t="str">
        <f t="shared" ca="1" si="44"/>
        <v/>
      </c>
      <c r="J268" s="314" t="str">
        <f t="shared" ca="1" si="44"/>
        <v/>
      </c>
      <c r="K268" s="173" t="str">
        <f t="shared" si="45"/>
        <v/>
      </c>
      <c r="L268" s="174" t="str">
        <f t="shared" ca="1" si="46"/>
        <v/>
      </c>
      <c r="M268" s="316" t="str">
        <f t="shared" ca="1" si="46"/>
        <v/>
      </c>
    </row>
    <row r="269" spans="1:13" hidden="1">
      <c r="A269" s="172"/>
      <c r="B269" s="172" t="str">
        <f t="shared" si="41"/>
        <v/>
      </c>
      <c r="C269" s="103" t="str">
        <f t="shared" ca="1" si="42"/>
        <v/>
      </c>
      <c r="D269" s="103" t="str">
        <f t="shared" ca="1" si="42"/>
        <v/>
      </c>
      <c r="E269" s="103" t="str">
        <f t="shared" ca="1" si="42"/>
        <v/>
      </c>
      <c r="F269" s="315" t="str">
        <f t="shared" ca="1" si="42"/>
        <v/>
      </c>
      <c r="G269" s="314" t="str">
        <f t="shared" ca="1" si="42"/>
        <v/>
      </c>
      <c r="H269" s="173" t="str">
        <f t="shared" si="43"/>
        <v/>
      </c>
      <c r="I269" s="315" t="str">
        <f t="shared" ca="1" si="44"/>
        <v/>
      </c>
      <c r="J269" s="314" t="str">
        <f t="shared" ca="1" si="44"/>
        <v/>
      </c>
      <c r="K269" s="173" t="str">
        <f t="shared" si="45"/>
        <v/>
      </c>
      <c r="L269" s="174" t="str">
        <f t="shared" ca="1" si="46"/>
        <v/>
      </c>
      <c r="M269" s="316" t="str">
        <f t="shared" ca="1" si="46"/>
        <v/>
      </c>
    </row>
    <row r="270" spans="1:13" hidden="1">
      <c r="A270" s="172"/>
      <c r="B270" s="172" t="str">
        <f t="shared" si="41"/>
        <v/>
      </c>
      <c r="C270" s="103" t="str">
        <f t="shared" ca="1" si="42"/>
        <v/>
      </c>
      <c r="D270" s="103" t="str">
        <f t="shared" ca="1" si="42"/>
        <v/>
      </c>
      <c r="E270" s="103" t="str">
        <f t="shared" ca="1" si="42"/>
        <v/>
      </c>
      <c r="F270" s="315" t="str">
        <f t="shared" ca="1" si="42"/>
        <v/>
      </c>
      <c r="G270" s="314" t="str">
        <f t="shared" ca="1" si="42"/>
        <v/>
      </c>
      <c r="H270" s="173" t="str">
        <f t="shared" si="43"/>
        <v/>
      </c>
      <c r="I270" s="315" t="str">
        <f t="shared" ca="1" si="44"/>
        <v/>
      </c>
      <c r="J270" s="314" t="str">
        <f t="shared" ca="1" si="44"/>
        <v/>
      </c>
      <c r="K270" s="173" t="str">
        <f t="shared" si="45"/>
        <v/>
      </c>
      <c r="L270" s="174" t="str">
        <f t="shared" ca="1" si="46"/>
        <v/>
      </c>
      <c r="M270" s="316" t="str">
        <f t="shared" ca="1" si="46"/>
        <v/>
      </c>
    </row>
    <row r="271" spans="1:13" hidden="1">
      <c r="A271" s="172"/>
      <c r="B271" s="172" t="str">
        <f t="shared" si="41"/>
        <v/>
      </c>
      <c r="C271" s="103" t="str">
        <f t="shared" ca="1" si="42"/>
        <v/>
      </c>
      <c r="D271" s="103" t="str">
        <f t="shared" ca="1" si="42"/>
        <v/>
      </c>
      <c r="E271" s="103" t="str">
        <f t="shared" ca="1" si="42"/>
        <v/>
      </c>
      <c r="F271" s="315" t="str">
        <f t="shared" ca="1" si="42"/>
        <v/>
      </c>
      <c r="G271" s="314" t="str">
        <f t="shared" ca="1" si="42"/>
        <v/>
      </c>
      <c r="H271" s="173" t="str">
        <f t="shared" si="43"/>
        <v/>
      </c>
      <c r="I271" s="315" t="str">
        <f t="shared" ca="1" si="44"/>
        <v/>
      </c>
      <c r="J271" s="314" t="str">
        <f t="shared" ca="1" si="44"/>
        <v/>
      </c>
      <c r="K271" s="173" t="str">
        <f t="shared" si="45"/>
        <v/>
      </c>
      <c r="L271" s="174" t="str">
        <f t="shared" ca="1" si="46"/>
        <v/>
      </c>
      <c r="M271" s="316" t="str">
        <f t="shared" ca="1" si="46"/>
        <v/>
      </c>
    </row>
    <row r="272" spans="1:13" hidden="1">
      <c r="A272" s="172"/>
      <c r="B272" s="172" t="str">
        <f t="shared" si="41"/>
        <v/>
      </c>
      <c r="C272" s="103" t="str">
        <f t="shared" ca="1" si="42"/>
        <v/>
      </c>
      <c r="D272" s="103" t="str">
        <f t="shared" ca="1" si="42"/>
        <v/>
      </c>
      <c r="E272" s="103" t="str">
        <f t="shared" ca="1" si="42"/>
        <v/>
      </c>
      <c r="F272" s="315" t="str">
        <f t="shared" ca="1" si="42"/>
        <v/>
      </c>
      <c r="G272" s="314" t="str">
        <f t="shared" ca="1" si="42"/>
        <v/>
      </c>
      <c r="H272" s="173" t="str">
        <f t="shared" si="43"/>
        <v/>
      </c>
      <c r="I272" s="315" t="str">
        <f t="shared" ca="1" si="44"/>
        <v/>
      </c>
      <c r="J272" s="314" t="str">
        <f t="shared" ca="1" si="44"/>
        <v/>
      </c>
      <c r="K272" s="173" t="str">
        <f t="shared" si="45"/>
        <v/>
      </c>
      <c r="L272" s="174" t="str">
        <f t="shared" ca="1" si="46"/>
        <v/>
      </c>
      <c r="M272" s="316" t="str">
        <f t="shared" ca="1" si="46"/>
        <v/>
      </c>
    </row>
    <row r="273" spans="1:13" hidden="1">
      <c r="A273" s="172"/>
      <c r="B273" s="172" t="str">
        <f t="shared" si="41"/>
        <v/>
      </c>
      <c r="C273" s="103" t="str">
        <f t="shared" ca="1" si="42"/>
        <v/>
      </c>
      <c r="D273" s="103" t="str">
        <f t="shared" ca="1" si="42"/>
        <v/>
      </c>
      <c r="E273" s="103" t="str">
        <f t="shared" ca="1" si="42"/>
        <v/>
      </c>
      <c r="F273" s="315" t="str">
        <f t="shared" ca="1" si="42"/>
        <v/>
      </c>
      <c r="G273" s="314" t="str">
        <f t="shared" ca="1" si="42"/>
        <v/>
      </c>
      <c r="H273" s="173" t="str">
        <f t="shared" si="43"/>
        <v/>
      </c>
      <c r="I273" s="315" t="str">
        <f t="shared" ca="1" si="44"/>
        <v/>
      </c>
      <c r="J273" s="314" t="str">
        <f t="shared" ca="1" si="44"/>
        <v/>
      </c>
      <c r="K273" s="173" t="str">
        <f t="shared" si="45"/>
        <v/>
      </c>
      <c r="L273" s="174" t="str">
        <f t="shared" ca="1" si="46"/>
        <v/>
      </c>
      <c r="M273" s="316" t="str">
        <f t="shared" ca="1" si="46"/>
        <v/>
      </c>
    </row>
    <row r="274" spans="1:13" hidden="1">
      <c r="A274" s="172"/>
      <c r="B274" s="172" t="str">
        <f t="shared" si="41"/>
        <v/>
      </c>
      <c r="C274" s="103" t="str">
        <f t="shared" ca="1" si="42"/>
        <v/>
      </c>
      <c r="D274" s="103" t="str">
        <f t="shared" ca="1" si="42"/>
        <v/>
      </c>
      <c r="E274" s="103" t="str">
        <f t="shared" ca="1" si="42"/>
        <v/>
      </c>
      <c r="F274" s="315" t="str">
        <f t="shared" ca="1" si="42"/>
        <v/>
      </c>
      <c r="G274" s="314" t="str">
        <f t="shared" ca="1" si="42"/>
        <v/>
      </c>
      <c r="H274" s="173" t="str">
        <f t="shared" si="43"/>
        <v/>
      </c>
      <c r="I274" s="315" t="str">
        <f t="shared" ca="1" si="44"/>
        <v/>
      </c>
      <c r="J274" s="314" t="str">
        <f t="shared" ca="1" si="44"/>
        <v/>
      </c>
      <c r="K274" s="173" t="str">
        <f t="shared" si="45"/>
        <v/>
      </c>
      <c r="L274" s="174" t="str">
        <f t="shared" ca="1" si="46"/>
        <v/>
      </c>
      <c r="M274" s="316" t="str">
        <f t="shared" ca="1" si="46"/>
        <v/>
      </c>
    </row>
    <row r="275" spans="1:13" hidden="1">
      <c r="A275" s="172"/>
      <c r="B275" s="172" t="str">
        <f t="shared" si="41"/>
        <v/>
      </c>
      <c r="C275" s="103" t="str">
        <f t="shared" ca="1" si="42"/>
        <v/>
      </c>
      <c r="D275" s="103" t="str">
        <f t="shared" ca="1" si="42"/>
        <v/>
      </c>
      <c r="E275" s="103" t="str">
        <f t="shared" ca="1" si="42"/>
        <v/>
      </c>
      <c r="F275" s="315" t="str">
        <f t="shared" ca="1" si="42"/>
        <v/>
      </c>
      <c r="G275" s="314" t="str">
        <f t="shared" ca="1" si="42"/>
        <v/>
      </c>
      <c r="H275" s="173" t="str">
        <f t="shared" si="43"/>
        <v/>
      </c>
      <c r="I275" s="315" t="str">
        <f t="shared" ca="1" si="44"/>
        <v/>
      </c>
      <c r="J275" s="314" t="str">
        <f t="shared" ca="1" si="44"/>
        <v/>
      </c>
      <c r="K275" s="173" t="str">
        <f t="shared" si="45"/>
        <v/>
      </c>
      <c r="L275" s="174" t="str">
        <f t="shared" ca="1" si="46"/>
        <v/>
      </c>
      <c r="M275" s="316" t="str">
        <f t="shared" ca="1" si="46"/>
        <v/>
      </c>
    </row>
    <row r="276" spans="1:13" hidden="1">
      <c r="A276" s="172"/>
      <c r="B276" s="172" t="str">
        <f t="shared" si="41"/>
        <v/>
      </c>
      <c r="C276" s="103" t="str">
        <f t="shared" ca="1" si="42"/>
        <v/>
      </c>
      <c r="D276" s="103" t="str">
        <f t="shared" ca="1" si="42"/>
        <v/>
      </c>
      <c r="E276" s="103" t="str">
        <f t="shared" ca="1" si="42"/>
        <v/>
      </c>
      <c r="F276" s="315" t="str">
        <f t="shared" ca="1" si="42"/>
        <v/>
      </c>
      <c r="G276" s="314" t="str">
        <f t="shared" ca="1" si="42"/>
        <v/>
      </c>
      <c r="H276" s="173" t="str">
        <f t="shared" si="43"/>
        <v/>
      </c>
      <c r="I276" s="315" t="str">
        <f t="shared" ca="1" si="44"/>
        <v/>
      </c>
      <c r="J276" s="314" t="str">
        <f t="shared" ca="1" si="44"/>
        <v/>
      </c>
      <c r="K276" s="173" t="str">
        <f t="shared" si="45"/>
        <v/>
      </c>
      <c r="L276" s="174" t="str">
        <f t="shared" ca="1" si="46"/>
        <v/>
      </c>
      <c r="M276" s="316" t="str">
        <f t="shared" ca="1" si="46"/>
        <v/>
      </c>
    </row>
    <row r="277" spans="1:13" hidden="1">
      <c r="A277" s="172"/>
      <c r="B277" s="172" t="str">
        <f t="shared" si="41"/>
        <v/>
      </c>
      <c r="C277" s="103" t="str">
        <f t="shared" ca="1" si="42"/>
        <v/>
      </c>
      <c r="D277" s="103" t="str">
        <f t="shared" ca="1" si="42"/>
        <v/>
      </c>
      <c r="E277" s="103" t="str">
        <f t="shared" ca="1" si="42"/>
        <v/>
      </c>
      <c r="F277" s="315" t="str">
        <f t="shared" ca="1" si="42"/>
        <v/>
      </c>
      <c r="G277" s="314" t="str">
        <f t="shared" ca="1" si="42"/>
        <v/>
      </c>
      <c r="H277" s="173" t="str">
        <f t="shared" si="43"/>
        <v/>
      </c>
      <c r="I277" s="315" t="str">
        <f t="shared" ca="1" si="44"/>
        <v/>
      </c>
      <c r="J277" s="314" t="str">
        <f t="shared" ca="1" si="44"/>
        <v/>
      </c>
      <c r="K277" s="173" t="str">
        <f t="shared" si="45"/>
        <v/>
      </c>
      <c r="L277" s="174" t="str">
        <f t="shared" ca="1" si="46"/>
        <v/>
      </c>
      <c r="M277" s="316" t="str">
        <f t="shared" ca="1" si="46"/>
        <v/>
      </c>
    </row>
    <row r="278" spans="1:13" hidden="1">
      <c r="A278" s="172"/>
      <c r="B278" s="172" t="str">
        <f t="shared" si="41"/>
        <v/>
      </c>
      <c r="C278" s="103" t="str">
        <f t="shared" ca="1" si="42"/>
        <v/>
      </c>
      <c r="D278" s="103" t="str">
        <f t="shared" ca="1" si="42"/>
        <v/>
      </c>
      <c r="E278" s="103" t="str">
        <f t="shared" ca="1" si="42"/>
        <v/>
      </c>
      <c r="F278" s="315" t="str">
        <f t="shared" ca="1" si="42"/>
        <v/>
      </c>
      <c r="G278" s="314" t="str">
        <f t="shared" ca="1" si="42"/>
        <v/>
      </c>
      <c r="H278" s="173" t="str">
        <f t="shared" si="43"/>
        <v/>
      </c>
      <c r="I278" s="315" t="str">
        <f t="shared" ca="1" si="44"/>
        <v/>
      </c>
      <c r="J278" s="314" t="str">
        <f t="shared" ca="1" si="44"/>
        <v/>
      </c>
      <c r="K278" s="173" t="str">
        <f t="shared" si="45"/>
        <v/>
      </c>
      <c r="L278" s="174" t="str">
        <f t="shared" ca="1" si="46"/>
        <v/>
      </c>
      <c r="M278" s="316" t="str">
        <f t="shared" ca="1" si="46"/>
        <v/>
      </c>
    </row>
    <row r="279" spans="1:13" hidden="1">
      <c r="A279" s="172"/>
      <c r="B279" s="172" t="str">
        <f t="shared" si="41"/>
        <v/>
      </c>
      <c r="C279" s="103" t="str">
        <f t="shared" ca="1" si="42"/>
        <v/>
      </c>
      <c r="D279" s="103" t="str">
        <f t="shared" ca="1" si="42"/>
        <v/>
      </c>
      <c r="E279" s="103" t="str">
        <f t="shared" ca="1" si="42"/>
        <v/>
      </c>
      <c r="F279" s="315" t="str">
        <f t="shared" ca="1" si="42"/>
        <v/>
      </c>
      <c r="G279" s="314" t="str">
        <f t="shared" ca="1" si="42"/>
        <v/>
      </c>
      <c r="H279" s="173" t="str">
        <f t="shared" si="43"/>
        <v/>
      </c>
      <c r="I279" s="315" t="str">
        <f t="shared" ca="1" si="44"/>
        <v/>
      </c>
      <c r="J279" s="314" t="str">
        <f t="shared" ca="1" si="44"/>
        <v/>
      </c>
      <c r="K279" s="173" t="str">
        <f t="shared" si="45"/>
        <v/>
      </c>
      <c r="L279" s="174" t="str">
        <f t="shared" ca="1" si="46"/>
        <v/>
      </c>
      <c r="M279" s="316" t="str">
        <f t="shared" ca="1" si="46"/>
        <v/>
      </c>
    </row>
    <row r="280" spans="1:13" hidden="1">
      <c r="A280" s="172"/>
      <c r="B280" s="172" t="str">
        <f t="shared" si="41"/>
        <v/>
      </c>
      <c r="C280" s="103" t="str">
        <f t="shared" ca="1" si="42"/>
        <v/>
      </c>
      <c r="D280" s="103" t="str">
        <f t="shared" ca="1" si="42"/>
        <v/>
      </c>
      <c r="E280" s="103" t="str">
        <f t="shared" ca="1" si="42"/>
        <v/>
      </c>
      <c r="F280" s="315" t="str">
        <f t="shared" ca="1" si="42"/>
        <v/>
      </c>
      <c r="G280" s="314" t="str">
        <f t="shared" ca="1" si="42"/>
        <v/>
      </c>
      <c r="H280" s="173" t="str">
        <f t="shared" si="43"/>
        <v/>
      </c>
      <c r="I280" s="315" t="str">
        <f t="shared" ca="1" si="44"/>
        <v/>
      </c>
      <c r="J280" s="314" t="str">
        <f t="shared" ca="1" si="44"/>
        <v/>
      </c>
      <c r="K280" s="173" t="str">
        <f t="shared" si="45"/>
        <v/>
      </c>
      <c r="L280" s="174" t="str">
        <f t="shared" ca="1" si="46"/>
        <v/>
      </c>
      <c r="M280" s="316" t="str">
        <f t="shared" ca="1" si="46"/>
        <v/>
      </c>
    </row>
    <row r="281" spans="1:13" hidden="1">
      <c r="A281" s="172"/>
      <c r="B281" s="172" t="str">
        <f t="shared" si="41"/>
        <v/>
      </c>
      <c r="C281" s="103" t="str">
        <f t="shared" ca="1" si="42"/>
        <v/>
      </c>
      <c r="D281" s="103" t="str">
        <f t="shared" ca="1" si="42"/>
        <v/>
      </c>
      <c r="E281" s="103" t="str">
        <f t="shared" ca="1" si="42"/>
        <v/>
      </c>
      <c r="F281" s="315" t="str">
        <f t="shared" ca="1" si="42"/>
        <v/>
      </c>
      <c r="G281" s="314" t="str">
        <f t="shared" ca="1" si="42"/>
        <v/>
      </c>
      <c r="H281" s="173" t="str">
        <f t="shared" si="43"/>
        <v/>
      </c>
      <c r="I281" s="315" t="str">
        <f t="shared" ca="1" si="44"/>
        <v/>
      </c>
      <c r="J281" s="314" t="str">
        <f t="shared" ca="1" si="44"/>
        <v/>
      </c>
      <c r="K281" s="173" t="str">
        <f t="shared" si="45"/>
        <v/>
      </c>
      <c r="L281" s="174" t="str">
        <f t="shared" ca="1" si="46"/>
        <v/>
      </c>
      <c r="M281" s="316" t="str">
        <f t="shared" ca="1" si="46"/>
        <v/>
      </c>
    </row>
    <row r="282" spans="1:13" hidden="1">
      <c r="A282" s="172"/>
      <c r="B282" s="172" t="str">
        <f t="shared" si="41"/>
        <v/>
      </c>
      <c r="C282" s="103" t="str">
        <f t="shared" ca="1" si="42"/>
        <v/>
      </c>
      <c r="D282" s="103" t="str">
        <f t="shared" ca="1" si="42"/>
        <v/>
      </c>
      <c r="E282" s="103" t="str">
        <f t="shared" ca="1" si="42"/>
        <v/>
      </c>
      <c r="F282" s="315" t="str">
        <f t="shared" ca="1" si="42"/>
        <v/>
      </c>
      <c r="G282" s="314" t="str">
        <f t="shared" ca="1" si="42"/>
        <v/>
      </c>
      <c r="H282" s="173" t="str">
        <f t="shared" si="43"/>
        <v/>
      </c>
      <c r="I282" s="315" t="str">
        <f t="shared" ca="1" si="44"/>
        <v/>
      </c>
      <c r="J282" s="314" t="str">
        <f t="shared" ca="1" si="44"/>
        <v/>
      </c>
      <c r="K282" s="173" t="str">
        <f t="shared" si="45"/>
        <v/>
      </c>
      <c r="L282" s="174" t="str">
        <f t="shared" ca="1" si="46"/>
        <v/>
      </c>
      <c r="M282" s="316" t="str">
        <f t="shared" ca="1" si="46"/>
        <v/>
      </c>
    </row>
    <row r="283" spans="1:13" hidden="1">
      <c r="A283" s="172"/>
      <c r="B283" s="172" t="str">
        <f t="shared" si="41"/>
        <v/>
      </c>
      <c r="C283" s="103" t="str">
        <f t="shared" ca="1" si="42"/>
        <v/>
      </c>
      <c r="D283" s="103" t="str">
        <f t="shared" ca="1" si="42"/>
        <v/>
      </c>
      <c r="E283" s="103" t="str">
        <f t="shared" ca="1" si="42"/>
        <v/>
      </c>
      <c r="F283" s="315" t="str">
        <f t="shared" ca="1" si="42"/>
        <v/>
      </c>
      <c r="G283" s="314" t="str">
        <f t="shared" ca="1" si="42"/>
        <v/>
      </c>
      <c r="H283" s="173" t="str">
        <f t="shared" si="43"/>
        <v/>
      </c>
      <c r="I283" s="315" t="str">
        <f t="shared" ca="1" si="44"/>
        <v/>
      </c>
      <c r="J283" s="314" t="str">
        <f t="shared" ca="1" si="44"/>
        <v/>
      </c>
      <c r="K283" s="173" t="str">
        <f t="shared" si="45"/>
        <v/>
      </c>
      <c r="L283" s="174" t="str">
        <f t="shared" ca="1" si="46"/>
        <v/>
      </c>
      <c r="M283" s="316" t="str">
        <f t="shared" ca="1" si="46"/>
        <v/>
      </c>
    </row>
    <row r="284" spans="1:13" hidden="1">
      <c r="A284" s="172"/>
      <c r="B284" s="172" t="str">
        <f t="shared" si="41"/>
        <v/>
      </c>
      <c r="C284" s="103" t="str">
        <f t="shared" ca="1" si="42"/>
        <v/>
      </c>
      <c r="D284" s="103" t="str">
        <f t="shared" ca="1" si="42"/>
        <v/>
      </c>
      <c r="E284" s="103" t="str">
        <f t="shared" ca="1" si="42"/>
        <v/>
      </c>
      <c r="F284" s="315" t="str">
        <f t="shared" ca="1" si="42"/>
        <v/>
      </c>
      <c r="G284" s="314" t="str">
        <f t="shared" ca="1" si="42"/>
        <v/>
      </c>
      <c r="H284" s="173" t="str">
        <f t="shared" si="43"/>
        <v/>
      </c>
      <c r="I284" s="315" t="str">
        <f t="shared" ca="1" si="44"/>
        <v/>
      </c>
      <c r="J284" s="314" t="str">
        <f t="shared" ca="1" si="44"/>
        <v/>
      </c>
      <c r="K284" s="173" t="str">
        <f t="shared" si="45"/>
        <v/>
      </c>
      <c r="L284" s="174" t="str">
        <f t="shared" ca="1" si="46"/>
        <v/>
      </c>
      <c r="M284" s="316" t="str">
        <f t="shared" ca="1" si="46"/>
        <v/>
      </c>
    </row>
    <row r="285" spans="1:13" hidden="1">
      <c r="A285" s="172"/>
      <c r="B285" s="172" t="str">
        <f t="shared" si="41"/>
        <v/>
      </c>
      <c r="C285" s="103" t="str">
        <f t="shared" ca="1" si="42"/>
        <v/>
      </c>
      <c r="D285" s="103" t="str">
        <f t="shared" ca="1" si="42"/>
        <v/>
      </c>
      <c r="E285" s="103" t="str">
        <f t="shared" ca="1" si="42"/>
        <v/>
      </c>
      <c r="F285" s="315" t="str">
        <f t="shared" ca="1" si="42"/>
        <v/>
      </c>
      <c r="G285" s="314" t="str">
        <f t="shared" ca="1" si="42"/>
        <v/>
      </c>
      <c r="H285" s="173" t="str">
        <f t="shared" si="43"/>
        <v/>
      </c>
      <c r="I285" s="315" t="str">
        <f t="shared" ca="1" si="44"/>
        <v/>
      </c>
      <c r="J285" s="314" t="str">
        <f t="shared" ca="1" si="44"/>
        <v/>
      </c>
      <c r="K285" s="173" t="str">
        <f t="shared" si="45"/>
        <v/>
      </c>
      <c r="L285" s="174" t="str">
        <f t="shared" ca="1" si="46"/>
        <v/>
      </c>
      <c r="M285" s="316" t="str">
        <f t="shared" ca="1" si="46"/>
        <v/>
      </c>
    </row>
    <row r="286" spans="1:13" hidden="1">
      <c r="A286" s="172"/>
      <c r="B286" s="172" t="str">
        <f t="shared" si="41"/>
        <v/>
      </c>
      <c r="C286" s="103" t="str">
        <f t="shared" ca="1" si="42"/>
        <v/>
      </c>
      <c r="D286" s="103" t="str">
        <f t="shared" ca="1" si="42"/>
        <v/>
      </c>
      <c r="E286" s="103" t="str">
        <f t="shared" ca="1" si="42"/>
        <v/>
      </c>
      <c r="F286" s="315" t="str">
        <f t="shared" ca="1" si="42"/>
        <v/>
      </c>
      <c r="G286" s="314" t="str">
        <f t="shared" ca="1" si="42"/>
        <v/>
      </c>
      <c r="H286" s="173" t="str">
        <f t="shared" si="43"/>
        <v/>
      </c>
      <c r="I286" s="315" t="str">
        <f t="shared" ca="1" si="44"/>
        <v/>
      </c>
      <c r="J286" s="314" t="str">
        <f t="shared" ca="1" si="44"/>
        <v/>
      </c>
      <c r="K286" s="173" t="str">
        <f t="shared" si="45"/>
        <v/>
      </c>
      <c r="L286" s="174" t="str">
        <f t="shared" ca="1" si="46"/>
        <v/>
      </c>
      <c r="M286" s="316" t="str">
        <f t="shared" ca="1" si="46"/>
        <v/>
      </c>
    </row>
    <row r="287" spans="1:13" hidden="1">
      <c r="A287" s="172"/>
      <c r="B287" s="172" t="str">
        <f t="shared" si="41"/>
        <v/>
      </c>
      <c r="C287" s="103" t="str">
        <f t="shared" ca="1" si="42"/>
        <v/>
      </c>
      <c r="D287" s="103" t="str">
        <f t="shared" ca="1" si="42"/>
        <v/>
      </c>
      <c r="E287" s="103" t="str">
        <f t="shared" ca="1" si="42"/>
        <v/>
      </c>
      <c r="F287" s="315" t="str">
        <f t="shared" ca="1" si="42"/>
        <v/>
      </c>
      <c r="G287" s="314" t="str">
        <f t="shared" ca="1" si="42"/>
        <v/>
      </c>
      <c r="H287" s="173" t="str">
        <f t="shared" si="43"/>
        <v/>
      </c>
      <c r="I287" s="315" t="str">
        <f t="shared" ca="1" si="44"/>
        <v/>
      </c>
      <c r="J287" s="314" t="str">
        <f t="shared" ca="1" si="44"/>
        <v/>
      </c>
      <c r="K287" s="173" t="str">
        <f t="shared" si="45"/>
        <v/>
      </c>
      <c r="L287" s="174" t="str">
        <f t="shared" ca="1" si="46"/>
        <v/>
      </c>
      <c r="M287" s="316" t="str">
        <f t="shared" ca="1" si="46"/>
        <v/>
      </c>
    </row>
    <row r="288" spans="1:13" hidden="1">
      <c r="A288" s="172"/>
      <c r="B288" s="172" t="str">
        <f t="shared" si="41"/>
        <v/>
      </c>
      <c r="C288" s="103" t="str">
        <f t="shared" ca="1" si="42"/>
        <v/>
      </c>
      <c r="D288" s="103" t="str">
        <f t="shared" ca="1" si="42"/>
        <v/>
      </c>
      <c r="E288" s="103" t="str">
        <f t="shared" ca="1" si="42"/>
        <v/>
      </c>
      <c r="F288" s="315" t="str">
        <f t="shared" ca="1" si="42"/>
        <v/>
      </c>
      <c r="G288" s="314" t="str">
        <f t="shared" ca="1" si="42"/>
        <v/>
      </c>
      <c r="H288" s="173" t="str">
        <f t="shared" si="43"/>
        <v/>
      </c>
      <c r="I288" s="315" t="str">
        <f t="shared" ca="1" si="44"/>
        <v/>
      </c>
      <c r="J288" s="314" t="str">
        <f t="shared" ca="1" si="44"/>
        <v/>
      </c>
      <c r="K288" s="173" t="str">
        <f t="shared" si="45"/>
        <v/>
      </c>
      <c r="L288" s="174" t="str">
        <f t="shared" ca="1" si="46"/>
        <v/>
      </c>
      <c r="M288" s="316" t="str">
        <f t="shared" ca="1" si="46"/>
        <v/>
      </c>
    </row>
    <row r="289" spans="1:13" hidden="1">
      <c r="A289" s="172"/>
      <c r="B289" s="172" t="str">
        <f t="shared" si="41"/>
        <v/>
      </c>
      <c r="C289" s="103" t="str">
        <f t="shared" ca="1" si="42"/>
        <v/>
      </c>
      <c r="D289" s="103" t="str">
        <f t="shared" ca="1" si="42"/>
        <v/>
      </c>
      <c r="E289" s="103" t="str">
        <f t="shared" ca="1" si="42"/>
        <v/>
      </c>
      <c r="F289" s="315" t="str">
        <f t="shared" ca="1" si="42"/>
        <v/>
      </c>
      <c r="G289" s="314" t="str">
        <f t="shared" ca="1" si="42"/>
        <v/>
      </c>
      <c r="H289" s="173" t="str">
        <f t="shared" si="43"/>
        <v/>
      </c>
      <c r="I289" s="315" t="str">
        <f t="shared" ca="1" si="44"/>
        <v/>
      </c>
      <c r="J289" s="314" t="str">
        <f t="shared" ca="1" si="44"/>
        <v/>
      </c>
      <c r="K289" s="173" t="str">
        <f t="shared" si="45"/>
        <v/>
      </c>
      <c r="L289" s="174" t="str">
        <f t="shared" ca="1" si="46"/>
        <v/>
      </c>
      <c r="M289" s="316" t="str">
        <f t="shared" ca="1" si="46"/>
        <v/>
      </c>
    </row>
    <row r="290" spans="1:13" hidden="1">
      <c r="A290" s="172"/>
      <c r="B290" s="172" t="str">
        <f t="shared" si="41"/>
        <v/>
      </c>
      <c r="C290" s="103" t="str">
        <f t="shared" ca="1" si="42"/>
        <v/>
      </c>
      <c r="D290" s="103" t="str">
        <f t="shared" ca="1" si="42"/>
        <v/>
      </c>
      <c r="E290" s="103" t="str">
        <f t="shared" ca="1" si="42"/>
        <v/>
      </c>
      <c r="F290" s="315" t="str">
        <f t="shared" ca="1" si="42"/>
        <v/>
      </c>
      <c r="G290" s="314" t="str">
        <f t="shared" ca="1" si="42"/>
        <v/>
      </c>
      <c r="H290" s="173" t="str">
        <f t="shared" si="43"/>
        <v/>
      </c>
      <c r="I290" s="315" t="str">
        <f t="shared" ca="1" si="44"/>
        <v/>
      </c>
      <c r="J290" s="314" t="str">
        <f t="shared" ca="1" si="44"/>
        <v/>
      </c>
      <c r="K290" s="173" t="str">
        <f t="shared" si="45"/>
        <v/>
      </c>
      <c r="L290" s="174" t="str">
        <f t="shared" ca="1" si="46"/>
        <v/>
      </c>
      <c r="M290" s="316" t="str">
        <f t="shared" ca="1" si="46"/>
        <v/>
      </c>
    </row>
    <row r="291" spans="1:13" hidden="1">
      <c r="A291" s="172"/>
      <c r="B291" s="172" t="str">
        <f t="shared" si="41"/>
        <v/>
      </c>
      <c r="C291" s="103" t="str">
        <f t="shared" ca="1" si="42"/>
        <v/>
      </c>
      <c r="D291" s="103" t="str">
        <f t="shared" ca="1" si="42"/>
        <v/>
      </c>
      <c r="E291" s="103" t="str">
        <f t="shared" ca="1" si="42"/>
        <v/>
      </c>
      <c r="F291" s="315" t="str">
        <f t="shared" ca="1" si="42"/>
        <v/>
      </c>
      <c r="G291" s="314" t="str">
        <f t="shared" ca="1" si="42"/>
        <v/>
      </c>
      <c r="H291" s="173" t="str">
        <f t="shared" si="43"/>
        <v/>
      </c>
      <c r="I291" s="315" t="str">
        <f t="shared" ca="1" si="44"/>
        <v/>
      </c>
      <c r="J291" s="314" t="str">
        <f t="shared" ca="1" si="44"/>
        <v/>
      </c>
      <c r="K291" s="173" t="str">
        <f t="shared" si="45"/>
        <v/>
      </c>
      <c r="L291" s="174" t="str">
        <f t="shared" ca="1" si="46"/>
        <v/>
      </c>
      <c r="M291" s="316" t="str">
        <f t="shared" ca="1" si="46"/>
        <v/>
      </c>
    </row>
    <row r="292" spans="1:13" hidden="1">
      <c r="A292" s="172"/>
      <c r="B292" s="172" t="str">
        <f t="shared" si="41"/>
        <v/>
      </c>
      <c r="C292" s="103" t="str">
        <f t="shared" ca="1" si="42"/>
        <v/>
      </c>
      <c r="D292" s="103" t="str">
        <f t="shared" ca="1" si="42"/>
        <v/>
      </c>
      <c r="E292" s="103" t="str">
        <f t="shared" ca="1" si="42"/>
        <v/>
      </c>
      <c r="F292" s="315" t="str">
        <f t="shared" ca="1" si="42"/>
        <v/>
      </c>
      <c r="G292" s="314" t="str">
        <f t="shared" ca="1" si="42"/>
        <v/>
      </c>
      <c r="H292" s="173" t="str">
        <f t="shared" si="43"/>
        <v/>
      </c>
      <c r="I292" s="315" t="str">
        <f t="shared" ca="1" si="44"/>
        <v/>
      </c>
      <c r="J292" s="314" t="str">
        <f t="shared" ca="1" si="44"/>
        <v/>
      </c>
      <c r="K292" s="173" t="str">
        <f t="shared" si="45"/>
        <v/>
      </c>
      <c r="L292" s="174" t="str">
        <f t="shared" ca="1" si="46"/>
        <v/>
      </c>
      <c r="M292" s="316" t="str">
        <f t="shared" ca="1" si="46"/>
        <v/>
      </c>
    </row>
    <row r="293" spans="1:13" hidden="1">
      <c r="A293" s="172"/>
      <c r="B293" s="172" t="str">
        <f t="shared" si="41"/>
        <v/>
      </c>
      <c r="C293" s="103" t="str">
        <f t="shared" ca="1" si="42"/>
        <v/>
      </c>
      <c r="D293" s="103" t="str">
        <f t="shared" ca="1" si="42"/>
        <v/>
      </c>
      <c r="E293" s="103" t="str">
        <f t="shared" ca="1" si="42"/>
        <v/>
      </c>
      <c r="F293" s="315" t="str">
        <f t="shared" ca="1" si="42"/>
        <v/>
      </c>
      <c r="G293" s="314" t="str">
        <f t="shared" ca="1" si="42"/>
        <v/>
      </c>
      <c r="H293" s="173" t="str">
        <f t="shared" si="43"/>
        <v/>
      </c>
      <c r="I293" s="315" t="str">
        <f t="shared" ca="1" si="44"/>
        <v/>
      </c>
      <c r="J293" s="314" t="str">
        <f t="shared" ca="1" si="44"/>
        <v/>
      </c>
      <c r="K293" s="173" t="str">
        <f t="shared" si="45"/>
        <v/>
      </c>
      <c r="L293" s="174" t="str">
        <f t="shared" ca="1" si="46"/>
        <v/>
      </c>
      <c r="M293" s="316" t="str">
        <f t="shared" ca="1" si="46"/>
        <v/>
      </c>
    </row>
    <row r="294" spans="1:13" hidden="1">
      <c r="A294" s="172"/>
      <c r="B294" s="172" t="str">
        <f t="shared" si="41"/>
        <v/>
      </c>
      <c r="C294" s="103" t="str">
        <f t="shared" ca="1" si="42"/>
        <v/>
      </c>
      <c r="D294" s="103" t="str">
        <f t="shared" ca="1" si="42"/>
        <v/>
      </c>
      <c r="E294" s="103" t="str">
        <f t="shared" ca="1" si="42"/>
        <v/>
      </c>
      <c r="F294" s="315" t="str">
        <f t="shared" ca="1" si="42"/>
        <v/>
      </c>
      <c r="G294" s="314" t="str">
        <f t="shared" ca="1" si="42"/>
        <v/>
      </c>
      <c r="H294" s="173" t="str">
        <f t="shared" si="43"/>
        <v/>
      </c>
      <c r="I294" s="315" t="str">
        <f t="shared" ca="1" si="44"/>
        <v/>
      </c>
      <c r="J294" s="314" t="str">
        <f t="shared" ca="1" si="44"/>
        <v/>
      </c>
      <c r="K294" s="173" t="str">
        <f t="shared" si="45"/>
        <v/>
      </c>
      <c r="L294" s="174" t="str">
        <f t="shared" ca="1" si="46"/>
        <v/>
      </c>
      <c r="M294" s="316" t="str">
        <f t="shared" ca="1" si="46"/>
        <v/>
      </c>
    </row>
    <row r="295" spans="1:13" hidden="1">
      <c r="A295" s="172"/>
      <c r="B295" s="172" t="str">
        <f t="shared" si="41"/>
        <v/>
      </c>
      <c r="C295" s="103" t="str">
        <f t="shared" ca="1" si="42"/>
        <v/>
      </c>
      <c r="D295" s="103" t="str">
        <f t="shared" ca="1" si="42"/>
        <v/>
      </c>
      <c r="E295" s="103" t="str">
        <f t="shared" ca="1" si="42"/>
        <v/>
      </c>
      <c r="F295" s="315" t="str">
        <f t="shared" ca="1" si="42"/>
        <v/>
      </c>
      <c r="G295" s="314" t="str">
        <f t="shared" ca="1" si="42"/>
        <v/>
      </c>
      <c r="H295" s="173" t="str">
        <f t="shared" si="43"/>
        <v/>
      </c>
      <c r="I295" s="315" t="str">
        <f t="shared" ca="1" si="44"/>
        <v/>
      </c>
      <c r="J295" s="314" t="str">
        <f t="shared" ca="1" si="44"/>
        <v/>
      </c>
      <c r="K295" s="173" t="str">
        <f t="shared" si="45"/>
        <v/>
      </c>
      <c r="L295" s="174" t="str">
        <f t="shared" ca="1" si="46"/>
        <v/>
      </c>
      <c r="M295" s="316" t="str">
        <f t="shared" ca="1" si="46"/>
        <v/>
      </c>
    </row>
    <row r="296" spans="1:13" hidden="1">
      <c r="A296" s="172"/>
      <c r="B296" s="172" t="str">
        <f t="shared" si="41"/>
        <v/>
      </c>
      <c r="C296" s="103" t="str">
        <f t="shared" ca="1" si="42"/>
        <v/>
      </c>
      <c r="D296" s="103" t="str">
        <f t="shared" ca="1" si="42"/>
        <v/>
      </c>
      <c r="E296" s="103" t="str">
        <f t="shared" ca="1" si="42"/>
        <v/>
      </c>
      <c r="F296" s="315" t="str">
        <f t="shared" ca="1" si="42"/>
        <v/>
      </c>
      <c r="G296" s="314" t="str">
        <f t="shared" ca="1" si="42"/>
        <v/>
      </c>
      <c r="H296" s="173" t="str">
        <f t="shared" si="43"/>
        <v/>
      </c>
      <c r="I296" s="315" t="str">
        <f t="shared" ca="1" si="44"/>
        <v/>
      </c>
      <c r="J296" s="314" t="str">
        <f t="shared" ca="1" si="44"/>
        <v/>
      </c>
      <c r="K296" s="173" t="str">
        <f t="shared" si="45"/>
        <v/>
      </c>
      <c r="L296" s="174" t="str">
        <f t="shared" ca="1" si="46"/>
        <v/>
      </c>
      <c r="M296" s="316" t="str">
        <f t="shared" ca="1" si="46"/>
        <v/>
      </c>
    </row>
    <row r="297" spans="1:13" hidden="1">
      <c r="A297" s="172"/>
      <c r="B297" s="172" t="str">
        <f t="shared" si="41"/>
        <v/>
      </c>
      <c r="C297" s="103" t="str">
        <f t="shared" ca="1" si="42"/>
        <v/>
      </c>
      <c r="D297" s="103" t="str">
        <f t="shared" ca="1" si="42"/>
        <v/>
      </c>
      <c r="E297" s="103" t="str">
        <f t="shared" ca="1" si="42"/>
        <v/>
      </c>
      <c r="F297" s="315" t="str">
        <f t="shared" ca="1" si="42"/>
        <v/>
      </c>
      <c r="G297" s="314" t="str">
        <f t="shared" ca="1" si="42"/>
        <v/>
      </c>
      <c r="H297" s="173" t="str">
        <f t="shared" si="43"/>
        <v/>
      </c>
      <c r="I297" s="315" t="str">
        <f t="shared" ca="1" si="44"/>
        <v/>
      </c>
      <c r="J297" s="314" t="str">
        <f t="shared" ca="1" si="44"/>
        <v/>
      </c>
      <c r="K297" s="173" t="str">
        <f t="shared" si="45"/>
        <v/>
      </c>
      <c r="L297" s="174" t="str">
        <f t="shared" ca="1" si="46"/>
        <v/>
      </c>
      <c r="M297" s="316" t="str">
        <f t="shared" ca="1" si="46"/>
        <v/>
      </c>
    </row>
    <row r="298" spans="1:13" hidden="1">
      <c r="A298" s="172"/>
      <c r="B298" s="172" t="str">
        <f t="shared" si="41"/>
        <v/>
      </c>
      <c r="C298" s="103" t="str">
        <f t="shared" ca="1" si="42"/>
        <v/>
      </c>
      <c r="D298" s="103" t="str">
        <f t="shared" ca="1" si="42"/>
        <v/>
      </c>
      <c r="E298" s="103" t="str">
        <f t="shared" ca="1" si="42"/>
        <v/>
      </c>
      <c r="F298" s="315" t="str">
        <f t="shared" ca="1" si="42"/>
        <v/>
      </c>
      <c r="G298" s="314" t="str">
        <f t="shared" ca="1" si="42"/>
        <v/>
      </c>
      <c r="H298" s="173" t="str">
        <f t="shared" si="43"/>
        <v/>
      </c>
      <c r="I298" s="315" t="str">
        <f t="shared" ca="1" si="44"/>
        <v/>
      </c>
      <c r="J298" s="314" t="str">
        <f t="shared" ca="1" si="44"/>
        <v/>
      </c>
      <c r="K298" s="173" t="str">
        <f t="shared" si="45"/>
        <v/>
      </c>
      <c r="L298" s="174" t="str">
        <f t="shared" ca="1" si="46"/>
        <v/>
      </c>
      <c r="M298" s="316" t="str">
        <f t="shared" ca="1" si="46"/>
        <v/>
      </c>
    </row>
    <row r="299" spans="1:13" hidden="1">
      <c r="A299" s="172"/>
      <c r="B299" s="172" t="str">
        <f t="shared" si="41"/>
        <v/>
      </c>
      <c r="C299" s="103" t="str">
        <f t="shared" ca="1" si="42"/>
        <v/>
      </c>
      <c r="D299" s="103" t="str">
        <f t="shared" ca="1" si="42"/>
        <v/>
      </c>
      <c r="E299" s="103" t="str">
        <f t="shared" ca="1" si="42"/>
        <v/>
      </c>
      <c r="F299" s="315" t="str">
        <f t="shared" ca="1" si="42"/>
        <v/>
      </c>
      <c r="G299" s="314" t="str">
        <f t="shared" ca="1" si="42"/>
        <v/>
      </c>
      <c r="H299" s="173" t="str">
        <f t="shared" si="43"/>
        <v/>
      </c>
      <c r="I299" s="315" t="str">
        <f t="shared" ca="1" si="44"/>
        <v/>
      </c>
      <c r="J299" s="314" t="str">
        <f t="shared" ca="1" si="44"/>
        <v/>
      </c>
      <c r="K299" s="173" t="str">
        <f t="shared" si="45"/>
        <v/>
      </c>
      <c r="L299" s="174" t="str">
        <f t="shared" ca="1" si="46"/>
        <v/>
      </c>
      <c r="M299" s="316" t="str">
        <f t="shared" ca="1" si="46"/>
        <v/>
      </c>
    </row>
    <row r="300" spans="1:13" hidden="1">
      <c r="A300" s="172"/>
      <c r="B300" s="172" t="str">
        <f t="shared" si="41"/>
        <v/>
      </c>
      <c r="C300" s="103" t="str">
        <f t="shared" ca="1" si="42"/>
        <v/>
      </c>
      <c r="D300" s="103" t="str">
        <f t="shared" ca="1" si="42"/>
        <v/>
      </c>
      <c r="E300" s="103" t="str">
        <f t="shared" ca="1" si="42"/>
        <v/>
      </c>
      <c r="F300" s="315" t="str">
        <f t="shared" ca="1" si="42"/>
        <v/>
      </c>
      <c r="G300" s="314" t="str">
        <f t="shared" ca="1" si="42"/>
        <v/>
      </c>
      <c r="H300" s="173" t="str">
        <f t="shared" si="43"/>
        <v/>
      </c>
      <c r="I300" s="315" t="str">
        <f t="shared" ca="1" si="44"/>
        <v/>
      </c>
      <c r="J300" s="314" t="str">
        <f t="shared" ca="1" si="44"/>
        <v/>
      </c>
      <c r="K300" s="173" t="str">
        <f t="shared" si="45"/>
        <v/>
      </c>
      <c r="L300" s="174" t="str">
        <f t="shared" ca="1" si="46"/>
        <v/>
      </c>
      <c r="M300" s="316" t="str">
        <f t="shared" ca="1" si="46"/>
        <v/>
      </c>
    </row>
    <row r="301" spans="1:13" hidden="1">
      <c r="A301" s="172"/>
      <c r="B301" s="172" t="str">
        <f t="shared" si="41"/>
        <v/>
      </c>
      <c r="C301" s="103" t="str">
        <f t="shared" ca="1" si="42"/>
        <v/>
      </c>
      <c r="D301" s="103" t="str">
        <f t="shared" ca="1" si="42"/>
        <v/>
      </c>
      <c r="E301" s="103" t="str">
        <f t="shared" ca="1" si="42"/>
        <v/>
      </c>
      <c r="F301" s="315" t="str">
        <f t="shared" ca="1" si="42"/>
        <v/>
      </c>
      <c r="G301" s="314" t="str">
        <f t="shared" ca="1" si="42"/>
        <v/>
      </c>
      <c r="H301" s="173" t="str">
        <f t="shared" si="43"/>
        <v/>
      </c>
      <c r="I301" s="315" t="str">
        <f t="shared" ca="1" si="44"/>
        <v/>
      </c>
      <c r="J301" s="314" t="str">
        <f t="shared" ca="1" si="44"/>
        <v/>
      </c>
      <c r="K301" s="173" t="str">
        <f t="shared" si="45"/>
        <v/>
      </c>
      <c r="L301" s="174" t="str">
        <f t="shared" ca="1" si="46"/>
        <v/>
      </c>
      <c r="M301" s="316" t="str">
        <f t="shared" ca="1" si="46"/>
        <v/>
      </c>
    </row>
    <row r="302" spans="1:13" hidden="1">
      <c r="A302" s="172"/>
      <c r="B302" s="172" t="str">
        <f t="shared" si="41"/>
        <v/>
      </c>
      <c r="C302" s="103" t="str">
        <f t="shared" ca="1" si="42"/>
        <v/>
      </c>
      <c r="D302" s="103" t="str">
        <f t="shared" ca="1" si="42"/>
        <v/>
      </c>
      <c r="E302" s="103" t="str">
        <f t="shared" ca="1" si="42"/>
        <v/>
      </c>
      <c r="F302" s="315" t="str">
        <f t="shared" ca="1" si="42"/>
        <v/>
      </c>
      <c r="G302" s="314" t="str">
        <f t="shared" ca="1" si="42"/>
        <v/>
      </c>
      <c r="H302" s="173" t="str">
        <f t="shared" si="43"/>
        <v/>
      </c>
      <c r="I302" s="315" t="str">
        <f t="shared" ca="1" si="44"/>
        <v/>
      </c>
      <c r="J302" s="314" t="str">
        <f t="shared" ca="1" si="44"/>
        <v/>
      </c>
      <c r="K302" s="173" t="str">
        <f t="shared" si="45"/>
        <v/>
      </c>
      <c r="L302" s="174" t="str">
        <f t="shared" ca="1" si="46"/>
        <v/>
      </c>
      <c r="M302" s="316" t="str">
        <f t="shared" ca="1" si="46"/>
        <v/>
      </c>
    </row>
    <row r="303" spans="1:13" hidden="1">
      <c r="A303" s="172"/>
      <c r="B303" s="172" t="str">
        <f t="shared" si="41"/>
        <v/>
      </c>
      <c r="C303" s="103" t="str">
        <f t="shared" ca="1" si="42"/>
        <v/>
      </c>
      <c r="D303" s="103" t="str">
        <f t="shared" ca="1" si="42"/>
        <v/>
      </c>
      <c r="E303" s="103" t="str">
        <f t="shared" ca="1" si="42"/>
        <v/>
      </c>
      <c r="F303" s="315" t="str">
        <f t="shared" ca="1" si="42"/>
        <v/>
      </c>
      <c r="G303" s="314" t="str">
        <f t="shared" ca="1" si="42"/>
        <v/>
      </c>
      <c r="H303" s="173" t="str">
        <f t="shared" si="43"/>
        <v/>
      </c>
      <c r="I303" s="315" t="str">
        <f t="shared" ca="1" si="44"/>
        <v/>
      </c>
      <c r="J303" s="314" t="str">
        <f t="shared" ca="1" si="44"/>
        <v/>
      </c>
      <c r="K303" s="173" t="str">
        <f t="shared" si="45"/>
        <v/>
      </c>
      <c r="L303" s="174" t="str">
        <f t="shared" ca="1" si="46"/>
        <v/>
      </c>
      <c r="M303" s="316" t="str">
        <f t="shared" ca="1" si="46"/>
        <v/>
      </c>
    </row>
    <row r="304" spans="1:13" hidden="1">
      <c r="A304" s="172"/>
      <c r="B304" s="172" t="str">
        <f t="shared" si="41"/>
        <v/>
      </c>
      <c r="C304" s="103" t="str">
        <f t="shared" ca="1" si="42"/>
        <v/>
      </c>
      <c r="D304" s="103" t="str">
        <f t="shared" ca="1" si="42"/>
        <v/>
      </c>
      <c r="E304" s="103" t="str">
        <f t="shared" ca="1" si="42"/>
        <v/>
      </c>
      <c r="F304" s="315" t="str">
        <f t="shared" ca="1" si="42"/>
        <v/>
      </c>
      <c r="G304" s="314" t="str">
        <f t="shared" ca="1" si="42"/>
        <v/>
      </c>
      <c r="H304" s="173" t="str">
        <f t="shared" si="43"/>
        <v/>
      </c>
      <c r="I304" s="315" t="str">
        <f t="shared" ca="1" si="44"/>
        <v/>
      </c>
      <c r="J304" s="314" t="str">
        <f t="shared" ca="1" si="44"/>
        <v/>
      </c>
      <c r="K304" s="173" t="str">
        <f t="shared" si="45"/>
        <v/>
      </c>
      <c r="L304" s="174" t="str">
        <f t="shared" ca="1" si="46"/>
        <v/>
      </c>
      <c r="M304" s="316" t="str">
        <f t="shared" ca="1" si="46"/>
        <v/>
      </c>
    </row>
    <row r="305" spans="1:13" hidden="1">
      <c r="A305" s="172"/>
      <c r="B305" s="172" t="str">
        <f t="shared" si="41"/>
        <v/>
      </c>
      <c r="C305" s="103" t="str">
        <f t="shared" ca="1" si="42"/>
        <v/>
      </c>
      <c r="D305" s="103" t="str">
        <f t="shared" ca="1" si="42"/>
        <v/>
      </c>
      <c r="E305" s="103" t="str">
        <f t="shared" ca="1" si="42"/>
        <v/>
      </c>
      <c r="F305" s="315" t="str">
        <f t="shared" ca="1" si="42"/>
        <v/>
      </c>
      <c r="G305" s="314" t="str">
        <f t="shared" ca="1" si="42"/>
        <v/>
      </c>
      <c r="H305" s="173" t="str">
        <f t="shared" si="43"/>
        <v/>
      </c>
      <c r="I305" s="315" t="str">
        <f t="shared" ca="1" si="44"/>
        <v/>
      </c>
      <c r="J305" s="314" t="str">
        <f t="shared" ca="1" si="44"/>
        <v/>
      </c>
      <c r="K305" s="173" t="str">
        <f t="shared" si="45"/>
        <v/>
      </c>
      <c r="L305" s="174" t="str">
        <f t="shared" ca="1" si="46"/>
        <v/>
      </c>
      <c r="M305" s="316" t="str">
        <f t="shared" ca="1" si="46"/>
        <v/>
      </c>
    </row>
    <row r="306" spans="1:13" hidden="1">
      <c r="A306" s="172"/>
      <c r="B306" s="172" t="str">
        <f t="shared" si="41"/>
        <v/>
      </c>
      <c r="C306" s="103" t="str">
        <f t="shared" ca="1" si="42"/>
        <v/>
      </c>
      <c r="D306" s="103" t="str">
        <f t="shared" ca="1" si="42"/>
        <v/>
      </c>
      <c r="E306" s="103" t="str">
        <f t="shared" ca="1" si="42"/>
        <v/>
      </c>
      <c r="F306" s="315" t="str">
        <f t="shared" ca="1" si="42"/>
        <v/>
      </c>
      <c r="G306" s="314" t="str">
        <f t="shared" ca="1" si="42"/>
        <v/>
      </c>
      <c r="H306" s="173" t="str">
        <f t="shared" si="43"/>
        <v/>
      </c>
      <c r="I306" s="315" t="str">
        <f t="shared" ca="1" si="44"/>
        <v/>
      </c>
      <c r="J306" s="314" t="str">
        <f t="shared" ca="1" si="44"/>
        <v/>
      </c>
      <c r="K306" s="173" t="str">
        <f t="shared" si="45"/>
        <v/>
      </c>
      <c r="L306" s="174" t="str">
        <f t="shared" ca="1" si="46"/>
        <v/>
      </c>
      <c r="M306" s="316" t="str">
        <f t="shared" ca="1" si="46"/>
        <v/>
      </c>
    </row>
    <row r="307" spans="1:13" hidden="1">
      <c r="A307" s="172"/>
      <c r="B307" s="172" t="str">
        <f t="shared" si="41"/>
        <v/>
      </c>
      <c r="C307" s="103" t="str">
        <f t="shared" ca="1" si="42"/>
        <v/>
      </c>
      <c r="D307" s="103" t="str">
        <f t="shared" ca="1" si="42"/>
        <v/>
      </c>
      <c r="E307" s="103" t="str">
        <f t="shared" ca="1" si="42"/>
        <v/>
      </c>
      <c r="F307" s="315" t="str">
        <f t="shared" ca="1" si="42"/>
        <v/>
      </c>
      <c r="G307" s="314" t="str">
        <f t="shared" ca="1" si="42"/>
        <v/>
      </c>
      <c r="H307" s="173" t="str">
        <f t="shared" si="43"/>
        <v/>
      </c>
      <c r="I307" s="315" t="str">
        <f t="shared" ca="1" si="44"/>
        <v/>
      </c>
      <c r="J307" s="314" t="str">
        <f t="shared" ca="1" si="44"/>
        <v/>
      </c>
      <c r="K307" s="173" t="str">
        <f t="shared" si="45"/>
        <v/>
      </c>
      <c r="L307" s="174" t="str">
        <f t="shared" ca="1" si="46"/>
        <v/>
      </c>
      <c r="M307" s="316" t="str">
        <f t="shared" ca="1" si="46"/>
        <v/>
      </c>
    </row>
    <row r="308" spans="1:13" hidden="1">
      <c r="A308" s="172"/>
      <c r="B308" s="172" t="str">
        <f t="shared" si="41"/>
        <v/>
      </c>
      <c r="C308" s="103" t="str">
        <f t="shared" ca="1" si="42"/>
        <v/>
      </c>
      <c r="D308" s="103" t="str">
        <f t="shared" ca="1" si="42"/>
        <v/>
      </c>
      <c r="E308" s="103" t="str">
        <f t="shared" ca="1" si="42"/>
        <v/>
      </c>
      <c r="F308" s="315" t="str">
        <f t="shared" ca="1" si="42"/>
        <v/>
      </c>
      <c r="G308" s="314" t="str">
        <f t="shared" ca="1" si="42"/>
        <v/>
      </c>
      <c r="H308" s="173" t="str">
        <f t="shared" si="43"/>
        <v/>
      </c>
      <c r="I308" s="315" t="str">
        <f t="shared" ca="1" si="44"/>
        <v/>
      </c>
      <c r="J308" s="314" t="str">
        <f t="shared" ca="1" si="44"/>
        <v/>
      </c>
      <c r="K308" s="173" t="str">
        <f t="shared" si="45"/>
        <v/>
      </c>
      <c r="L308" s="174" t="str">
        <f t="shared" ca="1" si="46"/>
        <v/>
      </c>
      <c r="M308" s="316" t="str">
        <f t="shared" ca="1" si="46"/>
        <v/>
      </c>
    </row>
    <row r="309" spans="1:13" hidden="1">
      <c r="A309" s="172"/>
      <c r="B309" s="172" t="str">
        <f t="shared" si="41"/>
        <v/>
      </c>
      <c r="C309" s="103" t="str">
        <f t="shared" ca="1" si="42"/>
        <v/>
      </c>
      <c r="D309" s="103" t="str">
        <f t="shared" ca="1" si="42"/>
        <v/>
      </c>
      <c r="E309" s="103" t="str">
        <f t="shared" ca="1" si="42"/>
        <v/>
      </c>
      <c r="F309" s="315" t="str">
        <f t="shared" ca="1" si="42"/>
        <v/>
      </c>
      <c r="G309" s="314" t="str">
        <f t="shared" ca="1" si="42"/>
        <v/>
      </c>
      <c r="H309" s="173" t="str">
        <f t="shared" si="43"/>
        <v/>
      </c>
      <c r="I309" s="315" t="str">
        <f t="shared" ca="1" si="44"/>
        <v/>
      </c>
      <c r="J309" s="314" t="str">
        <f t="shared" ca="1" si="44"/>
        <v/>
      </c>
      <c r="K309" s="173" t="str">
        <f t="shared" si="45"/>
        <v/>
      </c>
      <c r="L309" s="174" t="str">
        <f t="shared" ca="1" si="46"/>
        <v/>
      </c>
      <c r="M309" s="316" t="str">
        <f t="shared" ca="1" si="46"/>
        <v/>
      </c>
    </row>
    <row r="310" spans="1:13">
      <c r="A310" s="337" t="s">
        <v>186</v>
      </c>
      <c r="B310" s="337"/>
      <c r="C310" s="368"/>
      <c r="D310" s="338">
        <f ca="1">SUM(D262:D309)</f>
        <v>0</v>
      </c>
      <c r="E310" s="338">
        <f ca="1">IFERROR(SUMPRODUCT(D262:D309,$E262:$E309)/$D310,0)</f>
        <v>0</v>
      </c>
      <c r="F310" s="339">
        <f ca="1">IFERROR(SUMPRODUCT(F262:F309,$D262:$D309)/$D310,0)</f>
        <v>0</v>
      </c>
      <c r="G310" s="340">
        <f ca="1">IFERROR(SUMPRODUCT(G262:G309,$E262:$E309)/SUM($E262:$E309),0)</f>
        <v>0</v>
      </c>
      <c r="H310" s="341">
        <f ca="1">IFERROR(SUMPRODUCT(H262:H309,$D262:$D309)/$D310,0)</f>
        <v>0</v>
      </c>
      <c r="I310" s="339">
        <f ca="1">IFERROR(SUMPRODUCT(I262:I309,$D262:$D309)/$D309,0)</f>
        <v>0</v>
      </c>
      <c r="J310" s="340">
        <f ca="1">IFERROR(SUMPRODUCT(J262:J309,$E262:$E309)/SUM($E262:$E309),0)</f>
        <v>0</v>
      </c>
      <c r="K310" s="341">
        <f ca="1">IFERROR(SUMPRODUCT(K262:K309,$D262:$D309)/$D310,0)</f>
        <v>0</v>
      </c>
      <c r="L310" s="339">
        <f ca="1">IFERROR(SUMPRODUCT(L262:L309,$D262:$D309)/$D310,0)</f>
        <v>0</v>
      </c>
      <c r="M310" s="340">
        <f ca="1">IFERROR(SUMPRODUCT(M262:M309,$E262:$E309)/SUM($E262:$E309),0)</f>
        <v>0</v>
      </c>
    </row>
    <row r="311" spans="1:13">
      <c r="A311" s="330" t="s">
        <v>67</v>
      </c>
      <c r="B311" s="330"/>
      <c r="C311" s="367"/>
      <c r="D311" s="331"/>
      <c r="E311" s="331"/>
      <c r="F311" s="332"/>
      <c r="G311" s="333"/>
      <c r="H311" s="334"/>
      <c r="I311" s="332"/>
      <c r="J311" s="333"/>
      <c r="K311" s="334"/>
      <c r="L311" s="335"/>
      <c r="M311" s="336"/>
    </row>
    <row r="312" spans="1:13">
      <c r="A312" s="172" t="s">
        <v>358</v>
      </c>
      <c r="B312" s="172" t="str">
        <f>IF(A312="","",$A$311)</f>
        <v>5 Bedroom</v>
      </c>
      <c r="C312" s="103">
        <f t="shared" ref="C312:G315" ca="1" si="47">IF($A312="","",IFERROR(INDIRECT("'" &amp; $A312 &amp; "'!" &amp; C$9),0))</f>
        <v>2</v>
      </c>
      <c r="D312" s="103">
        <f t="shared" ca="1" si="47"/>
        <v>0</v>
      </c>
      <c r="E312" s="103">
        <f t="shared" ca="1" si="47"/>
        <v>0</v>
      </c>
      <c r="F312" s="315">
        <f t="shared" ca="1" si="47"/>
        <v>0</v>
      </c>
      <c r="G312" s="314">
        <f t="shared" ca="1" si="47"/>
        <v>0</v>
      </c>
      <c r="H312" s="173">
        <f ca="1">IF($A312="","",I312-F312)</f>
        <v>0</v>
      </c>
      <c r="I312" s="315">
        <f t="shared" ref="I312:J315" ca="1" si="48">IF($A312="","",IFERROR(INDIRECT("'" &amp; $A312 &amp; "'!" &amp; I$9),0))</f>
        <v>0</v>
      </c>
      <c r="J312" s="314">
        <f t="shared" ca="1" si="48"/>
        <v>0</v>
      </c>
      <c r="K312" s="173">
        <f ca="1">IF($A312="","",L312-I312)</f>
        <v>0</v>
      </c>
      <c r="L312" s="174">
        <f t="shared" ref="L312:M315" ca="1" si="49">IF($A312="","",IFERROR(INDIRECT("'" &amp; $A312 &amp; "'!" &amp; L$9),0))</f>
        <v>0</v>
      </c>
      <c r="M312" s="316">
        <f t="shared" ca="1" si="49"/>
        <v>0</v>
      </c>
    </row>
    <row r="313" spans="1:13">
      <c r="A313" s="172" t="s">
        <v>384</v>
      </c>
      <c r="B313" s="172" t="str">
        <f>IF(A313="","",$A$311)</f>
        <v>5 Bedroom</v>
      </c>
      <c r="C313" s="103">
        <f t="shared" ca="1" si="47"/>
        <v>5</v>
      </c>
      <c r="D313" s="103">
        <f t="shared" ca="1" si="47"/>
        <v>0</v>
      </c>
      <c r="E313" s="103">
        <f t="shared" ca="1" si="47"/>
        <v>0</v>
      </c>
      <c r="F313" s="315">
        <f t="shared" ca="1" si="47"/>
        <v>0</v>
      </c>
      <c r="G313" s="314">
        <f t="shared" ca="1" si="47"/>
        <v>0</v>
      </c>
      <c r="H313" s="173">
        <f ca="1">IF($A313="","",I313-F313)</f>
        <v>0</v>
      </c>
      <c r="I313" s="315">
        <f t="shared" ca="1" si="48"/>
        <v>0</v>
      </c>
      <c r="J313" s="314">
        <f t="shared" ca="1" si="48"/>
        <v>0</v>
      </c>
      <c r="K313" s="173">
        <f ca="1">IF($A313="","",L313-I313)</f>
        <v>0</v>
      </c>
      <c r="L313" s="174">
        <f t="shared" ca="1" si="49"/>
        <v>0</v>
      </c>
      <c r="M313" s="316">
        <f t="shared" ca="1" si="49"/>
        <v>0</v>
      </c>
    </row>
    <row r="314" spans="1:13">
      <c r="A314" s="172" t="s">
        <v>406</v>
      </c>
      <c r="B314" s="172" t="str">
        <f>IF(A314="","",$A$311)</f>
        <v>5 Bedroom</v>
      </c>
      <c r="C314" s="103">
        <f t="shared" ca="1" si="47"/>
        <v>4</v>
      </c>
      <c r="D314" s="103">
        <f t="shared" ca="1" si="47"/>
        <v>0</v>
      </c>
      <c r="E314" s="103">
        <f t="shared" ca="1" si="47"/>
        <v>0</v>
      </c>
      <c r="F314" s="315">
        <f t="shared" ca="1" si="47"/>
        <v>0</v>
      </c>
      <c r="G314" s="314">
        <f t="shared" ca="1" si="47"/>
        <v>0</v>
      </c>
      <c r="H314" s="173">
        <f ca="1">IF($A314="","",I314-F314)</f>
        <v>0</v>
      </c>
      <c r="I314" s="315">
        <f t="shared" ca="1" si="48"/>
        <v>0</v>
      </c>
      <c r="J314" s="314">
        <f t="shared" ca="1" si="48"/>
        <v>0</v>
      </c>
      <c r="K314" s="173">
        <f ca="1">IF($A314="","",L314-I314)</f>
        <v>0</v>
      </c>
      <c r="L314" s="174">
        <f t="shared" ca="1" si="49"/>
        <v>0</v>
      </c>
      <c r="M314" s="316">
        <f t="shared" ca="1" si="49"/>
        <v>0</v>
      </c>
    </row>
    <row r="315" spans="1:13">
      <c r="A315" s="172" t="s">
        <v>422</v>
      </c>
      <c r="B315" s="172" t="str">
        <f>IF(A315="","",$A$311)</f>
        <v>5 Bedroom</v>
      </c>
      <c r="C315" s="103">
        <f t="shared" ca="1" si="47"/>
        <v>5</v>
      </c>
      <c r="D315" s="103">
        <f t="shared" ca="1" si="47"/>
        <v>0</v>
      </c>
      <c r="E315" s="103">
        <f t="shared" ca="1" si="47"/>
        <v>0</v>
      </c>
      <c r="F315" s="315">
        <f t="shared" ca="1" si="47"/>
        <v>0</v>
      </c>
      <c r="G315" s="314">
        <f t="shared" ca="1" si="47"/>
        <v>0</v>
      </c>
      <c r="H315" s="173">
        <f ca="1">IF($A315="","",I315-F315)</f>
        <v>0</v>
      </c>
      <c r="I315" s="315">
        <f t="shared" ca="1" si="48"/>
        <v>0</v>
      </c>
      <c r="J315" s="314">
        <f t="shared" ca="1" si="48"/>
        <v>0</v>
      </c>
      <c r="K315" s="173">
        <f ca="1">IF($A315="","",L315-I315)</f>
        <v>0</v>
      </c>
      <c r="L315" s="174">
        <f t="shared" ca="1" si="49"/>
        <v>0</v>
      </c>
      <c r="M315" s="316">
        <f t="shared" ca="1" si="49"/>
        <v>0</v>
      </c>
    </row>
    <row r="316" spans="1:13" hidden="1">
      <c r="A316" s="172"/>
      <c r="B316" s="172" t="str">
        <f t="shared" ref="B316:B359" si="50">IF(A316="","",$A$311)</f>
        <v/>
      </c>
      <c r="C316" s="103" t="str">
        <f t="shared" ref="C316:G359" ca="1" si="51">IF($A316="","",IFERROR(INDIRECT("'" &amp; $A316 &amp; "'!" &amp; C$9),0))</f>
        <v/>
      </c>
      <c r="D316" s="103" t="str">
        <f t="shared" ca="1" si="51"/>
        <v/>
      </c>
      <c r="E316" s="103" t="str">
        <f t="shared" ca="1" si="51"/>
        <v/>
      </c>
      <c r="F316" s="315" t="str">
        <f t="shared" ca="1" si="51"/>
        <v/>
      </c>
      <c r="G316" s="314" t="str">
        <f t="shared" ca="1" si="51"/>
        <v/>
      </c>
      <c r="H316" s="173" t="str">
        <f t="shared" ref="H316:H359" si="52">IF($A316="","",I316-F316)</f>
        <v/>
      </c>
      <c r="I316" s="315" t="str">
        <f t="shared" ref="I316:J359" ca="1" si="53">IF($A316="","",IFERROR(INDIRECT("'" &amp; $A316 &amp; "'!" &amp; I$9),0))</f>
        <v/>
      </c>
      <c r="J316" s="314" t="str">
        <f t="shared" ca="1" si="53"/>
        <v/>
      </c>
      <c r="K316" s="173" t="str">
        <f t="shared" ref="K316:K359" si="54">IF($A316="","",L316-I316)</f>
        <v/>
      </c>
      <c r="L316" s="174" t="str">
        <f t="shared" ref="L316:M359" ca="1" si="55">IF($A316="","",IFERROR(INDIRECT("'" &amp; $A316 &amp; "'!" &amp; L$9),0))</f>
        <v/>
      </c>
      <c r="M316" s="316" t="str">
        <f t="shared" ca="1" si="55"/>
        <v/>
      </c>
    </row>
    <row r="317" spans="1:13" hidden="1">
      <c r="A317" s="172"/>
      <c r="B317" s="172" t="str">
        <f t="shared" si="50"/>
        <v/>
      </c>
      <c r="C317" s="103" t="str">
        <f t="shared" ca="1" si="51"/>
        <v/>
      </c>
      <c r="D317" s="103" t="str">
        <f t="shared" ca="1" si="51"/>
        <v/>
      </c>
      <c r="E317" s="103" t="str">
        <f t="shared" ca="1" si="51"/>
        <v/>
      </c>
      <c r="F317" s="315" t="str">
        <f t="shared" ca="1" si="51"/>
        <v/>
      </c>
      <c r="G317" s="314" t="str">
        <f t="shared" ca="1" si="51"/>
        <v/>
      </c>
      <c r="H317" s="173" t="str">
        <f t="shared" si="52"/>
        <v/>
      </c>
      <c r="I317" s="315" t="str">
        <f t="shared" ca="1" si="53"/>
        <v/>
      </c>
      <c r="J317" s="314" t="str">
        <f t="shared" ca="1" si="53"/>
        <v/>
      </c>
      <c r="K317" s="173" t="str">
        <f t="shared" si="54"/>
        <v/>
      </c>
      <c r="L317" s="174" t="str">
        <f t="shared" ca="1" si="55"/>
        <v/>
      </c>
      <c r="M317" s="316" t="str">
        <f t="shared" ca="1" si="55"/>
        <v/>
      </c>
    </row>
    <row r="318" spans="1:13" hidden="1">
      <c r="A318" s="172"/>
      <c r="B318" s="172" t="str">
        <f t="shared" si="50"/>
        <v/>
      </c>
      <c r="C318" s="103" t="str">
        <f t="shared" ca="1" si="51"/>
        <v/>
      </c>
      <c r="D318" s="103" t="str">
        <f t="shared" ca="1" si="51"/>
        <v/>
      </c>
      <c r="E318" s="103" t="str">
        <f t="shared" ca="1" si="51"/>
        <v/>
      </c>
      <c r="F318" s="315" t="str">
        <f t="shared" ca="1" si="51"/>
        <v/>
      </c>
      <c r="G318" s="314" t="str">
        <f t="shared" ca="1" si="51"/>
        <v/>
      </c>
      <c r="H318" s="173" t="str">
        <f t="shared" si="52"/>
        <v/>
      </c>
      <c r="I318" s="315" t="str">
        <f t="shared" ca="1" si="53"/>
        <v/>
      </c>
      <c r="J318" s="314" t="str">
        <f t="shared" ca="1" si="53"/>
        <v/>
      </c>
      <c r="K318" s="173" t="str">
        <f t="shared" si="54"/>
        <v/>
      </c>
      <c r="L318" s="174" t="str">
        <f t="shared" ca="1" si="55"/>
        <v/>
      </c>
      <c r="M318" s="316" t="str">
        <f t="shared" ca="1" si="55"/>
        <v/>
      </c>
    </row>
    <row r="319" spans="1:13" hidden="1">
      <c r="A319" s="172"/>
      <c r="B319" s="172" t="str">
        <f t="shared" si="50"/>
        <v/>
      </c>
      <c r="C319" s="103" t="str">
        <f t="shared" ca="1" si="51"/>
        <v/>
      </c>
      <c r="D319" s="103" t="str">
        <f t="shared" ca="1" si="51"/>
        <v/>
      </c>
      <c r="E319" s="103" t="str">
        <f t="shared" ca="1" si="51"/>
        <v/>
      </c>
      <c r="F319" s="315" t="str">
        <f t="shared" ca="1" si="51"/>
        <v/>
      </c>
      <c r="G319" s="314" t="str">
        <f t="shared" ca="1" si="51"/>
        <v/>
      </c>
      <c r="H319" s="173" t="str">
        <f t="shared" si="52"/>
        <v/>
      </c>
      <c r="I319" s="315" t="str">
        <f t="shared" ca="1" si="53"/>
        <v/>
      </c>
      <c r="J319" s="314" t="str">
        <f t="shared" ca="1" si="53"/>
        <v/>
      </c>
      <c r="K319" s="173" t="str">
        <f t="shared" si="54"/>
        <v/>
      </c>
      <c r="L319" s="174" t="str">
        <f t="shared" ca="1" si="55"/>
        <v/>
      </c>
      <c r="M319" s="316" t="str">
        <f t="shared" ca="1" si="55"/>
        <v/>
      </c>
    </row>
    <row r="320" spans="1:13" hidden="1">
      <c r="A320" s="172"/>
      <c r="B320" s="172" t="str">
        <f t="shared" si="50"/>
        <v/>
      </c>
      <c r="C320" s="103" t="str">
        <f t="shared" ca="1" si="51"/>
        <v/>
      </c>
      <c r="D320" s="103" t="str">
        <f t="shared" ca="1" si="51"/>
        <v/>
      </c>
      <c r="E320" s="103" t="str">
        <f t="shared" ca="1" si="51"/>
        <v/>
      </c>
      <c r="F320" s="315" t="str">
        <f t="shared" ca="1" si="51"/>
        <v/>
      </c>
      <c r="G320" s="314" t="str">
        <f t="shared" ca="1" si="51"/>
        <v/>
      </c>
      <c r="H320" s="173" t="str">
        <f t="shared" si="52"/>
        <v/>
      </c>
      <c r="I320" s="315" t="str">
        <f t="shared" ca="1" si="53"/>
        <v/>
      </c>
      <c r="J320" s="314" t="str">
        <f t="shared" ca="1" si="53"/>
        <v/>
      </c>
      <c r="K320" s="173" t="str">
        <f t="shared" si="54"/>
        <v/>
      </c>
      <c r="L320" s="174" t="str">
        <f t="shared" ca="1" si="55"/>
        <v/>
      </c>
      <c r="M320" s="316" t="str">
        <f t="shared" ca="1" si="55"/>
        <v/>
      </c>
    </row>
    <row r="321" spans="1:13" hidden="1">
      <c r="A321" s="172"/>
      <c r="B321" s="172" t="str">
        <f t="shared" si="50"/>
        <v/>
      </c>
      <c r="C321" s="103" t="str">
        <f t="shared" ca="1" si="51"/>
        <v/>
      </c>
      <c r="D321" s="103" t="str">
        <f t="shared" ca="1" si="51"/>
        <v/>
      </c>
      <c r="E321" s="103" t="str">
        <f t="shared" ca="1" si="51"/>
        <v/>
      </c>
      <c r="F321" s="315" t="str">
        <f t="shared" ca="1" si="51"/>
        <v/>
      </c>
      <c r="G321" s="314" t="str">
        <f t="shared" ca="1" si="51"/>
        <v/>
      </c>
      <c r="H321" s="173" t="str">
        <f t="shared" si="52"/>
        <v/>
      </c>
      <c r="I321" s="315" t="str">
        <f t="shared" ca="1" si="53"/>
        <v/>
      </c>
      <c r="J321" s="314" t="str">
        <f t="shared" ca="1" si="53"/>
        <v/>
      </c>
      <c r="K321" s="173" t="str">
        <f t="shared" si="54"/>
        <v/>
      </c>
      <c r="L321" s="174" t="str">
        <f t="shared" ca="1" si="55"/>
        <v/>
      </c>
      <c r="M321" s="316" t="str">
        <f t="shared" ca="1" si="55"/>
        <v/>
      </c>
    </row>
    <row r="322" spans="1:13" hidden="1">
      <c r="A322" s="172"/>
      <c r="B322" s="172" t="str">
        <f t="shared" si="50"/>
        <v/>
      </c>
      <c r="C322" s="103" t="str">
        <f t="shared" ca="1" si="51"/>
        <v/>
      </c>
      <c r="D322" s="103" t="str">
        <f t="shared" ca="1" si="51"/>
        <v/>
      </c>
      <c r="E322" s="103" t="str">
        <f t="shared" ca="1" si="51"/>
        <v/>
      </c>
      <c r="F322" s="315" t="str">
        <f t="shared" ca="1" si="51"/>
        <v/>
      </c>
      <c r="G322" s="314" t="str">
        <f t="shared" ca="1" si="51"/>
        <v/>
      </c>
      <c r="H322" s="173" t="str">
        <f t="shared" si="52"/>
        <v/>
      </c>
      <c r="I322" s="315" t="str">
        <f t="shared" ca="1" si="53"/>
        <v/>
      </c>
      <c r="J322" s="314" t="str">
        <f t="shared" ca="1" si="53"/>
        <v/>
      </c>
      <c r="K322" s="173" t="str">
        <f t="shared" si="54"/>
        <v/>
      </c>
      <c r="L322" s="174" t="str">
        <f t="shared" ca="1" si="55"/>
        <v/>
      </c>
      <c r="M322" s="316" t="str">
        <f t="shared" ca="1" si="55"/>
        <v/>
      </c>
    </row>
    <row r="323" spans="1:13" hidden="1">
      <c r="A323" s="172"/>
      <c r="B323" s="172" t="str">
        <f t="shared" si="50"/>
        <v/>
      </c>
      <c r="C323" s="103" t="str">
        <f t="shared" ca="1" si="51"/>
        <v/>
      </c>
      <c r="D323" s="103" t="str">
        <f t="shared" ca="1" si="51"/>
        <v/>
      </c>
      <c r="E323" s="103" t="str">
        <f t="shared" ca="1" si="51"/>
        <v/>
      </c>
      <c r="F323" s="315" t="str">
        <f t="shared" ca="1" si="51"/>
        <v/>
      </c>
      <c r="G323" s="314" t="str">
        <f t="shared" ca="1" si="51"/>
        <v/>
      </c>
      <c r="H323" s="173" t="str">
        <f t="shared" si="52"/>
        <v/>
      </c>
      <c r="I323" s="315" t="str">
        <f t="shared" ca="1" si="53"/>
        <v/>
      </c>
      <c r="J323" s="314" t="str">
        <f t="shared" ca="1" si="53"/>
        <v/>
      </c>
      <c r="K323" s="173" t="str">
        <f t="shared" si="54"/>
        <v/>
      </c>
      <c r="L323" s="174" t="str">
        <f t="shared" ca="1" si="55"/>
        <v/>
      </c>
      <c r="M323" s="316" t="str">
        <f t="shared" ca="1" si="55"/>
        <v/>
      </c>
    </row>
    <row r="324" spans="1:13" hidden="1">
      <c r="A324" s="172"/>
      <c r="B324" s="172" t="str">
        <f t="shared" si="50"/>
        <v/>
      </c>
      <c r="C324" s="103" t="str">
        <f t="shared" ca="1" si="51"/>
        <v/>
      </c>
      <c r="D324" s="103" t="str">
        <f t="shared" ca="1" si="51"/>
        <v/>
      </c>
      <c r="E324" s="103" t="str">
        <f t="shared" ca="1" si="51"/>
        <v/>
      </c>
      <c r="F324" s="315" t="str">
        <f t="shared" ca="1" si="51"/>
        <v/>
      </c>
      <c r="G324" s="314" t="str">
        <f t="shared" ca="1" si="51"/>
        <v/>
      </c>
      <c r="H324" s="173" t="str">
        <f t="shared" si="52"/>
        <v/>
      </c>
      <c r="I324" s="315" t="str">
        <f t="shared" ca="1" si="53"/>
        <v/>
      </c>
      <c r="J324" s="314" t="str">
        <f t="shared" ca="1" si="53"/>
        <v/>
      </c>
      <c r="K324" s="173" t="str">
        <f t="shared" si="54"/>
        <v/>
      </c>
      <c r="L324" s="174" t="str">
        <f t="shared" ca="1" si="55"/>
        <v/>
      </c>
      <c r="M324" s="316" t="str">
        <f t="shared" ca="1" si="55"/>
        <v/>
      </c>
    </row>
    <row r="325" spans="1:13" hidden="1">
      <c r="A325" s="172"/>
      <c r="B325" s="172" t="str">
        <f t="shared" si="50"/>
        <v/>
      </c>
      <c r="C325" s="103" t="str">
        <f t="shared" ca="1" si="51"/>
        <v/>
      </c>
      <c r="D325" s="103" t="str">
        <f t="shared" ca="1" si="51"/>
        <v/>
      </c>
      <c r="E325" s="103" t="str">
        <f t="shared" ca="1" si="51"/>
        <v/>
      </c>
      <c r="F325" s="315" t="str">
        <f t="shared" ca="1" si="51"/>
        <v/>
      </c>
      <c r="G325" s="314" t="str">
        <f t="shared" ca="1" si="51"/>
        <v/>
      </c>
      <c r="H325" s="173" t="str">
        <f t="shared" si="52"/>
        <v/>
      </c>
      <c r="I325" s="315" t="str">
        <f t="shared" ca="1" si="53"/>
        <v/>
      </c>
      <c r="J325" s="314" t="str">
        <f t="shared" ca="1" si="53"/>
        <v/>
      </c>
      <c r="K325" s="173" t="str">
        <f t="shared" si="54"/>
        <v/>
      </c>
      <c r="L325" s="174" t="str">
        <f t="shared" ca="1" si="55"/>
        <v/>
      </c>
      <c r="M325" s="316" t="str">
        <f t="shared" ca="1" si="55"/>
        <v/>
      </c>
    </row>
    <row r="326" spans="1:13" hidden="1">
      <c r="A326" s="172"/>
      <c r="B326" s="172" t="str">
        <f t="shared" si="50"/>
        <v/>
      </c>
      <c r="C326" s="103" t="str">
        <f t="shared" ca="1" si="51"/>
        <v/>
      </c>
      <c r="D326" s="103" t="str">
        <f t="shared" ca="1" si="51"/>
        <v/>
      </c>
      <c r="E326" s="103" t="str">
        <f t="shared" ca="1" si="51"/>
        <v/>
      </c>
      <c r="F326" s="315" t="str">
        <f t="shared" ca="1" si="51"/>
        <v/>
      </c>
      <c r="G326" s="314" t="str">
        <f t="shared" ca="1" si="51"/>
        <v/>
      </c>
      <c r="H326" s="173" t="str">
        <f t="shared" si="52"/>
        <v/>
      </c>
      <c r="I326" s="315" t="str">
        <f t="shared" ca="1" si="53"/>
        <v/>
      </c>
      <c r="J326" s="314" t="str">
        <f t="shared" ca="1" si="53"/>
        <v/>
      </c>
      <c r="K326" s="173" t="str">
        <f t="shared" si="54"/>
        <v/>
      </c>
      <c r="L326" s="174" t="str">
        <f t="shared" ca="1" si="55"/>
        <v/>
      </c>
      <c r="M326" s="316" t="str">
        <f t="shared" ca="1" si="55"/>
        <v/>
      </c>
    </row>
    <row r="327" spans="1:13" hidden="1">
      <c r="A327" s="172"/>
      <c r="B327" s="172" t="str">
        <f t="shared" si="50"/>
        <v/>
      </c>
      <c r="C327" s="103" t="str">
        <f t="shared" ca="1" si="51"/>
        <v/>
      </c>
      <c r="D327" s="103" t="str">
        <f t="shared" ca="1" si="51"/>
        <v/>
      </c>
      <c r="E327" s="103" t="str">
        <f t="shared" ca="1" si="51"/>
        <v/>
      </c>
      <c r="F327" s="315" t="str">
        <f t="shared" ca="1" si="51"/>
        <v/>
      </c>
      <c r="G327" s="314" t="str">
        <f t="shared" ca="1" si="51"/>
        <v/>
      </c>
      <c r="H327" s="173" t="str">
        <f t="shared" si="52"/>
        <v/>
      </c>
      <c r="I327" s="315" t="str">
        <f t="shared" ca="1" si="53"/>
        <v/>
      </c>
      <c r="J327" s="314" t="str">
        <f t="shared" ca="1" si="53"/>
        <v/>
      </c>
      <c r="K327" s="173" t="str">
        <f t="shared" si="54"/>
        <v/>
      </c>
      <c r="L327" s="174" t="str">
        <f t="shared" ca="1" si="55"/>
        <v/>
      </c>
      <c r="M327" s="316" t="str">
        <f t="shared" ca="1" si="55"/>
        <v/>
      </c>
    </row>
    <row r="328" spans="1:13" hidden="1">
      <c r="A328" s="172"/>
      <c r="B328" s="172" t="str">
        <f t="shared" si="50"/>
        <v/>
      </c>
      <c r="C328" s="103" t="str">
        <f t="shared" ca="1" si="51"/>
        <v/>
      </c>
      <c r="D328" s="103" t="str">
        <f t="shared" ca="1" si="51"/>
        <v/>
      </c>
      <c r="E328" s="103" t="str">
        <f t="shared" ca="1" si="51"/>
        <v/>
      </c>
      <c r="F328" s="315" t="str">
        <f t="shared" ca="1" si="51"/>
        <v/>
      </c>
      <c r="G328" s="314" t="str">
        <f t="shared" ca="1" si="51"/>
        <v/>
      </c>
      <c r="H328" s="173" t="str">
        <f t="shared" si="52"/>
        <v/>
      </c>
      <c r="I328" s="315" t="str">
        <f t="shared" ca="1" si="53"/>
        <v/>
      </c>
      <c r="J328" s="314" t="str">
        <f t="shared" ca="1" si="53"/>
        <v/>
      </c>
      <c r="K328" s="173" t="str">
        <f t="shared" si="54"/>
        <v/>
      </c>
      <c r="L328" s="174" t="str">
        <f t="shared" ca="1" si="55"/>
        <v/>
      </c>
      <c r="M328" s="316" t="str">
        <f t="shared" ca="1" si="55"/>
        <v/>
      </c>
    </row>
    <row r="329" spans="1:13" hidden="1">
      <c r="A329" s="172"/>
      <c r="B329" s="172" t="str">
        <f t="shared" si="50"/>
        <v/>
      </c>
      <c r="C329" s="103" t="str">
        <f t="shared" ca="1" si="51"/>
        <v/>
      </c>
      <c r="D329" s="103" t="str">
        <f t="shared" ca="1" si="51"/>
        <v/>
      </c>
      <c r="E329" s="103" t="str">
        <f t="shared" ca="1" si="51"/>
        <v/>
      </c>
      <c r="F329" s="315" t="str">
        <f t="shared" ca="1" si="51"/>
        <v/>
      </c>
      <c r="G329" s="314" t="str">
        <f t="shared" ca="1" si="51"/>
        <v/>
      </c>
      <c r="H329" s="173" t="str">
        <f t="shared" si="52"/>
        <v/>
      </c>
      <c r="I329" s="315" t="str">
        <f t="shared" ca="1" si="53"/>
        <v/>
      </c>
      <c r="J329" s="314" t="str">
        <f t="shared" ca="1" si="53"/>
        <v/>
      </c>
      <c r="K329" s="173" t="str">
        <f t="shared" si="54"/>
        <v/>
      </c>
      <c r="L329" s="174" t="str">
        <f t="shared" ca="1" si="55"/>
        <v/>
      </c>
      <c r="M329" s="316" t="str">
        <f t="shared" ca="1" si="55"/>
        <v/>
      </c>
    </row>
    <row r="330" spans="1:13" hidden="1">
      <c r="A330" s="172"/>
      <c r="B330" s="172" t="str">
        <f t="shared" si="50"/>
        <v/>
      </c>
      <c r="C330" s="103" t="str">
        <f t="shared" ca="1" si="51"/>
        <v/>
      </c>
      <c r="D330" s="103" t="str">
        <f t="shared" ca="1" si="51"/>
        <v/>
      </c>
      <c r="E330" s="103" t="str">
        <f t="shared" ca="1" si="51"/>
        <v/>
      </c>
      <c r="F330" s="315" t="str">
        <f t="shared" ca="1" si="51"/>
        <v/>
      </c>
      <c r="G330" s="314" t="str">
        <f t="shared" ca="1" si="51"/>
        <v/>
      </c>
      <c r="H330" s="173" t="str">
        <f t="shared" si="52"/>
        <v/>
      </c>
      <c r="I330" s="315" t="str">
        <f t="shared" ca="1" si="53"/>
        <v/>
      </c>
      <c r="J330" s="314" t="str">
        <f t="shared" ca="1" si="53"/>
        <v/>
      </c>
      <c r="K330" s="173" t="str">
        <f t="shared" si="54"/>
        <v/>
      </c>
      <c r="L330" s="174" t="str">
        <f t="shared" ca="1" si="55"/>
        <v/>
      </c>
      <c r="M330" s="316" t="str">
        <f t="shared" ca="1" si="55"/>
        <v/>
      </c>
    </row>
    <row r="331" spans="1:13" hidden="1">
      <c r="A331" s="172"/>
      <c r="B331" s="172" t="str">
        <f t="shared" si="50"/>
        <v/>
      </c>
      <c r="C331" s="103" t="str">
        <f t="shared" ca="1" si="51"/>
        <v/>
      </c>
      <c r="D331" s="103" t="str">
        <f t="shared" ca="1" si="51"/>
        <v/>
      </c>
      <c r="E331" s="103" t="str">
        <f t="shared" ca="1" si="51"/>
        <v/>
      </c>
      <c r="F331" s="315" t="str">
        <f t="shared" ca="1" si="51"/>
        <v/>
      </c>
      <c r="G331" s="314" t="str">
        <f t="shared" ca="1" si="51"/>
        <v/>
      </c>
      <c r="H331" s="173" t="str">
        <f t="shared" si="52"/>
        <v/>
      </c>
      <c r="I331" s="315" t="str">
        <f t="shared" ca="1" si="53"/>
        <v/>
      </c>
      <c r="J331" s="314" t="str">
        <f t="shared" ca="1" si="53"/>
        <v/>
      </c>
      <c r="K331" s="173" t="str">
        <f t="shared" si="54"/>
        <v/>
      </c>
      <c r="L331" s="174" t="str">
        <f t="shared" ca="1" si="55"/>
        <v/>
      </c>
      <c r="M331" s="316" t="str">
        <f t="shared" ca="1" si="55"/>
        <v/>
      </c>
    </row>
    <row r="332" spans="1:13" hidden="1">
      <c r="B332" s="172" t="str">
        <f t="shared" si="50"/>
        <v/>
      </c>
      <c r="C332" s="103" t="str">
        <f t="shared" ca="1" si="51"/>
        <v/>
      </c>
      <c r="D332" s="103" t="str">
        <f t="shared" ca="1" si="51"/>
        <v/>
      </c>
      <c r="E332" s="103" t="str">
        <f t="shared" ca="1" si="51"/>
        <v/>
      </c>
      <c r="F332" s="315" t="str">
        <f t="shared" ca="1" si="51"/>
        <v/>
      </c>
      <c r="G332" s="314" t="str">
        <f t="shared" ca="1" si="51"/>
        <v/>
      </c>
      <c r="H332" s="173" t="str">
        <f t="shared" si="52"/>
        <v/>
      </c>
      <c r="I332" s="315" t="str">
        <f t="shared" ca="1" si="53"/>
        <v/>
      </c>
      <c r="J332" s="314" t="str">
        <f t="shared" ca="1" si="53"/>
        <v/>
      </c>
      <c r="K332" s="173" t="str">
        <f t="shared" si="54"/>
        <v/>
      </c>
      <c r="L332" s="174" t="str">
        <f t="shared" ca="1" si="55"/>
        <v/>
      </c>
      <c r="M332" s="316" t="str">
        <f t="shared" ca="1" si="55"/>
        <v/>
      </c>
    </row>
    <row r="333" spans="1:13" hidden="1">
      <c r="B333" s="172" t="str">
        <f t="shared" si="50"/>
        <v/>
      </c>
      <c r="C333" s="103" t="str">
        <f t="shared" ca="1" si="51"/>
        <v/>
      </c>
      <c r="D333" s="103" t="str">
        <f t="shared" ca="1" si="51"/>
        <v/>
      </c>
      <c r="E333" s="103" t="str">
        <f t="shared" ca="1" si="51"/>
        <v/>
      </c>
      <c r="F333" s="315" t="str">
        <f t="shared" ca="1" si="51"/>
        <v/>
      </c>
      <c r="G333" s="314" t="str">
        <f t="shared" ca="1" si="51"/>
        <v/>
      </c>
      <c r="H333" s="173" t="str">
        <f t="shared" si="52"/>
        <v/>
      </c>
      <c r="I333" s="315" t="str">
        <f t="shared" ca="1" si="53"/>
        <v/>
      </c>
      <c r="J333" s="314" t="str">
        <f t="shared" ca="1" si="53"/>
        <v/>
      </c>
      <c r="K333" s="173" t="str">
        <f t="shared" si="54"/>
        <v/>
      </c>
      <c r="L333" s="174" t="str">
        <f t="shared" ca="1" si="55"/>
        <v/>
      </c>
      <c r="M333" s="316" t="str">
        <f t="shared" ca="1" si="55"/>
        <v/>
      </c>
    </row>
    <row r="334" spans="1:13" hidden="1">
      <c r="B334" s="172" t="str">
        <f t="shared" si="50"/>
        <v/>
      </c>
      <c r="C334" s="103" t="str">
        <f t="shared" ca="1" si="51"/>
        <v/>
      </c>
      <c r="D334" s="103" t="str">
        <f t="shared" ca="1" si="51"/>
        <v/>
      </c>
      <c r="E334" s="103" t="str">
        <f t="shared" ca="1" si="51"/>
        <v/>
      </c>
      <c r="F334" s="315" t="str">
        <f t="shared" ca="1" si="51"/>
        <v/>
      </c>
      <c r="G334" s="314" t="str">
        <f t="shared" ca="1" si="51"/>
        <v/>
      </c>
      <c r="H334" s="173" t="str">
        <f t="shared" si="52"/>
        <v/>
      </c>
      <c r="I334" s="315" t="str">
        <f t="shared" ca="1" si="53"/>
        <v/>
      </c>
      <c r="J334" s="314" t="str">
        <f t="shared" ca="1" si="53"/>
        <v/>
      </c>
      <c r="K334" s="173" t="str">
        <f t="shared" si="54"/>
        <v/>
      </c>
      <c r="L334" s="174" t="str">
        <f t="shared" ca="1" si="55"/>
        <v/>
      </c>
      <c r="M334" s="316" t="str">
        <f t="shared" ca="1" si="55"/>
        <v/>
      </c>
    </row>
    <row r="335" spans="1:13" hidden="1">
      <c r="A335" s="4"/>
      <c r="B335" s="172" t="str">
        <f t="shared" si="50"/>
        <v/>
      </c>
      <c r="C335" s="103" t="str">
        <f t="shared" ca="1" si="51"/>
        <v/>
      </c>
      <c r="D335" s="103" t="str">
        <f t="shared" ca="1" si="51"/>
        <v/>
      </c>
      <c r="E335" s="103" t="str">
        <f t="shared" ca="1" si="51"/>
        <v/>
      </c>
      <c r="F335" s="315" t="str">
        <f t="shared" ca="1" si="51"/>
        <v/>
      </c>
      <c r="G335" s="314" t="str">
        <f t="shared" ca="1" si="51"/>
        <v/>
      </c>
      <c r="H335" s="173" t="str">
        <f t="shared" si="52"/>
        <v/>
      </c>
      <c r="I335" s="315" t="str">
        <f t="shared" ca="1" si="53"/>
        <v/>
      </c>
      <c r="J335" s="314" t="str">
        <f t="shared" ca="1" si="53"/>
        <v/>
      </c>
      <c r="K335" s="173" t="str">
        <f t="shared" si="54"/>
        <v/>
      </c>
      <c r="L335" s="174" t="str">
        <f t="shared" ca="1" si="55"/>
        <v/>
      </c>
      <c r="M335" s="316" t="str">
        <f t="shared" ca="1" si="55"/>
        <v/>
      </c>
    </row>
    <row r="336" spans="1:13" hidden="1">
      <c r="A336" s="4"/>
      <c r="B336" s="172" t="str">
        <f t="shared" si="50"/>
        <v/>
      </c>
      <c r="C336" s="103" t="str">
        <f t="shared" ca="1" si="51"/>
        <v/>
      </c>
      <c r="D336" s="103" t="str">
        <f t="shared" ca="1" si="51"/>
        <v/>
      </c>
      <c r="E336" s="103" t="str">
        <f t="shared" ca="1" si="51"/>
        <v/>
      </c>
      <c r="F336" s="315" t="str">
        <f t="shared" ca="1" si="51"/>
        <v/>
      </c>
      <c r="G336" s="314" t="str">
        <f t="shared" ca="1" si="51"/>
        <v/>
      </c>
      <c r="H336" s="173" t="str">
        <f t="shared" si="52"/>
        <v/>
      </c>
      <c r="I336" s="315" t="str">
        <f t="shared" ca="1" si="53"/>
        <v/>
      </c>
      <c r="J336" s="314" t="str">
        <f t="shared" ca="1" si="53"/>
        <v/>
      </c>
      <c r="K336" s="173" t="str">
        <f t="shared" si="54"/>
        <v/>
      </c>
      <c r="L336" s="174" t="str">
        <f t="shared" ca="1" si="55"/>
        <v/>
      </c>
      <c r="M336" s="316" t="str">
        <f t="shared" ca="1" si="55"/>
        <v/>
      </c>
    </row>
    <row r="337" spans="1:13" hidden="1">
      <c r="B337" s="172" t="str">
        <f t="shared" si="50"/>
        <v/>
      </c>
      <c r="C337" s="103" t="str">
        <f t="shared" ca="1" si="51"/>
        <v/>
      </c>
      <c r="D337" s="103" t="str">
        <f t="shared" ca="1" si="51"/>
        <v/>
      </c>
      <c r="E337" s="103" t="str">
        <f t="shared" ca="1" si="51"/>
        <v/>
      </c>
      <c r="F337" s="315" t="str">
        <f t="shared" ca="1" si="51"/>
        <v/>
      </c>
      <c r="G337" s="314" t="str">
        <f t="shared" ca="1" si="51"/>
        <v/>
      </c>
      <c r="H337" s="173" t="str">
        <f t="shared" si="52"/>
        <v/>
      </c>
      <c r="I337" s="315" t="str">
        <f t="shared" ca="1" si="53"/>
        <v/>
      </c>
      <c r="J337" s="314" t="str">
        <f t="shared" ca="1" si="53"/>
        <v/>
      </c>
      <c r="K337" s="173" t="str">
        <f t="shared" si="54"/>
        <v/>
      </c>
      <c r="L337" s="174" t="str">
        <f t="shared" ca="1" si="55"/>
        <v/>
      </c>
      <c r="M337" s="316" t="str">
        <f t="shared" ca="1" si="55"/>
        <v/>
      </c>
    </row>
    <row r="338" spans="1:13" hidden="1">
      <c r="B338" s="172" t="str">
        <f t="shared" si="50"/>
        <v/>
      </c>
      <c r="C338" s="103" t="str">
        <f t="shared" ca="1" si="51"/>
        <v/>
      </c>
      <c r="D338" s="103" t="str">
        <f t="shared" ca="1" si="51"/>
        <v/>
      </c>
      <c r="E338" s="103" t="str">
        <f t="shared" ca="1" si="51"/>
        <v/>
      </c>
      <c r="F338" s="315" t="str">
        <f t="shared" ca="1" si="51"/>
        <v/>
      </c>
      <c r="G338" s="314" t="str">
        <f t="shared" ca="1" si="51"/>
        <v/>
      </c>
      <c r="H338" s="173" t="str">
        <f t="shared" si="52"/>
        <v/>
      </c>
      <c r="I338" s="315" t="str">
        <f t="shared" ca="1" si="53"/>
        <v/>
      </c>
      <c r="J338" s="314" t="str">
        <f t="shared" ca="1" si="53"/>
        <v/>
      </c>
      <c r="K338" s="173" t="str">
        <f t="shared" si="54"/>
        <v/>
      </c>
      <c r="L338" s="174" t="str">
        <f t="shared" ca="1" si="55"/>
        <v/>
      </c>
      <c r="M338" s="316" t="str">
        <f t="shared" ca="1" si="55"/>
        <v/>
      </c>
    </row>
    <row r="339" spans="1:13" hidden="1">
      <c r="A339" s="4"/>
      <c r="B339" s="172" t="str">
        <f t="shared" si="50"/>
        <v/>
      </c>
      <c r="C339" s="103" t="str">
        <f t="shared" ca="1" si="51"/>
        <v/>
      </c>
      <c r="D339" s="103" t="str">
        <f t="shared" ca="1" si="51"/>
        <v/>
      </c>
      <c r="E339" s="103" t="str">
        <f t="shared" ca="1" si="51"/>
        <v/>
      </c>
      <c r="F339" s="315" t="str">
        <f t="shared" ca="1" si="51"/>
        <v/>
      </c>
      <c r="G339" s="314" t="str">
        <f t="shared" ca="1" si="51"/>
        <v/>
      </c>
      <c r="H339" s="173" t="str">
        <f t="shared" si="52"/>
        <v/>
      </c>
      <c r="I339" s="315" t="str">
        <f t="shared" ca="1" si="53"/>
        <v/>
      </c>
      <c r="J339" s="314" t="str">
        <f t="shared" ca="1" si="53"/>
        <v/>
      </c>
      <c r="K339" s="173" t="str">
        <f t="shared" si="54"/>
        <v/>
      </c>
      <c r="L339" s="174" t="str">
        <f t="shared" ca="1" si="55"/>
        <v/>
      </c>
      <c r="M339" s="316" t="str">
        <f t="shared" ca="1" si="55"/>
        <v/>
      </c>
    </row>
    <row r="340" spans="1:13" hidden="1">
      <c r="B340" s="172" t="str">
        <f t="shared" si="50"/>
        <v/>
      </c>
      <c r="C340" s="103" t="str">
        <f t="shared" ca="1" si="51"/>
        <v/>
      </c>
      <c r="D340" s="103" t="str">
        <f t="shared" ca="1" si="51"/>
        <v/>
      </c>
      <c r="E340" s="103" t="str">
        <f t="shared" ca="1" si="51"/>
        <v/>
      </c>
      <c r="F340" s="315" t="str">
        <f t="shared" ca="1" si="51"/>
        <v/>
      </c>
      <c r="G340" s="314" t="str">
        <f t="shared" ca="1" si="51"/>
        <v/>
      </c>
      <c r="H340" s="173" t="str">
        <f t="shared" si="52"/>
        <v/>
      </c>
      <c r="I340" s="315" t="str">
        <f t="shared" ca="1" si="53"/>
        <v/>
      </c>
      <c r="J340" s="314" t="str">
        <f t="shared" ca="1" si="53"/>
        <v/>
      </c>
      <c r="K340" s="173" t="str">
        <f t="shared" si="54"/>
        <v/>
      </c>
      <c r="L340" s="174" t="str">
        <f t="shared" ca="1" si="55"/>
        <v/>
      </c>
      <c r="M340" s="316" t="str">
        <f t="shared" ca="1" si="55"/>
        <v/>
      </c>
    </row>
    <row r="341" spans="1:13" hidden="1">
      <c r="B341" s="172" t="str">
        <f t="shared" si="50"/>
        <v/>
      </c>
      <c r="C341" s="103" t="str">
        <f t="shared" ca="1" si="51"/>
        <v/>
      </c>
      <c r="D341" s="103" t="str">
        <f t="shared" ca="1" si="51"/>
        <v/>
      </c>
      <c r="E341" s="103" t="str">
        <f t="shared" ca="1" si="51"/>
        <v/>
      </c>
      <c r="F341" s="315" t="str">
        <f t="shared" ca="1" si="51"/>
        <v/>
      </c>
      <c r="G341" s="314" t="str">
        <f t="shared" ca="1" si="51"/>
        <v/>
      </c>
      <c r="H341" s="173" t="str">
        <f t="shared" si="52"/>
        <v/>
      </c>
      <c r="I341" s="315" t="str">
        <f t="shared" ca="1" si="53"/>
        <v/>
      </c>
      <c r="J341" s="314" t="str">
        <f t="shared" ca="1" si="53"/>
        <v/>
      </c>
      <c r="K341" s="173" t="str">
        <f t="shared" si="54"/>
        <v/>
      </c>
      <c r="L341" s="174" t="str">
        <f t="shared" ca="1" si="55"/>
        <v/>
      </c>
      <c r="M341" s="316" t="str">
        <f t="shared" ca="1" si="55"/>
        <v/>
      </c>
    </row>
    <row r="342" spans="1:13" hidden="1">
      <c r="B342" s="172" t="str">
        <f t="shared" si="50"/>
        <v/>
      </c>
      <c r="C342" s="103" t="str">
        <f t="shared" ca="1" si="51"/>
        <v/>
      </c>
      <c r="D342" s="103" t="str">
        <f t="shared" ca="1" si="51"/>
        <v/>
      </c>
      <c r="E342" s="103" t="str">
        <f t="shared" ca="1" si="51"/>
        <v/>
      </c>
      <c r="F342" s="315" t="str">
        <f t="shared" ca="1" si="51"/>
        <v/>
      </c>
      <c r="G342" s="314" t="str">
        <f t="shared" ca="1" si="51"/>
        <v/>
      </c>
      <c r="H342" s="173" t="str">
        <f t="shared" si="52"/>
        <v/>
      </c>
      <c r="I342" s="315" t="str">
        <f t="shared" ca="1" si="53"/>
        <v/>
      </c>
      <c r="J342" s="314" t="str">
        <f t="shared" ca="1" si="53"/>
        <v/>
      </c>
      <c r="K342" s="173" t="str">
        <f t="shared" si="54"/>
        <v/>
      </c>
      <c r="L342" s="174" t="str">
        <f t="shared" ca="1" si="55"/>
        <v/>
      </c>
      <c r="M342" s="316" t="str">
        <f t="shared" ca="1" si="55"/>
        <v/>
      </c>
    </row>
    <row r="343" spans="1:13" hidden="1">
      <c r="B343" s="172" t="str">
        <f t="shared" si="50"/>
        <v/>
      </c>
      <c r="C343" s="103" t="str">
        <f t="shared" ca="1" si="51"/>
        <v/>
      </c>
      <c r="D343" s="103" t="str">
        <f t="shared" ca="1" si="51"/>
        <v/>
      </c>
      <c r="E343" s="103" t="str">
        <f t="shared" ca="1" si="51"/>
        <v/>
      </c>
      <c r="F343" s="315" t="str">
        <f t="shared" ca="1" si="51"/>
        <v/>
      </c>
      <c r="G343" s="314" t="str">
        <f t="shared" ca="1" si="51"/>
        <v/>
      </c>
      <c r="H343" s="173" t="str">
        <f t="shared" si="52"/>
        <v/>
      </c>
      <c r="I343" s="315" t="str">
        <f t="shared" ca="1" si="53"/>
        <v/>
      </c>
      <c r="J343" s="314" t="str">
        <f t="shared" ca="1" si="53"/>
        <v/>
      </c>
      <c r="K343" s="173" t="str">
        <f t="shared" si="54"/>
        <v/>
      </c>
      <c r="L343" s="174" t="str">
        <f t="shared" ca="1" si="55"/>
        <v/>
      </c>
      <c r="M343" s="316" t="str">
        <f t="shared" ca="1" si="55"/>
        <v/>
      </c>
    </row>
    <row r="344" spans="1:13" hidden="1">
      <c r="B344" s="172" t="str">
        <f t="shared" si="50"/>
        <v/>
      </c>
      <c r="C344" s="103" t="str">
        <f t="shared" ca="1" si="51"/>
        <v/>
      </c>
      <c r="D344" s="103" t="str">
        <f t="shared" ca="1" si="51"/>
        <v/>
      </c>
      <c r="E344" s="103" t="str">
        <f t="shared" ca="1" si="51"/>
        <v/>
      </c>
      <c r="F344" s="315" t="str">
        <f t="shared" ca="1" si="51"/>
        <v/>
      </c>
      <c r="G344" s="314" t="str">
        <f t="shared" ca="1" si="51"/>
        <v/>
      </c>
      <c r="H344" s="173" t="str">
        <f t="shared" si="52"/>
        <v/>
      </c>
      <c r="I344" s="315" t="str">
        <f t="shared" ca="1" si="53"/>
        <v/>
      </c>
      <c r="J344" s="314" t="str">
        <f t="shared" ca="1" si="53"/>
        <v/>
      </c>
      <c r="K344" s="173" t="str">
        <f t="shared" si="54"/>
        <v/>
      </c>
      <c r="L344" s="174" t="str">
        <f t="shared" ca="1" si="55"/>
        <v/>
      </c>
      <c r="M344" s="316" t="str">
        <f t="shared" ca="1" si="55"/>
        <v/>
      </c>
    </row>
    <row r="345" spans="1:13" hidden="1">
      <c r="B345" s="172" t="str">
        <f t="shared" si="50"/>
        <v/>
      </c>
      <c r="C345" s="103" t="str">
        <f t="shared" ca="1" si="51"/>
        <v/>
      </c>
      <c r="D345" s="103" t="str">
        <f t="shared" ca="1" si="51"/>
        <v/>
      </c>
      <c r="E345" s="103" t="str">
        <f t="shared" ca="1" si="51"/>
        <v/>
      </c>
      <c r="F345" s="315" t="str">
        <f t="shared" ca="1" si="51"/>
        <v/>
      </c>
      <c r="G345" s="314" t="str">
        <f t="shared" ca="1" si="51"/>
        <v/>
      </c>
      <c r="H345" s="173" t="str">
        <f t="shared" si="52"/>
        <v/>
      </c>
      <c r="I345" s="315" t="str">
        <f t="shared" ca="1" si="53"/>
        <v/>
      </c>
      <c r="J345" s="314" t="str">
        <f t="shared" ca="1" si="53"/>
        <v/>
      </c>
      <c r="K345" s="173" t="str">
        <f t="shared" si="54"/>
        <v/>
      </c>
      <c r="L345" s="174" t="str">
        <f t="shared" ca="1" si="55"/>
        <v/>
      </c>
      <c r="M345" s="316" t="str">
        <f t="shared" ca="1" si="55"/>
        <v/>
      </c>
    </row>
    <row r="346" spans="1:13" hidden="1">
      <c r="B346" s="172" t="str">
        <f t="shared" si="50"/>
        <v/>
      </c>
      <c r="C346" s="103" t="str">
        <f t="shared" ca="1" si="51"/>
        <v/>
      </c>
      <c r="D346" s="103" t="str">
        <f t="shared" ca="1" si="51"/>
        <v/>
      </c>
      <c r="E346" s="103" t="str">
        <f t="shared" ca="1" si="51"/>
        <v/>
      </c>
      <c r="F346" s="315" t="str">
        <f t="shared" ca="1" si="51"/>
        <v/>
      </c>
      <c r="G346" s="314" t="str">
        <f t="shared" ca="1" si="51"/>
        <v/>
      </c>
      <c r="H346" s="173" t="str">
        <f t="shared" si="52"/>
        <v/>
      </c>
      <c r="I346" s="315" t="str">
        <f t="shared" ca="1" si="53"/>
        <v/>
      </c>
      <c r="J346" s="314" t="str">
        <f t="shared" ca="1" si="53"/>
        <v/>
      </c>
      <c r="K346" s="173" t="str">
        <f t="shared" si="54"/>
        <v/>
      </c>
      <c r="L346" s="174" t="str">
        <f t="shared" ca="1" si="55"/>
        <v/>
      </c>
      <c r="M346" s="316" t="str">
        <f t="shared" ca="1" si="55"/>
        <v/>
      </c>
    </row>
    <row r="347" spans="1:13" hidden="1">
      <c r="B347" s="172" t="str">
        <f t="shared" si="50"/>
        <v/>
      </c>
      <c r="C347" s="103" t="str">
        <f t="shared" ca="1" si="51"/>
        <v/>
      </c>
      <c r="D347" s="103" t="str">
        <f t="shared" ca="1" si="51"/>
        <v/>
      </c>
      <c r="E347" s="103" t="str">
        <f t="shared" ca="1" si="51"/>
        <v/>
      </c>
      <c r="F347" s="315" t="str">
        <f t="shared" ca="1" si="51"/>
        <v/>
      </c>
      <c r="G347" s="314" t="str">
        <f t="shared" ca="1" si="51"/>
        <v/>
      </c>
      <c r="H347" s="173" t="str">
        <f t="shared" si="52"/>
        <v/>
      </c>
      <c r="I347" s="315" t="str">
        <f t="shared" ca="1" si="53"/>
        <v/>
      </c>
      <c r="J347" s="314" t="str">
        <f t="shared" ca="1" si="53"/>
        <v/>
      </c>
      <c r="K347" s="173" t="str">
        <f t="shared" si="54"/>
        <v/>
      </c>
      <c r="L347" s="174" t="str">
        <f t="shared" ca="1" si="55"/>
        <v/>
      </c>
      <c r="M347" s="316" t="str">
        <f t="shared" ca="1" si="55"/>
        <v/>
      </c>
    </row>
    <row r="348" spans="1:13" hidden="1">
      <c r="A348" s="172"/>
      <c r="B348" s="172" t="str">
        <f t="shared" si="50"/>
        <v/>
      </c>
      <c r="C348" s="103" t="str">
        <f t="shared" ca="1" si="51"/>
        <v/>
      </c>
      <c r="D348" s="103" t="str">
        <f t="shared" ca="1" si="51"/>
        <v/>
      </c>
      <c r="E348" s="103" t="str">
        <f t="shared" ca="1" si="51"/>
        <v/>
      </c>
      <c r="F348" s="315" t="str">
        <f t="shared" ca="1" si="51"/>
        <v/>
      </c>
      <c r="G348" s="314" t="str">
        <f t="shared" ca="1" si="51"/>
        <v/>
      </c>
      <c r="H348" s="173" t="str">
        <f t="shared" si="52"/>
        <v/>
      </c>
      <c r="I348" s="315" t="str">
        <f t="shared" ca="1" si="53"/>
        <v/>
      </c>
      <c r="J348" s="314" t="str">
        <f t="shared" ca="1" si="53"/>
        <v/>
      </c>
      <c r="K348" s="173" t="str">
        <f t="shared" si="54"/>
        <v/>
      </c>
      <c r="L348" s="174" t="str">
        <f t="shared" ca="1" si="55"/>
        <v/>
      </c>
      <c r="M348" s="316" t="str">
        <f t="shared" ca="1" si="55"/>
        <v/>
      </c>
    </row>
    <row r="349" spans="1:13" hidden="1">
      <c r="A349" s="172"/>
      <c r="B349" s="172" t="str">
        <f t="shared" si="50"/>
        <v/>
      </c>
      <c r="C349" s="103" t="str">
        <f t="shared" ca="1" si="51"/>
        <v/>
      </c>
      <c r="D349" s="103" t="str">
        <f t="shared" ca="1" si="51"/>
        <v/>
      </c>
      <c r="E349" s="103" t="str">
        <f t="shared" ca="1" si="51"/>
        <v/>
      </c>
      <c r="F349" s="315" t="str">
        <f t="shared" ca="1" si="51"/>
        <v/>
      </c>
      <c r="G349" s="314" t="str">
        <f t="shared" ca="1" si="51"/>
        <v/>
      </c>
      <c r="H349" s="173" t="str">
        <f t="shared" si="52"/>
        <v/>
      </c>
      <c r="I349" s="315" t="str">
        <f t="shared" ca="1" si="53"/>
        <v/>
      </c>
      <c r="J349" s="314" t="str">
        <f t="shared" ca="1" si="53"/>
        <v/>
      </c>
      <c r="K349" s="173" t="str">
        <f t="shared" si="54"/>
        <v/>
      </c>
      <c r="L349" s="174" t="str">
        <f t="shared" ca="1" si="55"/>
        <v/>
      </c>
      <c r="M349" s="316" t="str">
        <f t="shared" ca="1" si="55"/>
        <v/>
      </c>
    </row>
    <row r="350" spans="1:13" hidden="1">
      <c r="A350" s="172"/>
      <c r="B350" s="172" t="str">
        <f t="shared" si="50"/>
        <v/>
      </c>
      <c r="C350" s="103" t="str">
        <f t="shared" ca="1" si="51"/>
        <v/>
      </c>
      <c r="D350" s="103" t="str">
        <f t="shared" ca="1" si="51"/>
        <v/>
      </c>
      <c r="E350" s="103" t="str">
        <f t="shared" ca="1" si="51"/>
        <v/>
      </c>
      <c r="F350" s="315" t="str">
        <f t="shared" ca="1" si="51"/>
        <v/>
      </c>
      <c r="G350" s="314" t="str">
        <f t="shared" ca="1" si="51"/>
        <v/>
      </c>
      <c r="H350" s="173" t="str">
        <f t="shared" si="52"/>
        <v/>
      </c>
      <c r="I350" s="315" t="str">
        <f t="shared" ca="1" si="53"/>
        <v/>
      </c>
      <c r="J350" s="314" t="str">
        <f t="shared" ca="1" si="53"/>
        <v/>
      </c>
      <c r="K350" s="173" t="str">
        <f t="shared" si="54"/>
        <v/>
      </c>
      <c r="L350" s="174" t="str">
        <f t="shared" ca="1" si="55"/>
        <v/>
      </c>
      <c r="M350" s="316" t="str">
        <f t="shared" ca="1" si="55"/>
        <v/>
      </c>
    </row>
    <row r="351" spans="1:13" hidden="1">
      <c r="A351" s="172"/>
      <c r="B351" s="172" t="str">
        <f t="shared" si="50"/>
        <v/>
      </c>
      <c r="C351" s="103" t="str">
        <f t="shared" ca="1" si="51"/>
        <v/>
      </c>
      <c r="D351" s="103" t="str">
        <f t="shared" ca="1" si="51"/>
        <v/>
      </c>
      <c r="E351" s="103" t="str">
        <f t="shared" ca="1" si="51"/>
        <v/>
      </c>
      <c r="F351" s="315" t="str">
        <f t="shared" ca="1" si="51"/>
        <v/>
      </c>
      <c r="G351" s="314" t="str">
        <f t="shared" ca="1" si="51"/>
        <v/>
      </c>
      <c r="H351" s="173" t="str">
        <f t="shared" si="52"/>
        <v/>
      </c>
      <c r="I351" s="315" t="str">
        <f t="shared" ca="1" si="53"/>
        <v/>
      </c>
      <c r="J351" s="314" t="str">
        <f t="shared" ca="1" si="53"/>
        <v/>
      </c>
      <c r="K351" s="173" t="str">
        <f t="shared" si="54"/>
        <v/>
      </c>
      <c r="L351" s="174" t="str">
        <f t="shared" ca="1" si="55"/>
        <v/>
      </c>
      <c r="M351" s="316" t="str">
        <f t="shared" ca="1" si="55"/>
        <v/>
      </c>
    </row>
    <row r="352" spans="1:13" hidden="1">
      <c r="B352" s="172" t="str">
        <f t="shared" si="50"/>
        <v/>
      </c>
      <c r="C352" s="103" t="str">
        <f t="shared" ca="1" si="51"/>
        <v/>
      </c>
      <c r="D352" s="103" t="str">
        <f t="shared" ca="1" si="51"/>
        <v/>
      </c>
      <c r="E352" s="103" t="str">
        <f t="shared" ca="1" si="51"/>
        <v/>
      </c>
      <c r="F352" s="315" t="str">
        <f t="shared" ca="1" si="51"/>
        <v/>
      </c>
      <c r="G352" s="314" t="str">
        <f t="shared" ca="1" si="51"/>
        <v/>
      </c>
      <c r="H352" s="173" t="str">
        <f t="shared" si="52"/>
        <v/>
      </c>
      <c r="I352" s="315" t="str">
        <f t="shared" ca="1" si="53"/>
        <v/>
      </c>
      <c r="J352" s="314" t="str">
        <f t="shared" ca="1" si="53"/>
        <v/>
      </c>
      <c r="K352" s="173" t="str">
        <f t="shared" si="54"/>
        <v/>
      </c>
      <c r="L352" s="174" t="str">
        <f t="shared" ca="1" si="55"/>
        <v/>
      </c>
      <c r="M352" s="316" t="str">
        <f t="shared" ca="1" si="55"/>
        <v/>
      </c>
    </row>
    <row r="353" spans="1:13" hidden="1">
      <c r="B353" s="172" t="str">
        <f t="shared" si="50"/>
        <v/>
      </c>
      <c r="C353" s="103" t="str">
        <f t="shared" ca="1" si="51"/>
        <v/>
      </c>
      <c r="D353" s="103" t="str">
        <f t="shared" ca="1" si="51"/>
        <v/>
      </c>
      <c r="E353" s="103" t="str">
        <f t="shared" ca="1" si="51"/>
        <v/>
      </c>
      <c r="F353" s="315" t="str">
        <f t="shared" ca="1" si="51"/>
        <v/>
      </c>
      <c r="G353" s="314" t="str">
        <f t="shared" ca="1" si="51"/>
        <v/>
      </c>
      <c r="H353" s="173" t="str">
        <f t="shared" si="52"/>
        <v/>
      </c>
      <c r="I353" s="315" t="str">
        <f t="shared" ca="1" si="53"/>
        <v/>
      </c>
      <c r="J353" s="314" t="str">
        <f t="shared" ca="1" si="53"/>
        <v/>
      </c>
      <c r="K353" s="173" t="str">
        <f t="shared" si="54"/>
        <v/>
      </c>
      <c r="L353" s="174" t="str">
        <f t="shared" ca="1" si="55"/>
        <v/>
      </c>
      <c r="M353" s="316" t="str">
        <f t="shared" ca="1" si="55"/>
        <v/>
      </c>
    </row>
    <row r="354" spans="1:13" hidden="1">
      <c r="B354" s="172" t="str">
        <f t="shared" si="50"/>
        <v/>
      </c>
      <c r="C354" s="103" t="str">
        <f t="shared" ca="1" si="51"/>
        <v/>
      </c>
      <c r="D354" s="103" t="str">
        <f t="shared" ca="1" si="51"/>
        <v/>
      </c>
      <c r="E354" s="103" t="str">
        <f t="shared" ca="1" si="51"/>
        <v/>
      </c>
      <c r="F354" s="315" t="str">
        <f t="shared" ca="1" si="51"/>
        <v/>
      </c>
      <c r="G354" s="314" t="str">
        <f t="shared" ca="1" si="51"/>
        <v/>
      </c>
      <c r="H354" s="173" t="str">
        <f t="shared" si="52"/>
        <v/>
      </c>
      <c r="I354" s="315" t="str">
        <f t="shared" ca="1" si="53"/>
        <v/>
      </c>
      <c r="J354" s="314" t="str">
        <f t="shared" ca="1" si="53"/>
        <v/>
      </c>
      <c r="K354" s="173" t="str">
        <f t="shared" si="54"/>
        <v/>
      </c>
      <c r="L354" s="174" t="str">
        <f t="shared" ca="1" si="55"/>
        <v/>
      </c>
      <c r="M354" s="316" t="str">
        <f t="shared" ca="1" si="55"/>
        <v/>
      </c>
    </row>
    <row r="355" spans="1:13" hidden="1">
      <c r="B355" s="172" t="str">
        <f t="shared" si="50"/>
        <v/>
      </c>
      <c r="C355" s="103" t="str">
        <f t="shared" ca="1" si="51"/>
        <v/>
      </c>
      <c r="D355" s="103" t="str">
        <f t="shared" ca="1" si="51"/>
        <v/>
      </c>
      <c r="E355" s="103" t="str">
        <f t="shared" ca="1" si="51"/>
        <v/>
      </c>
      <c r="F355" s="315" t="str">
        <f t="shared" ca="1" si="51"/>
        <v/>
      </c>
      <c r="G355" s="314" t="str">
        <f t="shared" ca="1" si="51"/>
        <v/>
      </c>
      <c r="H355" s="173" t="str">
        <f t="shared" si="52"/>
        <v/>
      </c>
      <c r="I355" s="315" t="str">
        <f t="shared" ca="1" si="53"/>
        <v/>
      </c>
      <c r="J355" s="314" t="str">
        <f t="shared" ca="1" si="53"/>
        <v/>
      </c>
      <c r="K355" s="173" t="str">
        <f t="shared" si="54"/>
        <v/>
      </c>
      <c r="L355" s="174" t="str">
        <f t="shared" ca="1" si="55"/>
        <v/>
      </c>
      <c r="M355" s="316" t="str">
        <f t="shared" ca="1" si="55"/>
        <v/>
      </c>
    </row>
    <row r="356" spans="1:13" hidden="1">
      <c r="B356" s="172" t="str">
        <f t="shared" si="50"/>
        <v/>
      </c>
      <c r="C356" s="103" t="str">
        <f t="shared" ca="1" si="51"/>
        <v/>
      </c>
      <c r="D356" s="103" t="str">
        <f t="shared" ca="1" si="51"/>
        <v/>
      </c>
      <c r="E356" s="103" t="str">
        <f t="shared" ca="1" si="51"/>
        <v/>
      </c>
      <c r="F356" s="315" t="str">
        <f t="shared" ca="1" si="51"/>
        <v/>
      </c>
      <c r="G356" s="314" t="str">
        <f t="shared" ca="1" si="51"/>
        <v/>
      </c>
      <c r="H356" s="173" t="str">
        <f t="shared" si="52"/>
        <v/>
      </c>
      <c r="I356" s="315" t="str">
        <f t="shared" ca="1" si="53"/>
        <v/>
      </c>
      <c r="J356" s="314" t="str">
        <f t="shared" ca="1" si="53"/>
        <v/>
      </c>
      <c r="K356" s="173" t="str">
        <f t="shared" si="54"/>
        <v/>
      </c>
      <c r="L356" s="174" t="str">
        <f t="shared" ca="1" si="55"/>
        <v/>
      </c>
      <c r="M356" s="316" t="str">
        <f t="shared" ca="1" si="55"/>
        <v/>
      </c>
    </row>
    <row r="357" spans="1:13" hidden="1">
      <c r="A357" s="172"/>
      <c r="B357" s="172" t="str">
        <f t="shared" si="50"/>
        <v/>
      </c>
      <c r="C357" s="103" t="str">
        <f t="shared" ca="1" si="51"/>
        <v/>
      </c>
      <c r="D357" s="103" t="str">
        <f t="shared" ca="1" si="51"/>
        <v/>
      </c>
      <c r="E357" s="103" t="str">
        <f t="shared" ca="1" si="51"/>
        <v/>
      </c>
      <c r="F357" s="315" t="str">
        <f t="shared" ca="1" si="51"/>
        <v/>
      </c>
      <c r="G357" s="314" t="str">
        <f t="shared" ca="1" si="51"/>
        <v/>
      </c>
      <c r="H357" s="173" t="str">
        <f t="shared" si="52"/>
        <v/>
      </c>
      <c r="I357" s="315" t="str">
        <f t="shared" ca="1" si="53"/>
        <v/>
      </c>
      <c r="J357" s="314" t="str">
        <f t="shared" ca="1" si="53"/>
        <v/>
      </c>
      <c r="K357" s="173" t="str">
        <f t="shared" si="54"/>
        <v/>
      </c>
      <c r="L357" s="174" t="str">
        <f t="shared" ca="1" si="55"/>
        <v/>
      </c>
      <c r="M357" s="316" t="str">
        <f t="shared" ca="1" si="55"/>
        <v/>
      </c>
    </row>
    <row r="358" spans="1:13" hidden="1">
      <c r="A358" s="172"/>
      <c r="B358" s="172" t="str">
        <f t="shared" si="50"/>
        <v/>
      </c>
      <c r="C358" s="103" t="str">
        <f t="shared" ca="1" si="51"/>
        <v/>
      </c>
      <c r="D358" s="103" t="str">
        <f t="shared" ca="1" si="51"/>
        <v/>
      </c>
      <c r="E358" s="103" t="str">
        <f t="shared" ca="1" si="51"/>
        <v/>
      </c>
      <c r="F358" s="315" t="str">
        <f t="shared" ca="1" si="51"/>
        <v/>
      </c>
      <c r="G358" s="314" t="str">
        <f t="shared" ca="1" si="51"/>
        <v/>
      </c>
      <c r="H358" s="173" t="str">
        <f t="shared" si="52"/>
        <v/>
      </c>
      <c r="I358" s="315" t="str">
        <f t="shared" ca="1" si="53"/>
        <v/>
      </c>
      <c r="J358" s="314" t="str">
        <f t="shared" ca="1" si="53"/>
        <v/>
      </c>
      <c r="K358" s="173" t="str">
        <f t="shared" si="54"/>
        <v/>
      </c>
      <c r="L358" s="174" t="str">
        <f t="shared" ca="1" si="55"/>
        <v/>
      </c>
      <c r="M358" s="316" t="str">
        <f t="shared" ca="1" si="55"/>
        <v/>
      </c>
    </row>
    <row r="359" spans="1:13" hidden="1">
      <c r="A359" s="172"/>
      <c r="B359" s="172" t="str">
        <f t="shared" si="50"/>
        <v/>
      </c>
      <c r="C359" s="103" t="str">
        <f t="shared" ca="1" si="51"/>
        <v/>
      </c>
      <c r="D359" s="103" t="str">
        <f t="shared" ca="1" si="51"/>
        <v/>
      </c>
      <c r="E359" s="103" t="str">
        <f t="shared" ca="1" si="51"/>
        <v/>
      </c>
      <c r="F359" s="315" t="str">
        <f t="shared" ca="1" si="51"/>
        <v/>
      </c>
      <c r="G359" s="314" t="str">
        <f t="shared" ca="1" si="51"/>
        <v/>
      </c>
      <c r="H359" s="173" t="str">
        <f t="shared" si="52"/>
        <v/>
      </c>
      <c r="I359" s="315" t="str">
        <f t="shared" ca="1" si="53"/>
        <v/>
      </c>
      <c r="J359" s="314" t="str">
        <f t="shared" ca="1" si="53"/>
        <v/>
      </c>
      <c r="K359" s="173" t="str">
        <f t="shared" si="54"/>
        <v/>
      </c>
      <c r="L359" s="174" t="str">
        <f t="shared" ca="1" si="55"/>
        <v/>
      </c>
      <c r="M359" s="316" t="str">
        <f t="shared" ca="1" si="55"/>
        <v/>
      </c>
    </row>
    <row r="360" spans="1:13">
      <c r="A360" s="337" t="s">
        <v>186</v>
      </c>
      <c r="B360" s="337"/>
      <c r="C360" s="368"/>
      <c r="D360" s="338">
        <f ca="1">SUM(D312:D359)</f>
        <v>0</v>
      </c>
      <c r="E360" s="338">
        <f ca="1">IFERROR(SUMPRODUCT(D312:D359,$E312:$E359)/$D360,0)</f>
        <v>0</v>
      </c>
      <c r="F360" s="339">
        <f ca="1">IFERROR(SUMPRODUCT(F312:F359,$D312:$D359)/$D360,0)</f>
        <v>0</v>
      </c>
      <c r="G360" s="340">
        <f ca="1">IFERROR(SUMPRODUCT(G312:G359,$E312:$E359)/SUM($E312:$E359),0)</f>
        <v>0</v>
      </c>
      <c r="H360" s="341">
        <f ca="1">IFERROR(SUMPRODUCT(H312:H359,$D312:$D359)/$D360,0)</f>
        <v>0</v>
      </c>
      <c r="I360" s="339">
        <f ca="1">IFERROR(SUMPRODUCT(I312:I359,$D312:$D359)/$D359,0)</f>
        <v>0</v>
      </c>
      <c r="J360" s="340">
        <f ca="1">IFERROR(SUMPRODUCT(J312:J359,$E312:$E359)/SUM($E312:$E359),0)</f>
        <v>0</v>
      </c>
      <c r="K360" s="341">
        <f ca="1">IFERROR(SUMPRODUCT(K312:K359,$D312:$D359)/$D360,0)</f>
        <v>0</v>
      </c>
      <c r="L360" s="339">
        <f ca="1">IFERROR(SUMPRODUCT(L312:L359,$D312:$D359)/$D360,0)</f>
        <v>0</v>
      </c>
      <c r="M360" s="340">
        <f ca="1">IFERROR(SUMPRODUCT(M312:M359,$E312:$E359)/SUM($E312:$E359),0)</f>
        <v>0</v>
      </c>
    </row>
    <row r="361" spans="1:13">
      <c r="A361" s="330" t="s">
        <v>250</v>
      </c>
      <c r="B361" s="330"/>
      <c r="C361" s="367"/>
      <c r="D361" s="331"/>
      <c r="E361" s="331"/>
      <c r="F361" s="332"/>
      <c r="G361" s="333"/>
      <c r="H361" s="334"/>
      <c r="I361" s="332"/>
      <c r="J361" s="333"/>
      <c r="K361" s="334"/>
      <c r="L361" s="335"/>
      <c r="M361" s="336"/>
    </row>
    <row r="362" spans="1:13">
      <c r="A362" s="172" t="s">
        <v>358</v>
      </c>
      <c r="B362" s="172" t="str">
        <f>IF(A362="","",$A$361)</f>
        <v>6 Bedroom</v>
      </c>
      <c r="C362" s="103">
        <f t="shared" ref="C362:G365" ca="1" si="56">IF($A362="","",IFERROR(INDIRECT("'" &amp; $A362 &amp; "'!" &amp; C$10),0))</f>
        <v>2</v>
      </c>
      <c r="D362" s="103">
        <f t="shared" ca="1" si="56"/>
        <v>0</v>
      </c>
      <c r="E362" s="103">
        <f t="shared" ca="1" si="56"/>
        <v>0</v>
      </c>
      <c r="F362" s="315">
        <f t="shared" ca="1" si="56"/>
        <v>0</v>
      </c>
      <c r="G362" s="314">
        <f t="shared" ca="1" si="56"/>
        <v>0</v>
      </c>
      <c r="H362" s="173">
        <f ca="1">IF($A362="","",I362-F362)</f>
        <v>0</v>
      </c>
      <c r="I362" s="315">
        <f t="shared" ref="I362:J365" ca="1" si="57">IF($A362="","",IFERROR(INDIRECT("'" &amp; $A362 &amp; "'!" &amp; I$10),0))</f>
        <v>0</v>
      </c>
      <c r="J362" s="314">
        <f t="shared" ca="1" si="57"/>
        <v>0</v>
      </c>
      <c r="K362" s="173">
        <f ca="1">IF($A362="","",L362-I362)</f>
        <v>0</v>
      </c>
      <c r="L362" s="174">
        <f t="shared" ref="L362:M365" ca="1" si="58">IF($A362="","",IFERROR(INDIRECT("'" &amp; $A362 &amp; "'!" &amp; L$10),0))</f>
        <v>0</v>
      </c>
      <c r="M362" s="316">
        <f t="shared" ca="1" si="58"/>
        <v>0</v>
      </c>
    </row>
    <row r="363" spans="1:13">
      <c r="A363" s="172" t="s">
        <v>384</v>
      </c>
      <c r="B363" s="172" t="str">
        <f>IF(A363="","",$A$361)</f>
        <v>6 Bedroom</v>
      </c>
      <c r="C363" s="103">
        <f t="shared" ca="1" si="56"/>
        <v>5</v>
      </c>
      <c r="D363" s="103">
        <f t="shared" ca="1" si="56"/>
        <v>0</v>
      </c>
      <c r="E363" s="103">
        <f t="shared" ca="1" si="56"/>
        <v>0</v>
      </c>
      <c r="F363" s="315">
        <f t="shared" ca="1" si="56"/>
        <v>0</v>
      </c>
      <c r="G363" s="314">
        <f t="shared" ca="1" si="56"/>
        <v>0</v>
      </c>
      <c r="H363" s="173">
        <f ca="1">IF($A363="","",I363-F363)</f>
        <v>0</v>
      </c>
      <c r="I363" s="315">
        <f t="shared" ca="1" si="57"/>
        <v>0</v>
      </c>
      <c r="J363" s="314">
        <f t="shared" ca="1" si="57"/>
        <v>0</v>
      </c>
      <c r="K363" s="173">
        <f ca="1">IF($A363="","",L363-I363)</f>
        <v>0</v>
      </c>
      <c r="L363" s="174">
        <f t="shared" ca="1" si="58"/>
        <v>0</v>
      </c>
      <c r="M363" s="316">
        <f t="shared" ca="1" si="58"/>
        <v>0</v>
      </c>
    </row>
    <row r="364" spans="1:13">
      <c r="A364" s="172" t="s">
        <v>406</v>
      </c>
      <c r="B364" s="172" t="str">
        <f>IF(A364="","",$A$361)</f>
        <v>6 Bedroom</v>
      </c>
      <c r="C364" s="103">
        <f t="shared" ca="1" si="56"/>
        <v>4</v>
      </c>
      <c r="D364" s="103">
        <f t="shared" ca="1" si="56"/>
        <v>0</v>
      </c>
      <c r="E364" s="103">
        <f t="shared" ca="1" si="56"/>
        <v>0</v>
      </c>
      <c r="F364" s="315">
        <f t="shared" ca="1" si="56"/>
        <v>0</v>
      </c>
      <c r="G364" s="314">
        <f t="shared" ca="1" si="56"/>
        <v>0</v>
      </c>
      <c r="H364" s="173">
        <f ca="1">IF($A364="","",I364-F364)</f>
        <v>0</v>
      </c>
      <c r="I364" s="315">
        <f t="shared" ca="1" si="57"/>
        <v>0</v>
      </c>
      <c r="J364" s="314">
        <f t="shared" ca="1" si="57"/>
        <v>0</v>
      </c>
      <c r="K364" s="173">
        <f ca="1">IF($A364="","",L364-I364)</f>
        <v>0</v>
      </c>
      <c r="L364" s="174">
        <f t="shared" ca="1" si="58"/>
        <v>0</v>
      </c>
      <c r="M364" s="316">
        <f t="shared" ca="1" si="58"/>
        <v>0</v>
      </c>
    </row>
    <row r="365" spans="1:13">
      <c r="A365" s="172" t="s">
        <v>422</v>
      </c>
      <c r="B365" s="172" t="str">
        <f>IF(A365="","",$A$361)</f>
        <v>6 Bedroom</v>
      </c>
      <c r="C365" s="103">
        <f t="shared" ca="1" si="56"/>
        <v>5</v>
      </c>
      <c r="D365" s="103">
        <f t="shared" ca="1" si="56"/>
        <v>0</v>
      </c>
      <c r="E365" s="103">
        <f t="shared" ca="1" si="56"/>
        <v>0</v>
      </c>
      <c r="F365" s="315">
        <f t="shared" ca="1" si="56"/>
        <v>0</v>
      </c>
      <c r="G365" s="314">
        <f t="shared" ca="1" si="56"/>
        <v>0</v>
      </c>
      <c r="H365" s="173">
        <f ca="1">IF($A365="","",I365-F365)</f>
        <v>0</v>
      </c>
      <c r="I365" s="315">
        <f t="shared" ca="1" si="57"/>
        <v>0</v>
      </c>
      <c r="J365" s="314">
        <f t="shared" ca="1" si="57"/>
        <v>0</v>
      </c>
      <c r="K365" s="173">
        <f ca="1">IF($A365="","",L365-I365)</f>
        <v>0</v>
      </c>
      <c r="L365" s="174">
        <f t="shared" ca="1" si="58"/>
        <v>0</v>
      </c>
      <c r="M365" s="316">
        <f t="shared" ca="1" si="58"/>
        <v>0</v>
      </c>
    </row>
    <row r="366" spans="1:13" hidden="1">
      <c r="A366" s="172"/>
      <c r="B366" s="172" t="str">
        <f t="shared" ref="B366:B409" si="59">IF(A366="","",$A$361)</f>
        <v/>
      </c>
      <c r="C366" s="103" t="str">
        <f t="shared" ref="C366:G409" ca="1" si="60">IF($A366="","",IFERROR(INDIRECT("'" &amp; $A366 &amp; "'!" &amp; C$10),0))</f>
        <v/>
      </c>
      <c r="D366" s="103" t="str">
        <f t="shared" ca="1" si="60"/>
        <v/>
      </c>
      <c r="E366" s="103" t="str">
        <f t="shared" ca="1" si="60"/>
        <v/>
      </c>
      <c r="F366" s="315" t="str">
        <f t="shared" ca="1" si="60"/>
        <v/>
      </c>
      <c r="G366" s="314" t="str">
        <f t="shared" ca="1" si="60"/>
        <v/>
      </c>
      <c r="H366" s="173" t="str">
        <f t="shared" ref="H366:H409" si="61">IF($A366="","",I366-F366)</f>
        <v/>
      </c>
      <c r="I366" s="315" t="str">
        <f t="shared" ref="I366:J409" ca="1" si="62">IF($A366="","",IFERROR(INDIRECT("'" &amp; $A366 &amp; "'!" &amp; I$10),0))</f>
        <v/>
      </c>
      <c r="J366" s="314" t="str">
        <f t="shared" ca="1" si="62"/>
        <v/>
      </c>
      <c r="K366" s="173" t="str">
        <f t="shared" ref="K366:K409" si="63">IF($A366="","",L366-I366)</f>
        <v/>
      </c>
      <c r="L366" s="174" t="str">
        <f t="shared" ref="L366:M409" ca="1" si="64">IF($A366="","",IFERROR(INDIRECT("'" &amp; $A366 &amp; "'!" &amp; L$10),0))</f>
        <v/>
      </c>
      <c r="M366" s="316" t="str">
        <f t="shared" ca="1" si="64"/>
        <v/>
      </c>
    </row>
    <row r="367" spans="1:13" hidden="1">
      <c r="A367" s="172"/>
      <c r="B367" s="172" t="str">
        <f t="shared" si="59"/>
        <v/>
      </c>
      <c r="C367" s="103" t="str">
        <f t="shared" ca="1" si="60"/>
        <v/>
      </c>
      <c r="D367" s="103" t="str">
        <f t="shared" ca="1" si="60"/>
        <v/>
      </c>
      <c r="E367" s="103" t="str">
        <f t="shared" ca="1" si="60"/>
        <v/>
      </c>
      <c r="F367" s="315" t="str">
        <f t="shared" ca="1" si="60"/>
        <v/>
      </c>
      <c r="G367" s="314" t="str">
        <f t="shared" ca="1" si="60"/>
        <v/>
      </c>
      <c r="H367" s="173" t="str">
        <f t="shared" si="61"/>
        <v/>
      </c>
      <c r="I367" s="315" t="str">
        <f t="shared" ca="1" si="62"/>
        <v/>
      </c>
      <c r="J367" s="314" t="str">
        <f t="shared" ca="1" si="62"/>
        <v/>
      </c>
      <c r="K367" s="173" t="str">
        <f t="shared" si="63"/>
        <v/>
      </c>
      <c r="L367" s="174" t="str">
        <f t="shared" ca="1" si="64"/>
        <v/>
      </c>
      <c r="M367" s="316" t="str">
        <f t="shared" ca="1" si="64"/>
        <v/>
      </c>
    </row>
    <row r="368" spans="1:13" hidden="1">
      <c r="A368" s="172"/>
      <c r="B368" s="172" t="str">
        <f t="shared" si="59"/>
        <v/>
      </c>
      <c r="C368" s="103" t="str">
        <f t="shared" ca="1" si="60"/>
        <v/>
      </c>
      <c r="D368" s="103" t="str">
        <f t="shared" ca="1" si="60"/>
        <v/>
      </c>
      <c r="E368" s="103" t="str">
        <f t="shared" ca="1" si="60"/>
        <v/>
      </c>
      <c r="F368" s="315" t="str">
        <f t="shared" ca="1" si="60"/>
        <v/>
      </c>
      <c r="G368" s="314" t="str">
        <f t="shared" ca="1" si="60"/>
        <v/>
      </c>
      <c r="H368" s="173" t="str">
        <f t="shared" si="61"/>
        <v/>
      </c>
      <c r="I368" s="315" t="str">
        <f t="shared" ca="1" si="62"/>
        <v/>
      </c>
      <c r="J368" s="314" t="str">
        <f t="shared" ca="1" si="62"/>
        <v/>
      </c>
      <c r="K368" s="173" t="str">
        <f t="shared" si="63"/>
        <v/>
      </c>
      <c r="L368" s="174" t="str">
        <f t="shared" ca="1" si="64"/>
        <v/>
      </c>
      <c r="M368" s="316" t="str">
        <f t="shared" ca="1" si="64"/>
        <v/>
      </c>
    </row>
    <row r="369" spans="1:13" hidden="1">
      <c r="A369" s="172"/>
      <c r="B369" s="172" t="str">
        <f t="shared" si="59"/>
        <v/>
      </c>
      <c r="C369" s="103" t="str">
        <f t="shared" ca="1" si="60"/>
        <v/>
      </c>
      <c r="D369" s="103" t="str">
        <f t="shared" ca="1" si="60"/>
        <v/>
      </c>
      <c r="E369" s="103" t="str">
        <f t="shared" ca="1" si="60"/>
        <v/>
      </c>
      <c r="F369" s="315" t="str">
        <f t="shared" ca="1" si="60"/>
        <v/>
      </c>
      <c r="G369" s="314" t="str">
        <f t="shared" ca="1" si="60"/>
        <v/>
      </c>
      <c r="H369" s="173" t="str">
        <f t="shared" si="61"/>
        <v/>
      </c>
      <c r="I369" s="315" t="str">
        <f t="shared" ca="1" si="62"/>
        <v/>
      </c>
      <c r="J369" s="314" t="str">
        <f t="shared" ca="1" si="62"/>
        <v/>
      </c>
      <c r="K369" s="173" t="str">
        <f t="shared" si="63"/>
        <v/>
      </c>
      <c r="L369" s="174" t="str">
        <f t="shared" ca="1" si="64"/>
        <v/>
      </c>
      <c r="M369" s="316" t="str">
        <f t="shared" ca="1" si="64"/>
        <v/>
      </c>
    </row>
    <row r="370" spans="1:13" hidden="1">
      <c r="A370" s="172"/>
      <c r="B370" s="172" t="str">
        <f t="shared" si="59"/>
        <v/>
      </c>
      <c r="C370" s="103" t="str">
        <f t="shared" ca="1" si="60"/>
        <v/>
      </c>
      <c r="D370" s="103" t="str">
        <f t="shared" ca="1" si="60"/>
        <v/>
      </c>
      <c r="E370" s="103" t="str">
        <f t="shared" ca="1" si="60"/>
        <v/>
      </c>
      <c r="F370" s="315" t="str">
        <f t="shared" ca="1" si="60"/>
        <v/>
      </c>
      <c r="G370" s="314" t="str">
        <f t="shared" ca="1" si="60"/>
        <v/>
      </c>
      <c r="H370" s="173" t="str">
        <f t="shared" si="61"/>
        <v/>
      </c>
      <c r="I370" s="315" t="str">
        <f t="shared" ca="1" si="62"/>
        <v/>
      </c>
      <c r="J370" s="314" t="str">
        <f t="shared" ca="1" si="62"/>
        <v/>
      </c>
      <c r="K370" s="173" t="str">
        <f t="shared" si="63"/>
        <v/>
      </c>
      <c r="L370" s="174" t="str">
        <f t="shared" ca="1" si="64"/>
        <v/>
      </c>
      <c r="M370" s="316" t="str">
        <f t="shared" ca="1" si="64"/>
        <v/>
      </c>
    </row>
    <row r="371" spans="1:13" hidden="1">
      <c r="A371" s="172"/>
      <c r="B371" s="172" t="str">
        <f t="shared" si="59"/>
        <v/>
      </c>
      <c r="C371" s="103" t="str">
        <f t="shared" ca="1" si="60"/>
        <v/>
      </c>
      <c r="D371" s="103" t="str">
        <f t="shared" ca="1" si="60"/>
        <v/>
      </c>
      <c r="E371" s="103" t="str">
        <f t="shared" ca="1" si="60"/>
        <v/>
      </c>
      <c r="F371" s="315" t="str">
        <f t="shared" ca="1" si="60"/>
        <v/>
      </c>
      <c r="G371" s="314" t="str">
        <f t="shared" ca="1" si="60"/>
        <v/>
      </c>
      <c r="H371" s="173" t="str">
        <f t="shared" si="61"/>
        <v/>
      </c>
      <c r="I371" s="315" t="str">
        <f t="shared" ca="1" si="62"/>
        <v/>
      </c>
      <c r="J371" s="314" t="str">
        <f t="shared" ca="1" si="62"/>
        <v/>
      </c>
      <c r="K371" s="173" t="str">
        <f t="shared" si="63"/>
        <v/>
      </c>
      <c r="L371" s="174" t="str">
        <f t="shared" ca="1" si="64"/>
        <v/>
      </c>
      <c r="M371" s="316" t="str">
        <f t="shared" ca="1" si="64"/>
        <v/>
      </c>
    </row>
    <row r="372" spans="1:13" hidden="1">
      <c r="A372" s="172"/>
      <c r="B372" s="172" t="str">
        <f t="shared" si="59"/>
        <v/>
      </c>
      <c r="C372" s="103" t="str">
        <f t="shared" ca="1" si="60"/>
        <v/>
      </c>
      <c r="D372" s="103" t="str">
        <f t="shared" ca="1" si="60"/>
        <v/>
      </c>
      <c r="E372" s="103" t="str">
        <f t="shared" ca="1" si="60"/>
        <v/>
      </c>
      <c r="F372" s="315" t="str">
        <f t="shared" ca="1" si="60"/>
        <v/>
      </c>
      <c r="G372" s="314" t="str">
        <f t="shared" ca="1" si="60"/>
        <v/>
      </c>
      <c r="H372" s="173" t="str">
        <f t="shared" si="61"/>
        <v/>
      </c>
      <c r="I372" s="315" t="str">
        <f t="shared" ca="1" si="62"/>
        <v/>
      </c>
      <c r="J372" s="314" t="str">
        <f t="shared" ca="1" si="62"/>
        <v/>
      </c>
      <c r="K372" s="173" t="str">
        <f t="shared" si="63"/>
        <v/>
      </c>
      <c r="L372" s="174" t="str">
        <f t="shared" ca="1" si="64"/>
        <v/>
      </c>
      <c r="M372" s="316" t="str">
        <f t="shared" ca="1" si="64"/>
        <v/>
      </c>
    </row>
    <row r="373" spans="1:13" hidden="1">
      <c r="A373" s="172"/>
      <c r="B373" s="172" t="str">
        <f t="shared" si="59"/>
        <v/>
      </c>
      <c r="C373" s="103" t="str">
        <f t="shared" ca="1" si="60"/>
        <v/>
      </c>
      <c r="D373" s="103" t="str">
        <f t="shared" ca="1" si="60"/>
        <v/>
      </c>
      <c r="E373" s="103" t="str">
        <f t="shared" ca="1" si="60"/>
        <v/>
      </c>
      <c r="F373" s="315" t="str">
        <f t="shared" ca="1" si="60"/>
        <v/>
      </c>
      <c r="G373" s="314" t="str">
        <f t="shared" ca="1" si="60"/>
        <v/>
      </c>
      <c r="H373" s="173" t="str">
        <f t="shared" si="61"/>
        <v/>
      </c>
      <c r="I373" s="315" t="str">
        <f t="shared" ca="1" si="62"/>
        <v/>
      </c>
      <c r="J373" s="314" t="str">
        <f t="shared" ca="1" si="62"/>
        <v/>
      </c>
      <c r="K373" s="173" t="str">
        <f t="shared" si="63"/>
        <v/>
      </c>
      <c r="L373" s="174" t="str">
        <f t="shared" ca="1" si="64"/>
        <v/>
      </c>
      <c r="M373" s="316" t="str">
        <f t="shared" ca="1" si="64"/>
        <v/>
      </c>
    </row>
    <row r="374" spans="1:13" hidden="1">
      <c r="A374" s="172"/>
      <c r="B374" s="172" t="str">
        <f t="shared" si="59"/>
        <v/>
      </c>
      <c r="C374" s="103" t="str">
        <f t="shared" ca="1" si="60"/>
        <v/>
      </c>
      <c r="D374" s="103" t="str">
        <f t="shared" ca="1" si="60"/>
        <v/>
      </c>
      <c r="E374" s="103" t="str">
        <f t="shared" ca="1" si="60"/>
        <v/>
      </c>
      <c r="F374" s="315" t="str">
        <f t="shared" ca="1" si="60"/>
        <v/>
      </c>
      <c r="G374" s="314" t="str">
        <f t="shared" ca="1" si="60"/>
        <v/>
      </c>
      <c r="H374" s="173" t="str">
        <f t="shared" si="61"/>
        <v/>
      </c>
      <c r="I374" s="315" t="str">
        <f t="shared" ca="1" si="62"/>
        <v/>
      </c>
      <c r="J374" s="314" t="str">
        <f t="shared" ca="1" si="62"/>
        <v/>
      </c>
      <c r="K374" s="173" t="str">
        <f t="shared" si="63"/>
        <v/>
      </c>
      <c r="L374" s="174" t="str">
        <f t="shared" ca="1" si="64"/>
        <v/>
      </c>
      <c r="M374" s="316" t="str">
        <f t="shared" ca="1" si="64"/>
        <v/>
      </c>
    </row>
    <row r="375" spans="1:13" hidden="1">
      <c r="A375" s="172"/>
      <c r="B375" s="172" t="str">
        <f t="shared" si="59"/>
        <v/>
      </c>
      <c r="C375" s="103" t="str">
        <f t="shared" ca="1" si="60"/>
        <v/>
      </c>
      <c r="D375" s="103" t="str">
        <f t="shared" ca="1" si="60"/>
        <v/>
      </c>
      <c r="E375" s="103" t="str">
        <f t="shared" ca="1" si="60"/>
        <v/>
      </c>
      <c r="F375" s="315" t="str">
        <f t="shared" ca="1" si="60"/>
        <v/>
      </c>
      <c r="G375" s="314" t="str">
        <f t="shared" ca="1" si="60"/>
        <v/>
      </c>
      <c r="H375" s="173" t="str">
        <f t="shared" si="61"/>
        <v/>
      </c>
      <c r="I375" s="315" t="str">
        <f t="shared" ca="1" si="62"/>
        <v/>
      </c>
      <c r="J375" s="314" t="str">
        <f t="shared" ca="1" si="62"/>
        <v/>
      </c>
      <c r="K375" s="173" t="str">
        <f t="shared" si="63"/>
        <v/>
      </c>
      <c r="L375" s="174" t="str">
        <f t="shared" ca="1" si="64"/>
        <v/>
      </c>
      <c r="M375" s="316" t="str">
        <f t="shared" ca="1" si="64"/>
        <v/>
      </c>
    </row>
    <row r="376" spans="1:13" hidden="1">
      <c r="A376" s="172"/>
      <c r="B376" s="172" t="str">
        <f t="shared" si="59"/>
        <v/>
      </c>
      <c r="C376" s="103" t="str">
        <f t="shared" ca="1" si="60"/>
        <v/>
      </c>
      <c r="D376" s="103" t="str">
        <f t="shared" ca="1" si="60"/>
        <v/>
      </c>
      <c r="E376" s="103" t="str">
        <f t="shared" ca="1" si="60"/>
        <v/>
      </c>
      <c r="F376" s="315" t="str">
        <f t="shared" ca="1" si="60"/>
        <v/>
      </c>
      <c r="G376" s="314" t="str">
        <f t="shared" ca="1" si="60"/>
        <v/>
      </c>
      <c r="H376" s="173" t="str">
        <f t="shared" si="61"/>
        <v/>
      </c>
      <c r="I376" s="315" t="str">
        <f t="shared" ca="1" si="62"/>
        <v/>
      </c>
      <c r="J376" s="314" t="str">
        <f t="shared" ca="1" si="62"/>
        <v/>
      </c>
      <c r="K376" s="173" t="str">
        <f t="shared" si="63"/>
        <v/>
      </c>
      <c r="L376" s="174" t="str">
        <f t="shared" ca="1" si="64"/>
        <v/>
      </c>
      <c r="M376" s="316" t="str">
        <f t="shared" ca="1" si="64"/>
        <v/>
      </c>
    </row>
    <row r="377" spans="1:13" hidden="1">
      <c r="A377" s="172"/>
      <c r="B377" s="172" t="str">
        <f t="shared" si="59"/>
        <v/>
      </c>
      <c r="C377" s="103" t="str">
        <f t="shared" ca="1" si="60"/>
        <v/>
      </c>
      <c r="D377" s="103" t="str">
        <f t="shared" ca="1" si="60"/>
        <v/>
      </c>
      <c r="E377" s="103" t="str">
        <f t="shared" ca="1" si="60"/>
        <v/>
      </c>
      <c r="F377" s="315" t="str">
        <f t="shared" ca="1" si="60"/>
        <v/>
      </c>
      <c r="G377" s="314" t="str">
        <f t="shared" ca="1" si="60"/>
        <v/>
      </c>
      <c r="H377" s="173" t="str">
        <f t="shared" si="61"/>
        <v/>
      </c>
      <c r="I377" s="315" t="str">
        <f t="shared" ca="1" si="62"/>
        <v/>
      </c>
      <c r="J377" s="314" t="str">
        <f t="shared" ca="1" si="62"/>
        <v/>
      </c>
      <c r="K377" s="173" t="str">
        <f t="shared" si="63"/>
        <v/>
      </c>
      <c r="L377" s="174" t="str">
        <f t="shared" ca="1" si="64"/>
        <v/>
      </c>
      <c r="M377" s="316" t="str">
        <f t="shared" ca="1" si="64"/>
        <v/>
      </c>
    </row>
    <row r="378" spans="1:13" hidden="1">
      <c r="A378" s="172"/>
      <c r="B378" s="172" t="str">
        <f t="shared" si="59"/>
        <v/>
      </c>
      <c r="C378" s="103" t="str">
        <f t="shared" ca="1" si="60"/>
        <v/>
      </c>
      <c r="D378" s="103" t="str">
        <f t="shared" ca="1" si="60"/>
        <v/>
      </c>
      <c r="E378" s="103" t="str">
        <f t="shared" ca="1" si="60"/>
        <v/>
      </c>
      <c r="F378" s="315" t="str">
        <f t="shared" ca="1" si="60"/>
        <v/>
      </c>
      <c r="G378" s="314" t="str">
        <f t="shared" ca="1" si="60"/>
        <v/>
      </c>
      <c r="H378" s="173" t="str">
        <f t="shared" si="61"/>
        <v/>
      </c>
      <c r="I378" s="315" t="str">
        <f t="shared" ca="1" si="62"/>
        <v/>
      </c>
      <c r="J378" s="314" t="str">
        <f t="shared" ca="1" si="62"/>
        <v/>
      </c>
      <c r="K378" s="173" t="str">
        <f t="shared" si="63"/>
        <v/>
      </c>
      <c r="L378" s="174" t="str">
        <f t="shared" ca="1" si="64"/>
        <v/>
      </c>
      <c r="M378" s="316" t="str">
        <f t="shared" ca="1" si="64"/>
        <v/>
      </c>
    </row>
    <row r="379" spans="1:13" hidden="1">
      <c r="A379" s="172"/>
      <c r="B379" s="172" t="str">
        <f t="shared" si="59"/>
        <v/>
      </c>
      <c r="C379" s="103" t="str">
        <f t="shared" ca="1" si="60"/>
        <v/>
      </c>
      <c r="D379" s="103" t="str">
        <f t="shared" ca="1" si="60"/>
        <v/>
      </c>
      <c r="E379" s="103" t="str">
        <f t="shared" ca="1" si="60"/>
        <v/>
      </c>
      <c r="F379" s="315" t="str">
        <f t="shared" ca="1" si="60"/>
        <v/>
      </c>
      <c r="G379" s="314" t="str">
        <f t="shared" ca="1" si="60"/>
        <v/>
      </c>
      <c r="H379" s="173" t="str">
        <f t="shared" si="61"/>
        <v/>
      </c>
      <c r="I379" s="315" t="str">
        <f t="shared" ca="1" si="62"/>
        <v/>
      </c>
      <c r="J379" s="314" t="str">
        <f t="shared" ca="1" si="62"/>
        <v/>
      </c>
      <c r="K379" s="173" t="str">
        <f t="shared" si="63"/>
        <v/>
      </c>
      <c r="L379" s="174" t="str">
        <f t="shared" ca="1" si="64"/>
        <v/>
      </c>
      <c r="M379" s="316" t="str">
        <f t="shared" ca="1" si="64"/>
        <v/>
      </c>
    </row>
    <row r="380" spans="1:13" hidden="1">
      <c r="A380" s="172"/>
      <c r="B380" s="172" t="str">
        <f t="shared" si="59"/>
        <v/>
      </c>
      <c r="C380" s="103" t="str">
        <f t="shared" ca="1" si="60"/>
        <v/>
      </c>
      <c r="D380" s="103" t="str">
        <f t="shared" ca="1" si="60"/>
        <v/>
      </c>
      <c r="E380" s="103" t="str">
        <f t="shared" ca="1" si="60"/>
        <v/>
      </c>
      <c r="F380" s="315" t="str">
        <f t="shared" ca="1" si="60"/>
        <v/>
      </c>
      <c r="G380" s="314" t="str">
        <f t="shared" ca="1" si="60"/>
        <v/>
      </c>
      <c r="H380" s="173" t="str">
        <f t="shared" si="61"/>
        <v/>
      </c>
      <c r="I380" s="315" t="str">
        <f t="shared" ca="1" si="62"/>
        <v/>
      </c>
      <c r="J380" s="314" t="str">
        <f t="shared" ca="1" si="62"/>
        <v/>
      </c>
      <c r="K380" s="173" t="str">
        <f t="shared" si="63"/>
        <v/>
      </c>
      <c r="L380" s="174" t="str">
        <f t="shared" ca="1" si="64"/>
        <v/>
      </c>
      <c r="M380" s="316" t="str">
        <f t="shared" ca="1" si="64"/>
        <v/>
      </c>
    </row>
    <row r="381" spans="1:13" hidden="1">
      <c r="A381" s="172"/>
      <c r="B381" s="172" t="str">
        <f t="shared" si="59"/>
        <v/>
      </c>
      <c r="C381" s="103" t="str">
        <f t="shared" ca="1" si="60"/>
        <v/>
      </c>
      <c r="D381" s="103" t="str">
        <f t="shared" ca="1" si="60"/>
        <v/>
      </c>
      <c r="E381" s="103" t="str">
        <f t="shared" ca="1" si="60"/>
        <v/>
      </c>
      <c r="F381" s="315" t="str">
        <f t="shared" ca="1" si="60"/>
        <v/>
      </c>
      <c r="G381" s="314" t="str">
        <f t="shared" ca="1" si="60"/>
        <v/>
      </c>
      <c r="H381" s="173" t="str">
        <f t="shared" si="61"/>
        <v/>
      </c>
      <c r="I381" s="315" t="str">
        <f t="shared" ca="1" si="62"/>
        <v/>
      </c>
      <c r="J381" s="314" t="str">
        <f t="shared" ca="1" si="62"/>
        <v/>
      </c>
      <c r="K381" s="173" t="str">
        <f t="shared" si="63"/>
        <v/>
      </c>
      <c r="L381" s="174" t="str">
        <f t="shared" ca="1" si="64"/>
        <v/>
      </c>
      <c r="M381" s="316" t="str">
        <f t="shared" ca="1" si="64"/>
        <v/>
      </c>
    </row>
    <row r="382" spans="1:13" hidden="1">
      <c r="A382" s="172"/>
      <c r="B382" s="172" t="str">
        <f t="shared" si="59"/>
        <v/>
      </c>
      <c r="C382" s="103" t="str">
        <f t="shared" ca="1" si="60"/>
        <v/>
      </c>
      <c r="D382" s="103" t="str">
        <f t="shared" ca="1" si="60"/>
        <v/>
      </c>
      <c r="E382" s="103" t="str">
        <f t="shared" ca="1" si="60"/>
        <v/>
      </c>
      <c r="F382" s="315" t="str">
        <f t="shared" ca="1" si="60"/>
        <v/>
      </c>
      <c r="G382" s="314" t="str">
        <f t="shared" ca="1" si="60"/>
        <v/>
      </c>
      <c r="H382" s="173" t="str">
        <f t="shared" si="61"/>
        <v/>
      </c>
      <c r="I382" s="315" t="str">
        <f t="shared" ca="1" si="62"/>
        <v/>
      </c>
      <c r="J382" s="314" t="str">
        <f t="shared" ca="1" si="62"/>
        <v/>
      </c>
      <c r="K382" s="173" t="str">
        <f t="shared" si="63"/>
        <v/>
      </c>
      <c r="L382" s="174" t="str">
        <f t="shared" ca="1" si="64"/>
        <v/>
      </c>
      <c r="M382" s="316" t="str">
        <f t="shared" ca="1" si="64"/>
        <v/>
      </c>
    </row>
    <row r="383" spans="1:13" hidden="1">
      <c r="A383" s="172"/>
      <c r="B383" s="172" t="str">
        <f t="shared" si="59"/>
        <v/>
      </c>
      <c r="C383" s="103" t="str">
        <f t="shared" ca="1" si="60"/>
        <v/>
      </c>
      <c r="D383" s="103" t="str">
        <f t="shared" ca="1" si="60"/>
        <v/>
      </c>
      <c r="E383" s="103" t="str">
        <f t="shared" ca="1" si="60"/>
        <v/>
      </c>
      <c r="F383" s="315" t="str">
        <f t="shared" ca="1" si="60"/>
        <v/>
      </c>
      <c r="G383" s="314" t="str">
        <f t="shared" ca="1" si="60"/>
        <v/>
      </c>
      <c r="H383" s="173" t="str">
        <f t="shared" si="61"/>
        <v/>
      </c>
      <c r="I383" s="315" t="str">
        <f t="shared" ca="1" si="62"/>
        <v/>
      </c>
      <c r="J383" s="314" t="str">
        <f t="shared" ca="1" si="62"/>
        <v/>
      </c>
      <c r="K383" s="173" t="str">
        <f t="shared" si="63"/>
        <v/>
      </c>
      <c r="L383" s="174" t="str">
        <f t="shared" ca="1" si="64"/>
        <v/>
      </c>
      <c r="M383" s="316" t="str">
        <f t="shared" ca="1" si="64"/>
        <v/>
      </c>
    </row>
    <row r="384" spans="1:13" hidden="1">
      <c r="A384" s="172"/>
      <c r="B384" s="172" t="str">
        <f t="shared" si="59"/>
        <v/>
      </c>
      <c r="C384" s="103" t="str">
        <f t="shared" ca="1" si="60"/>
        <v/>
      </c>
      <c r="D384" s="103" t="str">
        <f t="shared" ca="1" si="60"/>
        <v/>
      </c>
      <c r="E384" s="103" t="str">
        <f t="shared" ca="1" si="60"/>
        <v/>
      </c>
      <c r="F384" s="315" t="str">
        <f t="shared" ca="1" si="60"/>
        <v/>
      </c>
      <c r="G384" s="314" t="str">
        <f t="shared" ca="1" si="60"/>
        <v/>
      </c>
      <c r="H384" s="173" t="str">
        <f t="shared" si="61"/>
        <v/>
      </c>
      <c r="I384" s="315" t="str">
        <f t="shared" ca="1" si="62"/>
        <v/>
      </c>
      <c r="J384" s="314" t="str">
        <f t="shared" ca="1" si="62"/>
        <v/>
      </c>
      <c r="K384" s="173" t="str">
        <f t="shared" si="63"/>
        <v/>
      </c>
      <c r="L384" s="174" t="str">
        <f t="shared" ca="1" si="64"/>
        <v/>
      </c>
      <c r="M384" s="316" t="str">
        <f t="shared" ca="1" si="64"/>
        <v/>
      </c>
    </row>
    <row r="385" spans="1:13" hidden="1">
      <c r="A385" s="172"/>
      <c r="B385" s="172" t="str">
        <f t="shared" si="59"/>
        <v/>
      </c>
      <c r="C385" s="103" t="str">
        <f t="shared" ca="1" si="60"/>
        <v/>
      </c>
      <c r="D385" s="103" t="str">
        <f t="shared" ca="1" si="60"/>
        <v/>
      </c>
      <c r="E385" s="103" t="str">
        <f t="shared" ca="1" si="60"/>
        <v/>
      </c>
      <c r="F385" s="315" t="str">
        <f t="shared" ca="1" si="60"/>
        <v/>
      </c>
      <c r="G385" s="314" t="str">
        <f t="shared" ca="1" si="60"/>
        <v/>
      </c>
      <c r="H385" s="173" t="str">
        <f t="shared" si="61"/>
        <v/>
      </c>
      <c r="I385" s="315" t="str">
        <f t="shared" ca="1" si="62"/>
        <v/>
      </c>
      <c r="J385" s="314" t="str">
        <f t="shared" ca="1" si="62"/>
        <v/>
      </c>
      <c r="K385" s="173" t="str">
        <f t="shared" si="63"/>
        <v/>
      </c>
      <c r="L385" s="174" t="str">
        <f t="shared" ca="1" si="64"/>
        <v/>
      </c>
      <c r="M385" s="316" t="str">
        <f t="shared" ca="1" si="64"/>
        <v/>
      </c>
    </row>
    <row r="386" spans="1:13" hidden="1">
      <c r="A386" s="172"/>
      <c r="B386" s="172" t="str">
        <f t="shared" si="59"/>
        <v/>
      </c>
      <c r="C386" s="103" t="str">
        <f t="shared" ca="1" si="60"/>
        <v/>
      </c>
      <c r="D386" s="103" t="str">
        <f t="shared" ca="1" si="60"/>
        <v/>
      </c>
      <c r="E386" s="103" t="str">
        <f t="shared" ca="1" si="60"/>
        <v/>
      </c>
      <c r="F386" s="315" t="str">
        <f t="shared" ca="1" si="60"/>
        <v/>
      </c>
      <c r="G386" s="314" t="str">
        <f t="shared" ca="1" si="60"/>
        <v/>
      </c>
      <c r="H386" s="173" t="str">
        <f t="shared" si="61"/>
        <v/>
      </c>
      <c r="I386" s="315" t="str">
        <f t="shared" ca="1" si="62"/>
        <v/>
      </c>
      <c r="J386" s="314" t="str">
        <f t="shared" ca="1" si="62"/>
        <v/>
      </c>
      <c r="K386" s="173" t="str">
        <f t="shared" si="63"/>
        <v/>
      </c>
      <c r="L386" s="174" t="str">
        <f t="shared" ca="1" si="64"/>
        <v/>
      </c>
      <c r="M386" s="316" t="str">
        <f t="shared" ca="1" si="64"/>
        <v/>
      </c>
    </row>
    <row r="387" spans="1:13" hidden="1">
      <c r="A387" s="172"/>
      <c r="B387" s="172" t="str">
        <f t="shared" si="59"/>
        <v/>
      </c>
      <c r="C387" s="103" t="str">
        <f t="shared" ca="1" si="60"/>
        <v/>
      </c>
      <c r="D387" s="103" t="str">
        <f t="shared" ca="1" si="60"/>
        <v/>
      </c>
      <c r="E387" s="103" t="str">
        <f t="shared" ca="1" si="60"/>
        <v/>
      </c>
      <c r="F387" s="315" t="str">
        <f t="shared" ca="1" si="60"/>
        <v/>
      </c>
      <c r="G387" s="314" t="str">
        <f t="shared" ca="1" si="60"/>
        <v/>
      </c>
      <c r="H387" s="173" t="str">
        <f t="shared" si="61"/>
        <v/>
      </c>
      <c r="I387" s="315" t="str">
        <f t="shared" ca="1" si="62"/>
        <v/>
      </c>
      <c r="J387" s="314" t="str">
        <f t="shared" ca="1" si="62"/>
        <v/>
      </c>
      <c r="K387" s="173" t="str">
        <f t="shared" si="63"/>
        <v/>
      </c>
      <c r="L387" s="174" t="str">
        <f t="shared" ca="1" si="64"/>
        <v/>
      </c>
      <c r="M387" s="316" t="str">
        <f t="shared" ca="1" si="64"/>
        <v/>
      </c>
    </row>
    <row r="388" spans="1:13" hidden="1">
      <c r="A388" s="172"/>
      <c r="B388" s="172" t="str">
        <f t="shared" si="59"/>
        <v/>
      </c>
      <c r="C388" s="103" t="str">
        <f t="shared" ca="1" si="60"/>
        <v/>
      </c>
      <c r="D388" s="103" t="str">
        <f t="shared" ca="1" si="60"/>
        <v/>
      </c>
      <c r="E388" s="103" t="str">
        <f t="shared" ca="1" si="60"/>
        <v/>
      </c>
      <c r="F388" s="315" t="str">
        <f t="shared" ca="1" si="60"/>
        <v/>
      </c>
      <c r="G388" s="314" t="str">
        <f t="shared" ca="1" si="60"/>
        <v/>
      </c>
      <c r="H388" s="173" t="str">
        <f t="shared" si="61"/>
        <v/>
      </c>
      <c r="I388" s="315" t="str">
        <f t="shared" ca="1" si="62"/>
        <v/>
      </c>
      <c r="J388" s="314" t="str">
        <f t="shared" ca="1" si="62"/>
        <v/>
      </c>
      <c r="K388" s="173" t="str">
        <f t="shared" si="63"/>
        <v/>
      </c>
      <c r="L388" s="174" t="str">
        <f t="shared" ca="1" si="64"/>
        <v/>
      </c>
      <c r="M388" s="316" t="str">
        <f t="shared" ca="1" si="64"/>
        <v/>
      </c>
    </row>
    <row r="389" spans="1:13" hidden="1">
      <c r="A389" s="172"/>
      <c r="B389" s="172" t="str">
        <f t="shared" si="59"/>
        <v/>
      </c>
      <c r="C389" s="103" t="str">
        <f t="shared" ca="1" si="60"/>
        <v/>
      </c>
      <c r="D389" s="103" t="str">
        <f t="shared" ca="1" si="60"/>
        <v/>
      </c>
      <c r="E389" s="103" t="str">
        <f t="shared" ca="1" si="60"/>
        <v/>
      </c>
      <c r="F389" s="315" t="str">
        <f t="shared" ca="1" si="60"/>
        <v/>
      </c>
      <c r="G389" s="314" t="str">
        <f t="shared" ca="1" si="60"/>
        <v/>
      </c>
      <c r="H389" s="173" t="str">
        <f t="shared" si="61"/>
        <v/>
      </c>
      <c r="I389" s="315" t="str">
        <f t="shared" ca="1" si="62"/>
        <v/>
      </c>
      <c r="J389" s="314" t="str">
        <f t="shared" ca="1" si="62"/>
        <v/>
      </c>
      <c r="K389" s="173" t="str">
        <f t="shared" si="63"/>
        <v/>
      </c>
      <c r="L389" s="174" t="str">
        <f t="shared" ca="1" si="64"/>
        <v/>
      </c>
      <c r="M389" s="316" t="str">
        <f t="shared" ca="1" si="64"/>
        <v/>
      </c>
    </row>
    <row r="390" spans="1:13" hidden="1">
      <c r="A390" s="172"/>
      <c r="B390" s="172" t="str">
        <f t="shared" si="59"/>
        <v/>
      </c>
      <c r="C390" s="103" t="str">
        <f t="shared" ca="1" si="60"/>
        <v/>
      </c>
      <c r="D390" s="103" t="str">
        <f t="shared" ca="1" si="60"/>
        <v/>
      </c>
      <c r="E390" s="103" t="str">
        <f t="shared" ca="1" si="60"/>
        <v/>
      </c>
      <c r="F390" s="315" t="str">
        <f t="shared" ca="1" si="60"/>
        <v/>
      </c>
      <c r="G390" s="314" t="str">
        <f t="shared" ca="1" si="60"/>
        <v/>
      </c>
      <c r="H390" s="173" t="str">
        <f t="shared" si="61"/>
        <v/>
      </c>
      <c r="I390" s="315" t="str">
        <f t="shared" ca="1" si="62"/>
        <v/>
      </c>
      <c r="J390" s="314" t="str">
        <f t="shared" ca="1" si="62"/>
        <v/>
      </c>
      <c r="K390" s="173" t="str">
        <f t="shared" si="63"/>
        <v/>
      </c>
      <c r="L390" s="174" t="str">
        <f t="shared" ca="1" si="64"/>
        <v/>
      </c>
      <c r="M390" s="316" t="str">
        <f t="shared" ca="1" si="64"/>
        <v/>
      </c>
    </row>
    <row r="391" spans="1:13" hidden="1">
      <c r="A391" s="172"/>
      <c r="B391" s="172" t="str">
        <f t="shared" si="59"/>
        <v/>
      </c>
      <c r="C391" s="103" t="str">
        <f t="shared" ca="1" si="60"/>
        <v/>
      </c>
      <c r="D391" s="103" t="str">
        <f t="shared" ca="1" si="60"/>
        <v/>
      </c>
      <c r="E391" s="103" t="str">
        <f t="shared" ca="1" si="60"/>
        <v/>
      </c>
      <c r="F391" s="315" t="str">
        <f t="shared" ca="1" si="60"/>
        <v/>
      </c>
      <c r="G391" s="314" t="str">
        <f t="shared" ca="1" si="60"/>
        <v/>
      </c>
      <c r="H391" s="173" t="str">
        <f t="shared" si="61"/>
        <v/>
      </c>
      <c r="I391" s="315" t="str">
        <f t="shared" ca="1" si="62"/>
        <v/>
      </c>
      <c r="J391" s="314" t="str">
        <f t="shared" ca="1" si="62"/>
        <v/>
      </c>
      <c r="K391" s="173" t="str">
        <f t="shared" si="63"/>
        <v/>
      </c>
      <c r="L391" s="174" t="str">
        <f t="shared" ca="1" si="64"/>
        <v/>
      </c>
      <c r="M391" s="316" t="str">
        <f t="shared" ca="1" si="64"/>
        <v/>
      </c>
    </row>
    <row r="392" spans="1:13" hidden="1">
      <c r="A392" s="172"/>
      <c r="B392" s="172" t="str">
        <f t="shared" si="59"/>
        <v/>
      </c>
      <c r="C392" s="103" t="str">
        <f t="shared" ca="1" si="60"/>
        <v/>
      </c>
      <c r="D392" s="103" t="str">
        <f t="shared" ca="1" si="60"/>
        <v/>
      </c>
      <c r="E392" s="103" t="str">
        <f t="shared" ca="1" si="60"/>
        <v/>
      </c>
      <c r="F392" s="315" t="str">
        <f t="shared" ca="1" si="60"/>
        <v/>
      </c>
      <c r="G392" s="314" t="str">
        <f t="shared" ca="1" si="60"/>
        <v/>
      </c>
      <c r="H392" s="173" t="str">
        <f t="shared" si="61"/>
        <v/>
      </c>
      <c r="I392" s="315" t="str">
        <f t="shared" ca="1" si="62"/>
        <v/>
      </c>
      <c r="J392" s="314" t="str">
        <f t="shared" ca="1" si="62"/>
        <v/>
      </c>
      <c r="K392" s="173" t="str">
        <f t="shared" si="63"/>
        <v/>
      </c>
      <c r="L392" s="174" t="str">
        <f t="shared" ca="1" si="64"/>
        <v/>
      </c>
      <c r="M392" s="316" t="str">
        <f t="shared" ca="1" si="64"/>
        <v/>
      </c>
    </row>
    <row r="393" spans="1:13" hidden="1">
      <c r="A393" s="172"/>
      <c r="B393" s="172" t="str">
        <f t="shared" si="59"/>
        <v/>
      </c>
      <c r="C393" s="103" t="str">
        <f t="shared" ca="1" si="60"/>
        <v/>
      </c>
      <c r="D393" s="103" t="str">
        <f t="shared" ca="1" si="60"/>
        <v/>
      </c>
      <c r="E393" s="103" t="str">
        <f t="shared" ca="1" si="60"/>
        <v/>
      </c>
      <c r="F393" s="315" t="str">
        <f t="shared" ca="1" si="60"/>
        <v/>
      </c>
      <c r="G393" s="314" t="str">
        <f t="shared" ca="1" si="60"/>
        <v/>
      </c>
      <c r="H393" s="173" t="str">
        <f t="shared" si="61"/>
        <v/>
      </c>
      <c r="I393" s="315" t="str">
        <f t="shared" ca="1" si="62"/>
        <v/>
      </c>
      <c r="J393" s="314" t="str">
        <f t="shared" ca="1" si="62"/>
        <v/>
      </c>
      <c r="K393" s="173" t="str">
        <f t="shared" si="63"/>
        <v/>
      </c>
      <c r="L393" s="174" t="str">
        <f t="shared" ca="1" si="64"/>
        <v/>
      </c>
      <c r="M393" s="316" t="str">
        <f t="shared" ca="1" si="64"/>
        <v/>
      </c>
    </row>
    <row r="394" spans="1:13" hidden="1">
      <c r="A394" s="172"/>
      <c r="B394" s="172" t="str">
        <f t="shared" si="59"/>
        <v/>
      </c>
      <c r="C394" s="103" t="str">
        <f t="shared" ca="1" si="60"/>
        <v/>
      </c>
      <c r="D394" s="103" t="str">
        <f t="shared" ca="1" si="60"/>
        <v/>
      </c>
      <c r="E394" s="103" t="str">
        <f t="shared" ca="1" si="60"/>
        <v/>
      </c>
      <c r="F394" s="315" t="str">
        <f t="shared" ca="1" si="60"/>
        <v/>
      </c>
      <c r="G394" s="314" t="str">
        <f t="shared" ca="1" si="60"/>
        <v/>
      </c>
      <c r="H394" s="173" t="str">
        <f t="shared" si="61"/>
        <v/>
      </c>
      <c r="I394" s="315" t="str">
        <f t="shared" ca="1" si="62"/>
        <v/>
      </c>
      <c r="J394" s="314" t="str">
        <f t="shared" ca="1" si="62"/>
        <v/>
      </c>
      <c r="K394" s="173" t="str">
        <f t="shared" si="63"/>
        <v/>
      </c>
      <c r="L394" s="174" t="str">
        <f t="shared" ca="1" si="64"/>
        <v/>
      </c>
      <c r="M394" s="316" t="str">
        <f t="shared" ca="1" si="64"/>
        <v/>
      </c>
    </row>
    <row r="395" spans="1:13" hidden="1">
      <c r="A395" s="172"/>
      <c r="B395" s="172" t="str">
        <f t="shared" si="59"/>
        <v/>
      </c>
      <c r="C395" s="103" t="str">
        <f t="shared" ca="1" si="60"/>
        <v/>
      </c>
      <c r="D395" s="103" t="str">
        <f t="shared" ca="1" si="60"/>
        <v/>
      </c>
      <c r="E395" s="103" t="str">
        <f t="shared" ca="1" si="60"/>
        <v/>
      </c>
      <c r="F395" s="315" t="str">
        <f t="shared" ca="1" si="60"/>
        <v/>
      </c>
      <c r="G395" s="314" t="str">
        <f t="shared" ca="1" si="60"/>
        <v/>
      </c>
      <c r="H395" s="173" t="str">
        <f t="shared" si="61"/>
        <v/>
      </c>
      <c r="I395" s="315" t="str">
        <f t="shared" ca="1" si="62"/>
        <v/>
      </c>
      <c r="J395" s="314" t="str">
        <f t="shared" ca="1" si="62"/>
        <v/>
      </c>
      <c r="K395" s="173" t="str">
        <f t="shared" si="63"/>
        <v/>
      </c>
      <c r="L395" s="174" t="str">
        <f t="shared" ca="1" si="64"/>
        <v/>
      </c>
      <c r="M395" s="316" t="str">
        <f t="shared" ca="1" si="64"/>
        <v/>
      </c>
    </row>
    <row r="396" spans="1:13" hidden="1">
      <c r="A396" s="172"/>
      <c r="B396" s="172" t="str">
        <f t="shared" si="59"/>
        <v/>
      </c>
      <c r="C396" s="103" t="str">
        <f t="shared" ca="1" si="60"/>
        <v/>
      </c>
      <c r="D396" s="103" t="str">
        <f t="shared" ca="1" si="60"/>
        <v/>
      </c>
      <c r="E396" s="103" t="str">
        <f t="shared" ca="1" si="60"/>
        <v/>
      </c>
      <c r="F396" s="315" t="str">
        <f t="shared" ca="1" si="60"/>
        <v/>
      </c>
      <c r="G396" s="314" t="str">
        <f t="shared" ca="1" si="60"/>
        <v/>
      </c>
      <c r="H396" s="173" t="str">
        <f t="shared" si="61"/>
        <v/>
      </c>
      <c r="I396" s="315" t="str">
        <f t="shared" ca="1" si="62"/>
        <v/>
      </c>
      <c r="J396" s="314" t="str">
        <f t="shared" ca="1" si="62"/>
        <v/>
      </c>
      <c r="K396" s="173" t="str">
        <f t="shared" si="63"/>
        <v/>
      </c>
      <c r="L396" s="174" t="str">
        <f t="shared" ca="1" si="64"/>
        <v/>
      </c>
      <c r="M396" s="316" t="str">
        <f t="shared" ca="1" si="64"/>
        <v/>
      </c>
    </row>
    <row r="397" spans="1:13" hidden="1">
      <c r="A397" s="172"/>
      <c r="B397" s="172" t="str">
        <f t="shared" si="59"/>
        <v/>
      </c>
      <c r="C397" s="103" t="str">
        <f t="shared" ca="1" si="60"/>
        <v/>
      </c>
      <c r="D397" s="103" t="str">
        <f t="shared" ca="1" si="60"/>
        <v/>
      </c>
      <c r="E397" s="103" t="str">
        <f t="shared" ca="1" si="60"/>
        <v/>
      </c>
      <c r="F397" s="315" t="str">
        <f t="shared" ca="1" si="60"/>
        <v/>
      </c>
      <c r="G397" s="314" t="str">
        <f t="shared" ca="1" si="60"/>
        <v/>
      </c>
      <c r="H397" s="173" t="str">
        <f t="shared" si="61"/>
        <v/>
      </c>
      <c r="I397" s="315" t="str">
        <f t="shared" ca="1" si="62"/>
        <v/>
      </c>
      <c r="J397" s="314" t="str">
        <f t="shared" ca="1" si="62"/>
        <v/>
      </c>
      <c r="K397" s="173" t="str">
        <f t="shared" si="63"/>
        <v/>
      </c>
      <c r="L397" s="174" t="str">
        <f t="shared" ca="1" si="64"/>
        <v/>
      </c>
      <c r="M397" s="316" t="str">
        <f t="shared" ca="1" si="64"/>
        <v/>
      </c>
    </row>
    <row r="398" spans="1:13" hidden="1">
      <c r="A398" s="172"/>
      <c r="B398" s="172" t="str">
        <f t="shared" si="59"/>
        <v/>
      </c>
      <c r="C398" s="103" t="str">
        <f t="shared" ca="1" si="60"/>
        <v/>
      </c>
      <c r="D398" s="103" t="str">
        <f t="shared" ca="1" si="60"/>
        <v/>
      </c>
      <c r="E398" s="103" t="str">
        <f t="shared" ca="1" si="60"/>
        <v/>
      </c>
      <c r="F398" s="315" t="str">
        <f t="shared" ca="1" si="60"/>
        <v/>
      </c>
      <c r="G398" s="314" t="str">
        <f t="shared" ca="1" si="60"/>
        <v/>
      </c>
      <c r="H398" s="173" t="str">
        <f t="shared" si="61"/>
        <v/>
      </c>
      <c r="I398" s="315" t="str">
        <f t="shared" ca="1" si="62"/>
        <v/>
      </c>
      <c r="J398" s="314" t="str">
        <f t="shared" ca="1" si="62"/>
        <v/>
      </c>
      <c r="K398" s="173" t="str">
        <f t="shared" si="63"/>
        <v/>
      </c>
      <c r="L398" s="174" t="str">
        <f t="shared" ca="1" si="64"/>
        <v/>
      </c>
      <c r="M398" s="316" t="str">
        <f t="shared" ca="1" si="64"/>
        <v/>
      </c>
    </row>
    <row r="399" spans="1:13" hidden="1">
      <c r="A399" s="172"/>
      <c r="B399" s="172" t="str">
        <f t="shared" si="59"/>
        <v/>
      </c>
      <c r="C399" s="103" t="str">
        <f t="shared" ca="1" si="60"/>
        <v/>
      </c>
      <c r="D399" s="103" t="str">
        <f t="shared" ca="1" si="60"/>
        <v/>
      </c>
      <c r="E399" s="103" t="str">
        <f t="shared" ca="1" si="60"/>
        <v/>
      </c>
      <c r="F399" s="315" t="str">
        <f t="shared" ca="1" si="60"/>
        <v/>
      </c>
      <c r="G399" s="314" t="str">
        <f t="shared" ca="1" si="60"/>
        <v/>
      </c>
      <c r="H399" s="173" t="str">
        <f t="shared" si="61"/>
        <v/>
      </c>
      <c r="I399" s="315" t="str">
        <f t="shared" ca="1" si="62"/>
        <v/>
      </c>
      <c r="J399" s="314" t="str">
        <f t="shared" ca="1" si="62"/>
        <v/>
      </c>
      <c r="K399" s="173" t="str">
        <f t="shared" si="63"/>
        <v/>
      </c>
      <c r="L399" s="174" t="str">
        <f t="shared" ca="1" si="64"/>
        <v/>
      </c>
      <c r="M399" s="316" t="str">
        <f t="shared" ca="1" si="64"/>
        <v/>
      </c>
    </row>
    <row r="400" spans="1:13" hidden="1">
      <c r="A400" s="172"/>
      <c r="B400" s="172" t="str">
        <f t="shared" si="59"/>
        <v/>
      </c>
      <c r="C400" s="103" t="str">
        <f t="shared" ca="1" si="60"/>
        <v/>
      </c>
      <c r="D400" s="103" t="str">
        <f t="shared" ca="1" si="60"/>
        <v/>
      </c>
      <c r="E400" s="103" t="str">
        <f t="shared" ca="1" si="60"/>
        <v/>
      </c>
      <c r="F400" s="315" t="str">
        <f t="shared" ca="1" si="60"/>
        <v/>
      </c>
      <c r="G400" s="314" t="str">
        <f t="shared" ca="1" si="60"/>
        <v/>
      </c>
      <c r="H400" s="173" t="str">
        <f t="shared" si="61"/>
        <v/>
      </c>
      <c r="I400" s="315" t="str">
        <f t="shared" ca="1" si="62"/>
        <v/>
      </c>
      <c r="J400" s="314" t="str">
        <f t="shared" ca="1" si="62"/>
        <v/>
      </c>
      <c r="K400" s="173" t="str">
        <f t="shared" si="63"/>
        <v/>
      </c>
      <c r="L400" s="174" t="str">
        <f t="shared" ca="1" si="64"/>
        <v/>
      </c>
      <c r="M400" s="316" t="str">
        <f t="shared" ca="1" si="64"/>
        <v/>
      </c>
    </row>
    <row r="401" spans="1:13" hidden="1">
      <c r="A401" s="172"/>
      <c r="B401" s="172" t="str">
        <f t="shared" si="59"/>
        <v/>
      </c>
      <c r="C401" s="103" t="str">
        <f t="shared" ca="1" si="60"/>
        <v/>
      </c>
      <c r="D401" s="103" t="str">
        <f t="shared" ca="1" si="60"/>
        <v/>
      </c>
      <c r="E401" s="103" t="str">
        <f t="shared" ca="1" si="60"/>
        <v/>
      </c>
      <c r="F401" s="315" t="str">
        <f t="shared" ca="1" si="60"/>
        <v/>
      </c>
      <c r="G401" s="314" t="str">
        <f t="shared" ca="1" si="60"/>
        <v/>
      </c>
      <c r="H401" s="173" t="str">
        <f t="shared" si="61"/>
        <v/>
      </c>
      <c r="I401" s="315" t="str">
        <f t="shared" ca="1" si="62"/>
        <v/>
      </c>
      <c r="J401" s="314" t="str">
        <f t="shared" ca="1" si="62"/>
        <v/>
      </c>
      <c r="K401" s="173" t="str">
        <f t="shared" si="63"/>
        <v/>
      </c>
      <c r="L401" s="174" t="str">
        <f t="shared" ca="1" si="64"/>
        <v/>
      </c>
      <c r="M401" s="316" t="str">
        <f t="shared" ca="1" si="64"/>
        <v/>
      </c>
    </row>
    <row r="402" spans="1:13" hidden="1">
      <c r="A402" s="172"/>
      <c r="B402" s="172" t="str">
        <f t="shared" si="59"/>
        <v/>
      </c>
      <c r="C402" s="103" t="str">
        <f t="shared" ca="1" si="60"/>
        <v/>
      </c>
      <c r="D402" s="103" t="str">
        <f t="shared" ca="1" si="60"/>
        <v/>
      </c>
      <c r="E402" s="103" t="str">
        <f t="shared" ca="1" si="60"/>
        <v/>
      </c>
      <c r="F402" s="315" t="str">
        <f t="shared" ca="1" si="60"/>
        <v/>
      </c>
      <c r="G402" s="314" t="str">
        <f t="shared" ca="1" si="60"/>
        <v/>
      </c>
      <c r="H402" s="173" t="str">
        <f t="shared" si="61"/>
        <v/>
      </c>
      <c r="I402" s="315" t="str">
        <f t="shared" ca="1" si="62"/>
        <v/>
      </c>
      <c r="J402" s="314" t="str">
        <f t="shared" ca="1" si="62"/>
        <v/>
      </c>
      <c r="K402" s="173" t="str">
        <f t="shared" si="63"/>
        <v/>
      </c>
      <c r="L402" s="174" t="str">
        <f t="shared" ca="1" si="64"/>
        <v/>
      </c>
      <c r="M402" s="316" t="str">
        <f t="shared" ca="1" si="64"/>
        <v/>
      </c>
    </row>
    <row r="403" spans="1:13" hidden="1">
      <c r="A403" s="172"/>
      <c r="B403" s="172" t="str">
        <f t="shared" si="59"/>
        <v/>
      </c>
      <c r="C403" s="103" t="str">
        <f t="shared" ca="1" si="60"/>
        <v/>
      </c>
      <c r="D403" s="103" t="str">
        <f t="shared" ca="1" si="60"/>
        <v/>
      </c>
      <c r="E403" s="103" t="str">
        <f t="shared" ca="1" si="60"/>
        <v/>
      </c>
      <c r="F403" s="315" t="str">
        <f t="shared" ca="1" si="60"/>
        <v/>
      </c>
      <c r="G403" s="314" t="str">
        <f t="shared" ca="1" si="60"/>
        <v/>
      </c>
      <c r="H403" s="173" t="str">
        <f t="shared" si="61"/>
        <v/>
      </c>
      <c r="I403" s="315" t="str">
        <f t="shared" ca="1" si="62"/>
        <v/>
      </c>
      <c r="J403" s="314" t="str">
        <f t="shared" ca="1" si="62"/>
        <v/>
      </c>
      <c r="K403" s="173" t="str">
        <f t="shared" si="63"/>
        <v/>
      </c>
      <c r="L403" s="174" t="str">
        <f t="shared" ca="1" si="64"/>
        <v/>
      </c>
      <c r="M403" s="316" t="str">
        <f t="shared" ca="1" si="64"/>
        <v/>
      </c>
    </row>
    <row r="404" spans="1:13" hidden="1">
      <c r="A404" s="172"/>
      <c r="B404" s="172" t="str">
        <f t="shared" si="59"/>
        <v/>
      </c>
      <c r="C404" s="103" t="str">
        <f t="shared" ca="1" si="60"/>
        <v/>
      </c>
      <c r="D404" s="103" t="str">
        <f t="shared" ca="1" si="60"/>
        <v/>
      </c>
      <c r="E404" s="103" t="str">
        <f t="shared" ca="1" si="60"/>
        <v/>
      </c>
      <c r="F404" s="315" t="str">
        <f t="shared" ca="1" si="60"/>
        <v/>
      </c>
      <c r="G404" s="314" t="str">
        <f t="shared" ca="1" si="60"/>
        <v/>
      </c>
      <c r="H404" s="173" t="str">
        <f t="shared" si="61"/>
        <v/>
      </c>
      <c r="I404" s="315" t="str">
        <f t="shared" ca="1" si="62"/>
        <v/>
      </c>
      <c r="J404" s="314" t="str">
        <f t="shared" ca="1" si="62"/>
        <v/>
      </c>
      <c r="K404" s="173" t="str">
        <f t="shared" si="63"/>
        <v/>
      </c>
      <c r="L404" s="174" t="str">
        <f t="shared" ca="1" si="64"/>
        <v/>
      </c>
      <c r="M404" s="316" t="str">
        <f t="shared" ca="1" si="64"/>
        <v/>
      </c>
    </row>
    <row r="405" spans="1:13" hidden="1">
      <c r="A405" s="172"/>
      <c r="B405" s="172" t="str">
        <f t="shared" si="59"/>
        <v/>
      </c>
      <c r="C405" s="103" t="str">
        <f t="shared" ca="1" si="60"/>
        <v/>
      </c>
      <c r="D405" s="103" t="str">
        <f t="shared" ca="1" si="60"/>
        <v/>
      </c>
      <c r="E405" s="103" t="str">
        <f t="shared" ca="1" si="60"/>
        <v/>
      </c>
      <c r="F405" s="315" t="str">
        <f t="shared" ca="1" si="60"/>
        <v/>
      </c>
      <c r="G405" s="314" t="str">
        <f t="shared" ca="1" si="60"/>
        <v/>
      </c>
      <c r="H405" s="173" t="str">
        <f t="shared" si="61"/>
        <v/>
      </c>
      <c r="I405" s="315" t="str">
        <f t="shared" ca="1" si="62"/>
        <v/>
      </c>
      <c r="J405" s="314" t="str">
        <f t="shared" ca="1" si="62"/>
        <v/>
      </c>
      <c r="K405" s="173" t="str">
        <f t="shared" si="63"/>
        <v/>
      </c>
      <c r="L405" s="174" t="str">
        <f t="shared" ca="1" si="64"/>
        <v/>
      </c>
      <c r="M405" s="316" t="str">
        <f t="shared" ca="1" si="64"/>
        <v/>
      </c>
    </row>
    <row r="406" spans="1:13" hidden="1">
      <c r="A406" s="172"/>
      <c r="B406" s="172" t="str">
        <f t="shared" si="59"/>
        <v/>
      </c>
      <c r="C406" s="103" t="str">
        <f t="shared" ca="1" si="60"/>
        <v/>
      </c>
      <c r="D406" s="103" t="str">
        <f t="shared" ca="1" si="60"/>
        <v/>
      </c>
      <c r="E406" s="103" t="str">
        <f t="shared" ca="1" si="60"/>
        <v/>
      </c>
      <c r="F406" s="315" t="str">
        <f t="shared" ca="1" si="60"/>
        <v/>
      </c>
      <c r="G406" s="314" t="str">
        <f t="shared" ca="1" si="60"/>
        <v/>
      </c>
      <c r="H406" s="173" t="str">
        <f t="shared" si="61"/>
        <v/>
      </c>
      <c r="I406" s="315" t="str">
        <f t="shared" ca="1" si="62"/>
        <v/>
      </c>
      <c r="J406" s="314" t="str">
        <f t="shared" ca="1" si="62"/>
        <v/>
      </c>
      <c r="K406" s="173" t="str">
        <f t="shared" si="63"/>
        <v/>
      </c>
      <c r="L406" s="174" t="str">
        <f t="shared" ca="1" si="64"/>
        <v/>
      </c>
      <c r="M406" s="316" t="str">
        <f t="shared" ca="1" si="64"/>
        <v/>
      </c>
    </row>
    <row r="407" spans="1:13" hidden="1">
      <c r="A407" s="172"/>
      <c r="B407" s="172" t="str">
        <f t="shared" si="59"/>
        <v/>
      </c>
      <c r="C407" s="103" t="str">
        <f t="shared" ca="1" si="60"/>
        <v/>
      </c>
      <c r="D407" s="103" t="str">
        <f t="shared" ca="1" si="60"/>
        <v/>
      </c>
      <c r="E407" s="103" t="str">
        <f t="shared" ca="1" si="60"/>
        <v/>
      </c>
      <c r="F407" s="315" t="str">
        <f t="shared" ca="1" si="60"/>
        <v/>
      </c>
      <c r="G407" s="314" t="str">
        <f t="shared" ca="1" si="60"/>
        <v/>
      </c>
      <c r="H407" s="173" t="str">
        <f t="shared" si="61"/>
        <v/>
      </c>
      <c r="I407" s="315" t="str">
        <f t="shared" ca="1" si="62"/>
        <v/>
      </c>
      <c r="J407" s="314" t="str">
        <f t="shared" ca="1" si="62"/>
        <v/>
      </c>
      <c r="K407" s="173" t="str">
        <f t="shared" si="63"/>
        <v/>
      </c>
      <c r="L407" s="174" t="str">
        <f t="shared" ca="1" si="64"/>
        <v/>
      </c>
      <c r="M407" s="316" t="str">
        <f t="shared" ca="1" si="64"/>
        <v/>
      </c>
    </row>
    <row r="408" spans="1:13" hidden="1">
      <c r="A408" s="172"/>
      <c r="B408" s="172" t="str">
        <f t="shared" si="59"/>
        <v/>
      </c>
      <c r="C408" s="103" t="str">
        <f t="shared" ca="1" si="60"/>
        <v/>
      </c>
      <c r="D408" s="103" t="str">
        <f t="shared" ca="1" si="60"/>
        <v/>
      </c>
      <c r="E408" s="103" t="str">
        <f t="shared" ca="1" si="60"/>
        <v/>
      </c>
      <c r="F408" s="315" t="str">
        <f t="shared" ca="1" si="60"/>
        <v/>
      </c>
      <c r="G408" s="314" t="str">
        <f t="shared" ca="1" si="60"/>
        <v/>
      </c>
      <c r="H408" s="173" t="str">
        <f t="shared" si="61"/>
        <v/>
      </c>
      <c r="I408" s="315" t="str">
        <f t="shared" ca="1" si="62"/>
        <v/>
      </c>
      <c r="J408" s="314" t="str">
        <f t="shared" ca="1" si="62"/>
        <v/>
      </c>
      <c r="K408" s="173" t="str">
        <f t="shared" si="63"/>
        <v/>
      </c>
      <c r="L408" s="174" t="str">
        <f t="shared" ca="1" si="64"/>
        <v/>
      </c>
      <c r="M408" s="316" t="str">
        <f t="shared" ca="1" si="64"/>
        <v/>
      </c>
    </row>
    <row r="409" spans="1:13" hidden="1">
      <c r="A409" s="172"/>
      <c r="B409" s="172" t="str">
        <f t="shared" si="59"/>
        <v/>
      </c>
      <c r="C409" s="103" t="str">
        <f t="shared" ca="1" si="60"/>
        <v/>
      </c>
      <c r="D409" s="103" t="str">
        <f t="shared" ca="1" si="60"/>
        <v/>
      </c>
      <c r="E409" s="103" t="str">
        <f t="shared" ca="1" si="60"/>
        <v/>
      </c>
      <c r="F409" s="315" t="str">
        <f t="shared" ca="1" si="60"/>
        <v/>
      </c>
      <c r="G409" s="314" t="str">
        <f t="shared" ca="1" si="60"/>
        <v/>
      </c>
      <c r="H409" s="173" t="str">
        <f t="shared" si="61"/>
        <v/>
      </c>
      <c r="I409" s="315" t="str">
        <f t="shared" ca="1" si="62"/>
        <v/>
      </c>
      <c r="J409" s="314" t="str">
        <f t="shared" ca="1" si="62"/>
        <v/>
      </c>
      <c r="K409" s="173" t="str">
        <f t="shared" si="63"/>
        <v/>
      </c>
      <c r="L409" s="174" t="str">
        <f t="shared" ca="1" si="64"/>
        <v/>
      </c>
      <c r="M409" s="316" t="str">
        <f t="shared" ca="1" si="64"/>
        <v/>
      </c>
    </row>
    <row r="410" spans="1:13">
      <c r="A410" s="337" t="s">
        <v>186</v>
      </c>
      <c r="B410" s="337"/>
      <c r="C410" s="368"/>
      <c r="D410" s="338">
        <f ca="1">SUM(D362:D409)</f>
        <v>0</v>
      </c>
      <c r="E410" s="338">
        <f ca="1">IFERROR(SUMPRODUCT(D362:D409,$E362:$E409)/$D410,0)</f>
        <v>0</v>
      </c>
      <c r="F410" s="339">
        <f ca="1">IFERROR(SUMPRODUCT(F362:F409,$D362:$D409)/$D410,0)</f>
        <v>0</v>
      </c>
      <c r="G410" s="340">
        <f ca="1">IFERROR(SUMPRODUCT(G362:G409,$E362:$E409)/SUM($E362:$E409),0)</f>
        <v>0</v>
      </c>
      <c r="H410" s="341">
        <f ca="1">IFERROR(SUMPRODUCT(H362:H409,$D362:$D409)/$D410,0)</f>
        <v>0</v>
      </c>
      <c r="I410" s="339">
        <f ca="1">IFERROR(SUMPRODUCT(I362:I409,$D362:$D409)/$D409,0)</f>
        <v>0</v>
      </c>
      <c r="J410" s="340">
        <f ca="1">IFERROR(SUMPRODUCT(J362:J409,$E362:$E409)/SUM($E362:$E409),0)</f>
        <v>0</v>
      </c>
      <c r="K410" s="341">
        <f ca="1">IFERROR(SUMPRODUCT(K362:K409,$D362:$D409)/$D410,0)</f>
        <v>0</v>
      </c>
      <c r="L410" s="339">
        <f ca="1">IFERROR(SUMPRODUCT(L362:L409,$D362:$D409)/$D410,0)</f>
        <v>0</v>
      </c>
      <c r="M410" s="340">
        <f ca="1">IFERROR(SUMPRODUCT(M362:M409,$E362:$E409)/SUM($E362:$E409),0)</f>
        <v>0</v>
      </c>
    </row>
  </sheetData>
  <sortState xmlns:xlrd2="http://schemas.microsoft.com/office/spreadsheetml/2017/richdata2" ref="A362:M365">
    <sortCondition descending="1" ref="F362"/>
  </sortState>
  <mergeCells count="2">
    <mergeCell ref="A1:M1"/>
    <mergeCell ref="A2:M2"/>
  </mergeCells>
  <conditionalFormatting sqref="A158 A113:A156 A160:M410 B113:M159 A62:M112">
    <cfRule type="expression" dxfId="2" priority="3">
      <formula>IF($A62="",FALSE,INDIRECT("'"&amp;$A62&amp;"'!$B$16")="Subject Property")</formula>
    </cfRule>
  </conditionalFormatting>
  <conditionalFormatting sqref="A2:M2">
    <cfRule type="expression" dxfId="1" priority="2">
      <formula>O2="OK"</formula>
    </cfRule>
    <cfRule type="expression" dxfId="0" priority="1">
      <formula>O2="ERROR"</formula>
    </cfRule>
  </conditionalFormatting>
  <pageMargins left="0.7" right="0.7" top="0.75" bottom="0.75" header="0.3" footer="0.3"/>
  <pageSetup fitToWidth="0" orientation="landscape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8196" r:id="rId4" name="Button 4">
              <controlPr defaultSize="0" print="0" autoFill="0" autoPict="0" macro="[0]!SortAdjustedRentProposed">
                <anchor moveWithCells="1" sizeWithCells="1">
                  <from>
                    <xdr:col>11</xdr:col>
                    <xdr:colOff>114300</xdr:colOff>
                    <xdr:row>1</xdr:row>
                    <xdr:rowOff>285750</xdr:rowOff>
                  </from>
                  <to>
                    <xdr:col>12</xdr:col>
                    <xdr:colOff>838200</xdr:colOff>
                    <xdr:row>1</xdr:row>
                    <xdr:rowOff>619125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7" r:id="rId5" name="Button 5">
              <controlPr defaultSize="0" print="0" autoFill="0" autoPict="0" macro="[0]!SortEffectiveRentProposed">
                <anchor moveWithCells="1" sizeWithCells="1">
                  <from>
                    <xdr:col>9</xdr:col>
                    <xdr:colOff>228600</xdr:colOff>
                    <xdr:row>1</xdr:row>
                    <xdr:rowOff>314325</xdr:rowOff>
                  </from>
                  <to>
                    <xdr:col>10</xdr:col>
                    <xdr:colOff>838200</xdr:colOff>
                    <xdr:row>1</xdr:row>
                    <xdr:rowOff>609600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8" r:id="rId6" name="Button 6">
              <controlPr defaultSize="0" print="0" autoFill="0" autoPict="0" macro="[0]!SortMarketRentProposed">
                <anchor moveWithCells="1" sizeWithCells="1">
                  <from>
                    <xdr:col>7</xdr:col>
                    <xdr:colOff>161925</xdr:colOff>
                    <xdr:row>1</xdr:row>
                    <xdr:rowOff>314325</xdr:rowOff>
                  </from>
                  <to>
                    <xdr:col>9</xdr:col>
                    <xdr:colOff>123825</xdr:colOff>
                    <xdr:row>1</xdr:row>
                    <xdr:rowOff>628650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A6A80-AC47-48A6-9CBB-3F1244D47845}">
  <sheetPr codeName="Sheet7">
    <tabColor rgb="FF00B0F0"/>
  </sheetPr>
  <dimension ref="A2:B19"/>
  <sheetViews>
    <sheetView workbookViewId="0">
      <selection activeCell="E10" sqref="E10"/>
    </sheetView>
  </sheetViews>
  <sheetFormatPr defaultRowHeight="15"/>
  <cols>
    <col min="1" max="2" width="47.140625" customWidth="1"/>
  </cols>
  <sheetData>
    <row r="2" spans="1:2">
      <c r="A2" s="397" t="s">
        <v>241</v>
      </c>
      <c r="B2" s="398"/>
    </row>
    <row r="3" spans="1:2">
      <c r="A3" s="183" t="s">
        <v>237</v>
      </c>
      <c r="B3" s="184" t="s">
        <v>238</v>
      </c>
    </row>
    <row r="19" spans="1:2">
      <c r="A19" s="183" t="s">
        <v>239</v>
      </c>
      <c r="B19" s="184" t="s">
        <v>240</v>
      </c>
    </row>
  </sheetData>
  <mergeCells count="1">
    <mergeCell ref="A2:B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6709B-8C98-49A4-8542-3A07F86C9750}">
  <sheetPr codeName="Sheet48">
    <tabColor theme="0" tint="-0.14999847407452621"/>
    <pageSetUpPr fitToPage="1"/>
  </sheetPr>
  <dimension ref="A1:Z245"/>
  <sheetViews>
    <sheetView showGridLines="0" tabSelected="1" zoomScale="25" zoomScaleNormal="25" zoomScaleSheetLayoutView="80" workbookViewId="0">
      <pane ySplit="2" topLeftCell="A3" activePane="bottomLeft" state="frozen"/>
      <selection activeCell="F11" sqref="F11"/>
      <selection pane="bottomLeft" activeCell="AU70" sqref="AU70"/>
    </sheetView>
  </sheetViews>
  <sheetFormatPr defaultColWidth="9.28515625" defaultRowHeight="12.75"/>
  <cols>
    <col min="1" max="1" width="22.7109375" style="70" customWidth="1"/>
    <col min="2" max="2" width="23" style="1" customWidth="1"/>
    <col min="3" max="3" width="12" style="36" customWidth="1"/>
    <col min="4" max="5" width="10.42578125" style="161" customWidth="1"/>
    <col min="6" max="6" width="9.28515625" style="1" bestFit="1" customWidth="1"/>
    <col min="7" max="7" width="9.28515625" style="1" customWidth="1"/>
    <col min="8" max="8" width="9.42578125" style="10" bestFit="1" customWidth="1"/>
    <col min="9" max="10" width="7.7109375" style="60" customWidth="1"/>
    <col min="11" max="11" width="13.28515625" style="60" customWidth="1"/>
    <col min="12" max="12" width="9.7109375" style="60" customWidth="1"/>
    <col min="13" max="14" width="9.28515625" style="60" bestFit="1" customWidth="1"/>
    <col min="15" max="15" width="11.85546875" style="61" customWidth="1"/>
    <col min="16" max="16" width="11.140625" style="60" customWidth="1"/>
    <col min="17" max="17" width="7.7109375" style="60" customWidth="1"/>
    <col min="18" max="18" width="8.7109375" style="60" customWidth="1"/>
    <col min="19" max="19" width="9.28515625" style="60" bestFit="1" customWidth="1"/>
    <col min="20" max="20" width="9.7109375" style="60" customWidth="1"/>
    <col min="21" max="21" width="8.28515625" style="60" customWidth="1"/>
    <col min="22" max="22" width="8" style="60" customWidth="1"/>
    <col min="23" max="23" width="7.7109375" style="1" customWidth="1"/>
    <col min="24" max="24" width="7.42578125" style="61" customWidth="1"/>
    <col min="25" max="25" width="10.5703125" style="1" bestFit="1" customWidth="1"/>
    <col min="26" max="26" width="9.7109375" style="1" bestFit="1" customWidth="1"/>
    <col min="27" max="16384" width="9.28515625" style="1"/>
  </cols>
  <sheetData>
    <row r="1" spans="1:26" ht="93" customHeight="1">
      <c r="A1" s="248" t="str">
        <f>Dashboard!$A$1</f>
        <v>MARKET SURVEY</v>
      </c>
      <c r="B1" s="97"/>
      <c r="C1" s="97"/>
      <c r="D1" s="97"/>
      <c r="E1" s="97"/>
      <c r="F1" s="97"/>
      <c r="G1" s="97"/>
      <c r="H1" s="97"/>
      <c r="I1" s="97"/>
      <c r="J1" s="97"/>
      <c r="K1" s="97"/>
      <c r="L1" s="97"/>
      <c r="M1" s="97"/>
      <c r="N1" s="97"/>
      <c r="O1" s="97"/>
      <c r="P1" s="97"/>
      <c r="Q1" s="97"/>
      <c r="R1" s="97"/>
      <c r="S1" s="97"/>
      <c r="T1" s="97"/>
      <c r="U1" s="97"/>
      <c r="V1" s="97"/>
      <c r="W1" s="97"/>
      <c r="X1" s="249" t="str">
        <f>"Property Detail: "&amp;B4</f>
        <v>Property Detail: 1047 Commonwealth</v>
      </c>
      <c r="Y1" s="390"/>
      <c r="Z1" s="390"/>
    </row>
    <row r="2" spans="1:26" ht="18" customHeight="1" thickBot="1">
      <c r="A2" s="4"/>
      <c r="B2" s="4"/>
      <c r="C2" s="98"/>
      <c r="D2" s="98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3"/>
      <c r="R2" s="3"/>
      <c r="S2" s="3"/>
      <c r="T2" s="3"/>
      <c r="U2" s="3"/>
      <c r="V2" s="3"/>
      <c r="W2" s="3"/>
      <c r="X2" s="33"/>
      <c r="Y2" s="391"/>
      <c r="Z2" s="391"/>
    </row>
    <row r="3" spans="1:26" ht="12.75" customHeight="1" thickBot="1">
      <c r="A3" s="232" t="s">
        <v>69</v>
      </c>
      <c r="B3" s="232"/>
      <c r="C3" s="34"/>
      <c r="D3" s="98"/>
      <c r="E3" s="233" t="s">
        <v>70</v>
      </c>
      <c r="F3" s="232"/>
      <c r="G3" s="232"/>
      <c r="H3" s="232"/>
      <c r="I3" s="4"/>
      <c r="J3" s="4"/>
      <c r="K3" s="232" t="s">
        <v>71</v>
      </c>
      <c r="L3" s="232"/>
      <c r="M3" s="232"/>
      <c r="N3" s="232"/>
      <c r="O3" s="232"/>
      <c r="P3" s="232"/>
      <c r="Q3" s="1"/>
      <c r="R3" s="393" t="s">
        <v>248</v>
      </c>
      <c r="S3" s="393"/>
      <c r="T3" s="393"/>
      <c r="U3" s="393"/>
      <c r="V3" s="393"/>
      <c r="W3" s="393"/>
      <c r="X3" s="393"/>
      <c r="Y3" s="391"/>
      <c r="Z3" s="391"/>
    </row>
    <row r="4" spans="1:26" ht="12.75" customHeight="1">
      <c r="A4" s="211" t="s">
        <v>0</v>
      </c>
      <c r="B4" s="217" t="s">
        <v>358</v>
      </c>
      <c r="C4" s="98"/>
      <c r="D4" s="98"/>
      <c r="E4" s="209" t="s">
        <v>72</v>
      </c>
      <c r="F4" s="99"/>
      <c r="G4" s="4"/>
      <c r="H4" s="210">
        <v>3</v>
      </c>
      <c r="I4" s="4"/>
      <c r="J4" s="4"/>
      <c r="K4" s="209" t="s">
        <v>73</v>
      </c>
      <c r="L4" s="99"/>
      <c r="M4" s="4"/>
      <c r="N4" s="100"/>
      <c r="P4" s="210">
        <v>2</v>
      </c>
      <c r="Q4" s="1"/>
      <c r="R4" s="393"/>
      <c r="S4" s="393"/>
      <c r="T4" s="393"/>
      <c r="U4" s="393"/>
      <c r="V4" s="393"/>
      <c r="W4" s="393"/>
      <c r="X4" s="393"/>
      <c r="Y4" s="391"/>
      <c r="Z4" s="391"/>
    </row>
    <row r="5" spans="1:26" ht="12.75" customHeight="1">
      <c r="A5" s="70" t="s">
        <v>258</v>
      </c>
      <c r="B5" s="252" t="s">
        <v>454</v>
      </c>
      <c r="C5" s="98"/>
      <c r="D5" s="98"/>
      <c r="E5" s="211" t="s">
        <v>198</v>
      </c>
      <c r="F5" s="4"/>
      <c r="G5" s="4"/>
      <c r="H5" s="212" t="s">
        <v>76</v>
      </c>
      <c r="I5" s="4"/>
      <c r="J5" s="4"/>
      <c r="K5" s="211" t="s">
        <v>77</v>
      </c>
      <c r="L5" s="4"/>
      <c r="M5" s="4"/>
      <c r="N5" s="4"/>
      <c r="P5" s="225"/>
      <c r="Q5" s="1"/>
      <c r="R5" s="393"/>
      <c r="S5" s="393"/>
      <c r="T5" s="393"/>
      <c r="U5" s="393"/>
      <c r="V5" s="393"/>
      <c r="W5" s="393"/>
      <c r="X5" s="393"/>
      <c r="Y5" s="391"/>
      <c r="Z5" s="391"/>
    </row>
    <row r="6" spans="1:26" ht="12.75" customHeight="1">
      <c r="A6" s="211" t="s">
        <v>74</v>
      </c>
      <c r="B6" s="217" t="s">
        <v>359</v>
      </c>
      <c r="C6" s="98"/>
      <c r="D6" s="98"/>
      <c r="E6" s="211" t="s">
        <v>75</v>
      </c>
      <c r="F6" s="4"/>
      <c r="G6" s="4"/>
      <c r="H6" s="212" t="s">
        <v>76</v>
      </c>
      <c r="I6" s="4"/>
      <c r="J6" s="4"/>
      <c r="K6" s="211" t="s">
        <v>79</v>
      </c>
      <c r="L6" s="4"/>
      <c r="M6" s="4"/>
      <c r="N6" s="4"/>
      <c r="P6" s="226" t="s">
        <v>68</v>
      </c>
      <c r="Q6" s="1"/>
      <c r="R6" s="393"/>
      <c r="S6" s="393"/>
      <c r="T6" s="393"/>
      <c r="U6" s="393"/>
      <c r="V6" s="393"/>
      <c r="W6" s="393"/>
      <c r="X6" s="393"/>
    </row>
    <row r="7" spans="1:26" ht="12.75" customHeight="1">
      <c r="A7" s="211"/>
      <c r="B7" s="217"/>
      <c r="C7" s="101"/>
      <c r="D7" s="98"/>
      <c r="E7" s="213" t="s">
        <v>78</v>
      </c>
      <c r="H7" s="212" t="s">
        <v>76</v>
      </c>
      <c r="I7" s="4"/>
      <c r="J7" s="4"/>
      <c r="K7" s="211" t="s">
        <v>82</v>
      </c>
      <c r="L7" s="4"/>
      <c r="M7" s="4"/>
      <c r="N7" s="4"/>
      <c r="P7" s="226" t="s">
        <v>76</v>
      </c>
      <c r="Q7" s="1"/>
      <c r="R7" s="393"/>
      <c r="S7" s="393"/>
      <c r="T7" s="393"/>
      <c r="U7" s="393"/>
      <c r="V7" s="393"/>
      <c r="W7" s="393"/>
      <c r="X7" s="393"/>
    </row>
    <row r="8" spans="1:26" ht="12.75" customHeight="1">
      <c r="A8" s="211" t="s">
        <v>80</v>
      </c>
      <c r="B8" s="218" t="s">
        <v>360</v>
      </c>
      <c r="C8" s="98"/>
      <c r="D8" s="98"/>
      <c r="E8" s="209" t="s">
        <v>81</v>
      </c>
      <c r="F8" s="99"/>
      <c r="G8" s="4"/>
      <c r="H8" s="212" t="s">
        <v>68</v>
      </c>
      <c r="I8" s="4"/>
      <c r="J8" s="4"/>
      <c r="K8" s="211" t="s">
        <v>85</v>
      </c>
      <c r="L8" s="4"/>
      <c r="M8" s="4"/>
      <c r="N8" s="4"/>
      <c r="P8" s="226" t="s">
        <v>68</v>
      </c>
      <c r="Q8" s="1"/>
      <c r="R8" s="393"/>
      <c r="S8" s="393"/>
      <c r="T8" s="393"/>
      <c r="U8" s="393"/>
      <c r="V8" s="393"/>
      <c r="W8" s="393"/>
      <c r="X8" s="393"/>
    </row>
    <row r="9" spans="1:26" ht="12.75" customHeight="1">
      <c r="A9" s="211" t="s">
        <v>83</v>
      </c>
      <c r="B9" s="217" t="s">
        <v>361</v>
      </c>
      <c r="C9" s="98"/>
      <c r="D9" s="98"/>
      <c r="E9" s="209" t="s">
        <v>84</v>
      </c>
      <c r="F9" s="99"/>
      <c r="G9" s="4"/>
      <c r="H9" s="212" t="s">
        <v>68</v>
      </c>
      <c r="I9" s="4"/>
      <c r="J9" s="4"/>
      <c r="K9" s="211" t="s">
        <v>216</v>
      </c>
      <c r="L9" s="4"/>
      <c r="M9" s="4"/>
      <c r="N9" s="4"/>
      <c r="P9" s="226" t="s">
        <v>76</v>
      </c>
      <c r="Q9" s="1"/>
      <c r="R9" s="393"/>
      <c r="S9" s="393"/>
      <c r="T9" s="393"/>
      <c r="U9" s="393"/>
      <c r="V9" s="393"/>
      <c r="W9" s="393"/>
      <c r="X9" s="393"/>
    </row>
    <row r="10" spans="1:26" ht="12.75" customHeight="1">
      <c r="A10" s="211" t="s">
        <v>86</v>
      </c>
      <c r="B10" s="217" t="s">
        <v>362</v>
      </c>
      <c r="C10" s="98"/>
      <c r="D10" s="98"/>
      <c r="E10" s="213" t="s">
        <v>87</v>
      </c>
      <c r="H10" s="212" t="s">
        <v>68</v>
      </c>
      <c r="I10" s="4"/>
      <c r="J10" s="4"/>
      <c r="K10" s="211" t="s">
        <v>217</v>
      </c>
      <c r="L10" s="4"/>
      <c r="M10" s="4"/>
      <c r="N10" s="4"/>
      <c r="P10" s="226" t="s">
        <v>76</v>
      </c>
      <c r="Q10" s="1"/>
      <c r="R10" s="393"/>
      <c r="S10" s="393"/>
      <c r="T10" s="393"/>
      <c r="U10" s="393"/>
      <c r="V10" s="393"/>
      <c r="W10" s="393"/>
      <c r="X10" s="393"/>
      <c r="Y10"/>
    </row>
    <row r="11" spans="1:26" ht="12.75" customHeight="1">
      <c r="A11" s="211" t="s">
        <v>88</v>
      </c>
      <c r="B11" s="217" t="s">
        <v>363</v>
      </c>
      <c r="C11" s="102"/>
      <c r="D11" s="98"/>
      <c r="E11" s="211" t="s">
        <v>196</v>
      </c>
      <c r="F11" s="4"/>
      <c r="G11" s="4"/>
      <c r="H11" s="212" t="s">
        <v>76</v>
      </c>
      <c r="I11" s="4"/>
      <c r="J11" s="4"/>
      <c r="K11" s="211" t="s">
        <v>218</v>
      </c>
      <c r="L11" s="4"/>
      <c r="M11" s="4"/>
      <c r="N11" s="4"/>
      <c r="P11" s="226" t="s">
        <v>68</v>
      </c>
      <c r="Q11" s="1"/>
      <c r="R11" s="393"/>
      <c r="S11" s="393"/>
      <c r="T11" s="393"/>
      <c r="U11" s="393"/>
      <c r="V11" s="393"/>
      <c r="W11" s="393"/>
      <c r="X11" s="393"/>
    </row>
    <row r="12" spans="1:26" ht="12.75" customHeight="1">
      <c r="A12" s="211" t="s">
        <v>90</v>
      </c>
      <c r="B12" s="219" t="s">
        <v>364</v>
      </c>
      <c r="C12" s="102"/>
      <c r="D12" s="98"/>
      <c r="E12" s="211" t="s">
        <v>197</v>
      </c>
      <c r="F12" s="4"/>
      <c r="G12" s="4"/>
      <c r="H12" s="212" t="s">
        <v>76</v>
      </c>
      <c r="I12" s="4"/>
      <c r="J12" s="4"/>
      <c r="K12" s="211" t="s">
        <v>219</v>
      </c>
      <c r="L12" s="4"/>
      <c r="M12" s="4"/>
      <c r="N12" s="4"/>
      <c r="P12" s="226" t="s">
        <v>68</v>
      </c>
      <c r="Q12" s="1"/>
      <c r="R12" s="393"/>
      <c r="S12" s="393"/>
      <c r="T12" s="393"/>
      <c r="U12" s="393"/>
      <c r="V12" s="393"/>
      <c r="W12" s="393"/>
      <c r="X12" s="393"/>
    </row>
    <row r="13" spans="1:26" ht="12.75" customHeight="1">
      <c r="A13" s="211" t="s">
        <v>190</v>
      </c>
      <c r="B13" s="219" t="s">
        <v>191</v>
      </c>
      <c r="C13" s="98"/>
      <c r="D13" s="98"/>
      <c r="E13" s="211" t="s">
        <v>91</v>
      </c>
      <c r="F13" s="4"/>
      <c r="G13" s="4"/>
      <c r="H13" s="212" t="s">
        <v>76</v>
      </c>
      <c r="I13" s="4"/>
      <c r="J13" s="4"/>
      <c r="K13" s="211" t="s">
        <v>220</v>
      </c>
      <c r="L13" s="4"/>
      <c r="M13" s="4"/>
      <c r="N13" s="4"/>
      <c r="P13" s="226" t="s">
        <v>68</v>
      </c>
      <c r="Q13" s="1"/>
      <c r="R13" s="393"/>
      <c r="S13" s="393"/>
      <c r="T13" s="393"/>
      <c r="U13" s="393"/>
      <c r="V13" s="393"/>
      <c r="W13" s="393"/>
      <c r="X13" s="393"/>
    </row>
    <row r="14" spans="1:26" ht="12.75" customHeight="1">
      <c r="A14" s="211" t="s">
        <v>2</v>
      </c>
      <c r="B14" s="217" t="s">
        <v>365</v>
      </c>
      <c r="C14" s="103"/>
      <c r="D14" s="104"/>
      <c r="E14" s="211" t="s">
        <v>93</v>
      </c>
      <c r="F14" s="4"/>
      <c r="G14" s="4"/>
      <c r="H14" s="212" t="s">
        <v>76</v>
      </c>
      <c r="I14" s="4"/>
      <c r="J14" s="4"/>
      <c r="K14" s="211" t="s">
        <v>221</v>
      </c>
      <c r="L14" s="4"/>
      <c r="M14" s="4"/>
      <c r="N14" s="4"/>
      <c r="P14" s="226" t="s">
        <v>76</v>
      </c>
      <c r="Q14" s="1"/>
      <c r="R14" s="393"/>
      <c r="S14" s="393"/>
      <c r="T14" s="393"/>
      <c r="U14" s="393"/>
      <c r="V14" s="393"/>
      <c r="W14" s="393"/>
      <c r="X14" s="393"/>
    </row>
    <row r="15" spans="1:26" ht="12.75" customHeight="1">
      <c r="A15" s="211" t="s">
        <v>94</v>
      </c>
      <c r="B15" s="220">
        <v>2</v>
      </c>
      <c r="C15" s="98"/>
      <c r="D15" s="104"/>
      <c r="E15" s="211" t="s">
        <v>200</v>
      </c>
      <c r="F15" s="4"/>
      <c r="G15" s="4"/>
      <c r="H15" s="212" t="s">
        <v>68</v>
      </c>
      <c r="I15" s="4"/>
      <c r="J15" s="4"/>
      <c r="K15" s="211" t="s">
        <v>222</v>
      </c>
      <c r="L15" s="4"/>
      <c r="M15" s="4"/>
      <c r="N15" s="4"/>
      <c r="P15" s="226" t="s">
        <v>76</v>
      </c>
      <c r="Q15" s="1"/>
      <c r="R15" s="393"/>
      <c r="S15" s="393"/>
      <c r="T15" s="393"/>
      <c r="U15" s="393"/>
      <c r="V15" s="393"/>
      <c r="W15" s="393"/>
      <c r="X15" s="393"/>
    </row>
    <row r="16" spans="1:26" ht="12.75" customHeight="1">
      <c r="A16" s="211" t="s">
        <v>96</v>
      </c>
      <c r="B16" s="217" t="s">
        <v>236</v>
      </c>
      <c r="C16" s="98"/>
      <c r="D16" s="104"/>
      <c r="E16" s="211" t="s">
        <v>201</v>
      </c>
      <c r="F16" s="4"/>
      <c r="G16" s="4"/>
      <c r="H16" s="212" t="s">
        <v>76</v>
      </c>
      <c r="I16" s="4"/>
      <c r="J16" s="4"/>
      <c r="K16" s="211" t="s">
        <v>215</v>
      </c>
      <c r="L16" s="4"/>
      <c r="M16" s="4"/>
      <c r="N16" s="4"/>
      <c r="P16" s="226" t="s">
        <v>76</v>
      </c>
      <c r="Q16" s="1"/>
      <c r="R16" s="393"/>
      <c r="S16" s="393"/>
      <c r="T16" s="393"/>
      <c r="U16" s="393"/>
      <c r="V16" s="393"/>
      <c r="W16" s="393"/>
      <c r="X16" s="393"/>
    </row>
    <row r="17" spans="1:24" ht="12.75" customHeight="1">
      <c r="A17" s="211" t="s">
        <v>98</v>
      </c>
      <c r="B17" s="217">
        <v>2017</v>
      </c>
      <c r="C17" s="102"/>
      <c r="D17" s="104"/>
      <c r="E17" s="211" t="s">
        <v>202</v>
      </c>
      <c r="F17" s="4"/>
      <c r="G17" s="4"/>
      <c r="H17" s="212" t="s">
        <v>76</v>
      </c>
      <c r="I17" s="4"/>
      <c r="J17" s="4"/>
      <c r="K17" s="234" t="s">
        <v>54</v>
      </c>
      <c r="L17" s="235"/>
      <c r="M17" s="235"/>
      <c r="N17" s="235"/>
      <c r="O17" s="259"/>
      <c r="P17" s="236"/>
      <c r="Q17" s="1"/>
      <c r="R17" s="393"/>
      <c r="S17" s="393"/>
      <c r="T17" s="393"/>
      <c r="U17" s="393"/>
      <c r="V17" s="393"/>
      <c r="W17" s="393"/>
      <c r="X17" s="393"/>
    </row>
    <row r="18" spans="1:24" ht="12.75" customHeight="1">
      <c r="A18" s="211" t="s">
        <v>101</v>
      </c>
      <c r="B18" s="219">
        <v>43466</v>
      </c>
      <c r="C18" s="102"/>
      <c r="D18" s="98"/>
      <c r="E18" s="209" t="s">
        <v>203</v>
      </c>
      <c r="F18" s="99"/>
      <c r="G18" s="4"/>
      <c r="H18" s="212" t="s">
        <v>68</v>
      </c>
      <c r="I18" s="4"/>
      <c r="J18" s="4"/>
      <c r="K18" s="211" t="s">
        <v>89</v>
      </c>
      <c r="L18" s="4"/>
      <c r="M18" s="4"/>
      <c r="N18" s="4"/>
      <c r="P18" s="287" t="s">
        <v>76</v>
      </c>
      <c r="Q18" s="1"/>
      <c r="R18" s="1"/>
      <c r="S18" s="10"/>
      <c r="T18" s="392"/>
      <c r="U18" s="392"/>
      <c r="V18" s="105"/>
      <c r="W18" s="105"/>
      <c r="X18" s="105"/>
    </row>
    <row r="19" spans="1:24" ht="12.75" customHeight="1" thickBot="1">
      <c r="A19" s="214" t="s">
        <v>104</v>
      </c>
      <c r="B19" s="221" t="s">
        <v>366</v>
      </c>
      <c r="C19" s="10"/>
      <c r="D19" s="98"/>
      <c r="E19" s="211" t="s">
        <v>204</v>
      </c>
      <c r="F19" s="4"/>
      <c r="G19" s="4"/>
      <c r="H19" s="212" t="s">
        <v>76</v>
      </c>
      <c r="I19" s="4"/>
      <c r="J19" s="4"/>
      <c r="K19" s="211" t="s">
        <v>92</v>
      </c>
      <c r="L19" s="4"/>
      <c r="M19" s="4"/>
      <c r="N19" s="4"/>
      <c r="P19" s="285">
        <v>0</v>
      </c>
      <c r="Q19" s="170">
        <f>IF($P$18="No",$P$19 + $P$20 + $P$21,0)</f>
        <v>0</v>
      </c>
      <c r="R19" s="232" t="s">
        <v>107</v>
      </c>
      <c r="S19" s="232"/>
      <c r="T19" s="232"/>
      <c r="U19" s="232"/>
      <c r="V19" s="232"/>
      <c r="W19" s="232"/>
      <c r="X19" s="232"/>
    </row>
    <row r="20" spans="1:24" ht="12.75" customHeight="1">
      <c r="A20" s="1"/>
      <c r="C20" s="34"/>
      <c r="D20" s="98"/>
      <c r="E20" s="211" t="s">
        <v>205</v>
      </c>
      <c r="F20" s="4"/>
      <c r="G20" s="4"/>
      <c r="H20" s="212" t="s">
        <v>76</v>
      </c>
      <c r="I20" s="4"/>
      <c r="J20" s="4"/>
      <c r="K20" s="211" t="s">
        <v>223</v>
      </c>
      <c r="L20" s="4"/>
      <c r="M20" s="4"/>
      <c r="N20" s="4"/>
      <c r="P20" s="285">
        <v>0</v>
      </c>
      <c r="R20" s="380" t="s">
        <v>110</v>
      </c>
      <c r="S20" s="381"/>
      <c r="T20" s="381"/>
      <c r="U20" s="381"/>
      <c r="V20" s="381"/>
      <c r="W20" s="381"/>
      <c r="X20" s="382"/>
    </row>
    <row r="21" spans="1:24" ht="12.75" customHeight="1">
      <c r="A21" s="232" t="s">
        <v>108</v>
      </c>
      <c r="B21" s="232"/>
      <c r="C21" s="34"/>
      <c r="D21" s="98"/>
      <c r="E21" s="211" t="s">
        <v>206</v>
      </c>
      <c r="F21" s="4"/>
      <c r="G21" s="4"/>
      <c r="H21" s="212" t="s">
        <v>68</v>
      </c>
      <c r="I21" s="4"/>
      <c r="J21" s="4"/>
      <c r="K21" s="211" t="s">
        <v>224</v>
      </c>
      <c r="L21" s="4"/>
      <c r="M21" s="4"/>
      <c r="N21" s="4"/>
      <c r="P21" s="285">
        <v>0</v>
      </c>
      <c r="R21" s="383" t="s">
        <v>369</v>
      </c>
      <c r="S21" s="384"/>
      <c r="T21" s="384"/>
      <c r="U21" s="384"/>
      <c r="V21" s="384"/>
      <c r="W21" s="384"/>
      <c r="X21" s="385"/>
    </row>
    <row r="22" spans="1:24" ht="12.75" customHeight="1">
      <c r="A22" s="211" t="s">
        <v>192</v>
      </c>
      <c r="B22" s="217" t="s">
        <v>367</v>
      </c>
      <c r="C22" s="34"/>
      <c r="D22" s="98"/>
      <c r="E22" s="209" t="s">
        <v>207</v>
      </c>
      <c r="F22" s="4"/>
      <c r="G22" s="4"/>
      <c r="H22" s="212" t="s">
        <v>68</v>
      </c>
      <c r="I22" s="4"/>
      <c r="J22" s="4"/>
      <c r="K22" s="234" t="s">
        <v>53</v>
      </c>
      <c r="L22" s="235"/>
      <c r="M22" s="235"/>
      <c r="N22" s="235"/>
      <c r="O22" s="259"/>
      <c r="P22" s="236"/>
      <c r="R22" s="383"/>
      <c r="S22" s="384"/>
      <c r="T22" s="384"/>
      <c r="U22" s="384"/>
      <c r="V22" s="384"/>
      <c r="W22" s="384"/>
      <c r="X22" s="385"/>
    </row>
    <row r="23" spans="1:24" ht="12.75" customHeight="1">
      <c r="A23" s="211" t="s">
        <v>194</v>
      </c>
      <c r="B23" s="208">
        <v>45257</v>
      </c>
      <c r="C23" s="34"/>
      <c r="D23" s="98"/>
      <c r="E23" s="209" t="s">
        <v>208</v>
      </c>
      <c r="F23" s="99"/>
      <c r="G23" s="4"/>
      <c r="H23" s="212" t="s">
        <v>68</v>
      </c>
      <c r="I23" s="4"/>
      <c r="J23" s="4"/>
      <c r="K23" s="211" t="s">
        <v>89</v>
      </c>
      <c r="L23" s="4"/>
      <c r="M23" s="4"/>
      <c r="N23" s="4"/>
      <c r="P23" s="212" t="s">
        <v>68</v>
      </c>
      <c r="R23" s="383"/>
      <c r="S23" s="384"/>
      <c r="T23" s="384"/>
      <c r="U23" s="384"/>
      <c r="V23" s="384"/>
      <c r="W23" s="384"/>
      <c r="X23" s="385"/>
    </row>
    <row r="24" spans="1:24" ht="12.75" customHeight="1">
      <c r="A24" s="213" t="s">
        <v>195</v>
      </c>
      <c r="B24" s="208">
        <v>45222</v>
      </c>
      <c r="C24" s="107"/>
      <c r="D24" s="98"/>
      <c r="E24" s="211" t="s">
        <v>209</v>
      </c>
      <c r="F24" s="4"/>
      <c r="G24" s="4"/>
      <c r="H24" s="212" t="s">
        <v>68</v>
      </c>
      <c r="I24" s="4"/>
      <c r="J24" s="4"/>
      <c r="K24" s="211" t="s">
        <v>92</v>
      </c>
      <c r="L24" s="4"/>
      <c r="M24" s="4"/>
      <c r="N24" s="4"/>
      <c r="P24" s="285">
        <v>0</v>
      </c>
      <c r="R24" s="383"/>
      <c r="S24" s="384"/>
      <c r="T24" s="384"/>
      <c r="U24" s="384"/>
      <c r="V24" s="384"/>
      <c r="W24" s="384"/>
      <c r="X24" s="385"/>
    </row>
    <row r="25" spans="1:24" ht="12.75" customHeight="1">
      <c r="A25" s="211" t="s">
        <v>111</v>
      </c>
      <c r="B25" s="207">
        <v>0.99450000000000005</v>
      </c>
      <c r="C25" s="108"/>
      <c r="D25" s="98"/>
      <c r="E25" s="211" t="s">
        <v>210</v>
      </c>
      <c r="F25" s="4"/>
      <c r="G25" s="4"/>
      <c r="H25" s="212" t="s">
        <v>76</v>
      </c>
      <c r="I25" s="1"/>
      <c r="J25" s="1"/>
      <c r="K25" s="234" t="s">
        <v>100</v>
      </c>
      <c r="L25" s="235"/>
      <c r="M25" s="235"/>
      <c r="N25" s="235"/>
      <c r="O25" s="259"/>
      <c r="P25" s="236"/>
      <c r="R25" s="383"/>
      <c r="S25" s="384"/>
      <c r="T25" s="384"/>
      <c r="U25" s="384"/>
      <c r="V25" s="384"/>
      <c r="W25" s="384"/>
      <c r="X25" s="385"/>
    </row>
    <row r="26" spans="1:24" ht="12.75" customHeight="1">
      <c r="A26" s="211" t="s">
        <v>113</v>
      </c>
      <c r="B26" s="279">
        <f ca="1">_xlfn.MAXIFS('Historical Market Data'!$G:$G,'Historical Market Data'!$A:$A,$B$4,'Historical Market Data'!$B:$B,_xlfn.MAXIFS('Historical Market Data'!$B:$B,'Historical Market Data'!$A:$A,$B$4,'Historical Market Data'!$B:$B,"&lt;"&amp;(TODAY()-365)))</f>
        <v>0</v>
      </c>
      <c r="C26" s="107"/>
      <c r="D26" s="98"/>
      <c r="E26" s="211" t="s">
        <v>211</v>
      </c>
      <c r="F26" s="4"/>
      <c r="G26" s="4"/>
      <c r="H26" s="212" t="s">
        <v>76</v>
      </c>
      <c r="I26" s="1"/>
      <c r="J26" s="1"/>
      <c r="K26" s="211" t="s">
        <v>226</v>
      </c>
      <c r="L26" s="4"/>
      <c r="M26" s="4"/>
      <c r="N26" s="4"/>
      <c r="P26" s="285">
        <v>0</v>
      </c>
      <c r="R26" s="383"/>
      <c r="S26" s="384"/>
      <c r="T26" s="384"/>
      <c r="U26" s="384"/>
      <c r="V26" s="384"/>
      <c r="W26" s="384"/>
      <c r="X26" s="385"/>
    </row>
    <row r="27" spans="1:24" ht="12.75" customHeight="1">
      <c r="A27" s="211" t="s">
        <v>116</v>
      </c>
      <c r="B27" s="207">
        <v>0.38800000000000001</v>
      </c>
      <c r="C27" s="108"/>
      <c r="D27" s="98"/>
      <c r="E27" s="211" t="s">
        <v>212</v>
      </c>
      <c r="F27" s="4"/>
      <c r="G27" s="4"/>
      <c r="H27" s="212" t="s">
        <v>76</v>
      </c>
      <c r="I27" s="1"/>
      <c r="J27" s="1"/>
      <c r="K27" s="211" t="s">
        <v>103</v>
      </c>
      <c r="L27" s="4"/>
      <c r="M27" s="4"/>
      <c r="N27" s="4"/>
      <c r="P27" s="285">
        <v>0</v>
      </c>
      <c r="R27" s="383"/>
      <c r="S27" s="384"/>
      <c r="T27" s="384"/>
      <c r="U27" s="384"/>
      <c r="V27" s="384"/>
      <c r="W27" s="384"/>
      <c r="X27" s="385"/>
    </row>
    <row r="28" spans="1:24" ht="12.75" customHeight="1">
      <c r="A28" s="211" t="s">
        <v>121</v>
      </c>
      <c r="B28" s="279">
        <f ca="1">_xlfn.MAXIFS('Historical Market Data'!$I:$I,'Historical Market Data'!$A:$A,$B$4,'Historical Market Data'!$B:$B,_xlfn.MAXIFS('Historical Market Data'!$B:$B,'Historical Market Data'!$A:$A,$B$4,'Historical Market Data'!$B:$B,"&lt;"&amp;(TODAY()-365)))</f>
        <v>0</v>
      </c>
      <c r="C28" s="110"/>
      <c r="D28" s="98"/>
      <c r="E28" s="211" t="s">
        <v>213</v>
      </c>
      <c r="F28" s="4"/>
      <c r="G28" s="4"/>
      <c r="H28" s="212" t="s">
        <v>76</v>
      </c>
      <c r="I28" s="1"/>
      <c r="J28" s="1"/>
      <c r="K28" s="211" t="s">
        <v>106</v>
      </c>
      <c r="L28" s="4"/>
      <c r="M28" s="4"/>
      <c r="N28" s="4"/>
      <c r="P28" s="285">
        <v>0</v>
      </c>
      <c r="R28" s="383"/>
      <c r="S28" s="384"/>
      <c r="T28" s="384"/>
      <c r="U28" s="384"/>
      <c r="V28" s="384"/>
      <c r="W28" s="384"/>
      <c r="X28" s="385"/>
    </row>
    <row r="29" spans="1:24" ht="12.75" customHeight="1">
      <c r="A29" s="211" t="s">
        <v>124</v>
      </c>
      <c r="B29" s="277">
        <v>51</v>
      </c>
      <c r="C29" s="110"/>
      <c r="D29" s="98"/>
      <c r="E29" s="209" t="s">
        <v>214</v>
      </c>
      <c r="F29" s="99"/>
      <c r="G29" s="4"/>
      <c r="H29" s="212" t="s">
        <v>76</v>
      </c>
      <c r="I29" s="1"/>
      <c r="J29" s="1"/>
      <c r="K29" s="211" t="s">
        <v>225</v>
      </c>
      <c r="L29" s="4"/>
      <c r="M29" s="4"/>
      <c r="N29" s="4"/>
      <c r="P29" s="285">
        <v>0</v>
      </c>
      <c r="R29" s="383"/>
      <c r="S29" s="384"/>
      <c r="T29" s="384"/>
      <c r="U29" s="384"/>
      <c r="V29" s="384"/>
      <c r="W29" s="384"/>
      <c r="X29" s="385"/>
    </row>
    <row r="30" spans="1:24" ht="12.75" customHeight="1" thickBot="1">
      <c r="A30" s="211" t="s">
        <v>127</v>
      </c>
      <c r="B30" s="277">
        <v>20</v>
      </c>
      <c r="C30" s="110"/>
      <c r="D30" s="1"/>
      <c r="E30" s="211" t="s">
        <v>95</v>
      </c>
      <c r="F30" s="4"/>
      <c r="G30" s="4"/>
      <c r="H30" s="212" t="s">
        <v>68</v>
      </c>
      <c r="I30" s="1"/>
      <c r="J30" s="1"/>
      <c r="K30" s="214" t="s">
        <v>161</v>
      </c>
      <c r="L30" s="215"/>
      <c r="M30" s="215"/>
      <c r="N30" s="215"/>
      <c r="O30" s="258"/>
      <c r="P30" s="286">
        <v>0</v>
      </c>
      <c r="R30" s="380" t="s">
        <v>132</v>
      </c>
      <c r="S30" s="381"/>
      <c r="T30" s="381"/>
      <c r="U30" s="381"/>
      <c r="V30" s="381"/>
      <c r="W30" s="381"/>
      <c r="X30" s="382"/>
    </row>
    <row r="31" spans="1:24" ht="12.75" customHeight="1">
      <c r="A31" s="70" t="s">
        <v>259</v>
      </c>
      <c r="B31" s="277">
        <v>0</v>
      </c>
      <c r="C31" s="113"/>
      <c r="D31" s="1"/>
      <c r="E31" s="211" t="s">
        <v>97</v>
      </c>
      <c r="F31" s="4"/>
      <c r="G31" s="4"/>
      <c r="H31" s="212" t="s">
        <v>76</v>
      </c>
      <c r="I31" s="1"/>
      <c r="J31" s="1"/>
      <c r="K31" s="1"/>
      <c r="L31" s="1"/>
      <c r="M31" s="1"/>
      <c r="N31" s="1"/>
      <c r="O31" s="1"/>
      <c r="P31" s="1"/>
      <c r="R31" s="383"/>
      <c r="S31" s="384"/>
      <c r="T31" s="384"/>
      <c r="U31" s="384"/>
      <c r="V31" s="384"/>
      <c r="W31" s="384"/>
      <c r="X31" s="385"/>
    </row>
    <row r="32" spans="1:24" ht="12.75" customHeight="1">
      <c r="A32" s="211" t="s">
        <v>129</v>
      </c>
      <c r="B32" s="277">
        <v>58</v>
      </c>
      <c r="C32" s="116"/>
      <c r="D32" s="1"/>
      <c r="E32" s="211" t="s">
        <v>99</v>
      </c>
      <c r="F32" s="4"/>
      <c r="G32" s="4"/>
      <c r="H32" s="212" t="s">
        <v>76</v>
      </c>
      <c r="I32" s="1"/>
      <c r="J32" s="1"/>
      <c r="K32" s="232" t="s">
        <v>115</v>
      </c>
      <c r="L32" s="232"/>
      <c r="M32" s="232"/>
      <c r="N32" s="232"/>
      <c r="O32" s="232"/>
      <c r="P32" s="240"/>
      <c r="R32" s="383"/>
      <c r="S32" s="384"/>
      <c r="T32" s="384"/>
      <c r="U32" s="384"/>
      <c r="V32" s="384"/>
      <c r="W32" s="384"/>
      <c r="X32" s="385"/>
    </row>
    <row r="33" spans="1:24" ht="12.75" customHeight="1">
      <c r="A33" s="211" t="s">
        <v>260</v>
      </c>
      <c r="B33" s="253" t="s">
        <v>261</v>
      </c>
      <c r="C33" s="117"/>
      <c r="D33" s="1"/>
      <c r="E33" s="209" t="s">
        <v>102</v>
      </c>
      <c r="F33" s="4"/>
      <c r="G33" s="4"/>
      <c r="H33" s="212" t="s">
        <v>76</v>
      </c>
      <c r="I33" s="1"/>
      <c r="J33" s="1"/>
      <c r="K33" s="237"/>
      <c r="L33" s="241" t="s">
        <v>118</v>
      </c>
      <c r="M33" s="257" t="s">
        <v>273</v>
      </c>
      <c r="N33" s="242" t="s">
        <v>119</v>
      </c>
      <c r="O33" s="257" t="s">
        <v>120</v>
      </c>
      <c r="P33" s="243" t="s">
        <v>185</v>
      </c>
      <c r="R33" s="383"/>
      <c r="S33" s="384"/>
      <c r="T33" s="384"/>
      <c r="U33" s="384"/>
      <c r="V33" s="384"/>
      <c r="W33" s="384"/>
      <c r="X33" s="385"/>
    </row>
    <row r="34" spans="1:24" ht="12.75" customHeight="1">
      <c r="A34" s="211" t="s">
        <v>262</v>
      </c>
      <c r="B34" s="278">
        <v>0</v>
      </c>
      <c r="C34" s="119"/>
      <c r="D34" s="1"/>
      <c r="E34" s="209" t="s">
        <v>199</v>
      </c>
      <c r="F34" s="99"/>
      <c r="G34" s="4"/>
      <c r="H34" s="212" t="s">
        <v>76</v>
      </c>
      <c r="I34" s="1"/>
      <c r="J34" s="1"/>
      <c r="K34" s="227" t="s">
        <v>123</v>
      </c>
      <c r="L34" s="109" t="s">
        <v>76</v>
      </c>
      <c r="M34" s="109" t="s">
        <v>76</v>
      </c>
      <c r="N34" s="109" t="s">
        <v>76</v>
      </c>
      <c r="O34" s="291">
        <v>25</v>
      </c>
      <c r="P34" s="228" t="s">
        <v>368</v>
      </c>
      <c r="Q34" s="170">
        <f>IF(OR($L34="Yes", $N34= "Yes"), IF($O34 = 0, 0, -1 * $O34), 0)</f>
        <v>0</v>
      </c>
      <c r="R34" s="383"/>
      <c r="S34" s="384"/>
      <c r="T34" s="384"/>
      <c r="U34" s="384"/>
      <c r="V34" s="384"/>
      <c r="W34" s="384"/>
      <c r="X34" s="385"/>
    </row>
    <row r="35" spans="1:24" ht="12.75" customHeight="1" thickBot="1">
      <c r="A35" s="214" t="s">
        <v>133</v>
      </c>
      <c r="B35" s="222">
        <v>45344</v>
      </c>
      <c r="C35" s="117"/>
      <c r="D35" s="1"/>
      <c r="E35" s="214" t="s">
        <v>105</v>
      </c>
      <c r="F35" s="215"/>
      <c r="G35" s="215"/>
      <c r="H35" s="216" t="s">
        <v>76</v>
      </c>
      <c r="I35" s="1"/>
      <c r="J35" s="1"/>
      <c r="K35" s="213" t="s">
        <v>126</v>
      </c>
      <c r="L35" s="109" t="s">
        <v>68</v>
      </c>
      <c r="M35" s="109" t="s">
        <v>76</v>
      </c>
      <c r="N35" s="109" t="s">
        <v>76</v>
      </c>
      <c r="O35" s="291">
        <v>0</v>
      </c>
      <c r="P35" s="228" t="s">
        <v>51</v>
      </c>
      <c r="Q35" s="170">
        <f>IF(OR($L35="Yes", $N35= "Yes"), IF($O35 = 0, 0, -1 * $O35), 0)</f>
        <v>0</v>
      </c>
      <c r="R35" s="383"/>
      <c r="S35" s="384"/>
      <c r="T35" s="384"/>
      <c r="U35" s="384"/>
      <c r="V35" s="384"/>
      <c r="W35" s="384"/>
      <c r="X35" s="385"/>
    </row>
    <row r="36" spans="1:24" ht="12.75" customHeight="1">
      <c r="A36" s="4"/>
      <c r="B36" s="115"/>
      <c r="C36" s="119"/>
      <c r="D36" s="1"/>
      <c r="E36" s="1"/>
      <c r="H36" s="1"/>
      <c r="I36" s="1"/>
      <c r="J36" s="1"/>
      <c r="K36" s="213" t="s">
        <v>56</v>
      </c>
      <c r="L36" s="109" t="s">
        <v>68</v>
      </c>
      <c r="M36" s="109" t="s">
        <v>76</v>
      </c>
      <c r="N36" s="109" t="s">
        <v>76</v>
      </c>
      <c r="O36" s="291">
        <v>0</v>
      </c>
      <c r="P36" s="228" t="s">
        <v>51</v>
      </c>
      <c r="Q36" s="170">
        <f>IF(OR($L36="Yes", $N36= "Yes"), IF($O36 = 0, 0, -1 * $O36), 0)</f>
        <v>0</v>
      </c>
      <c r="R36" s="383"/>
      <c r="S36" s="384"/>
      <c r="T36" s="384"/>
      <c r="U36" s="384"/>
      <c r="V36" s="384"/>
      <c r="W36" s="384"/>
      <c r="X36" s="385"/>
    </row>
    <row r="37" spans="1:24" ht="12.75" customHeight="1">
      <c r="A37" s="232" t="s">
        <v>137</v>
      </c>
      <c r="B37" s="232"/>
      <c r="C37" s="119"/>
      <c r="D37" s="1"/>
      <c r="E37" s="270" t="s">
        <v>59</v>
      </c>
      <c r="F37" s="232"/>
      <c r="G37" s="232"/>
      <c r="H37" s="232"/>
      <c r="I37" s="1"/>
      <c r="J37" s="1"/>
      <c r="K37" s="237" t="s">
        <v>130</v>
      </c>
      <c r="L37" s="238" t="s">
        <v>131</v>
      </c>
      <c r="M37" s="238" t="s">
        <v>120</v>
      </c>
      <c r="N37" s="238"/>
      <c r="O37" s="238"/>
      <c r="P37" s="244"/>
      <c r="Q37" s="170">
        <f>IF(L37="No",1,-1)</f>
        <v>-1</v>
      </c>
      <c r="R37" s="380" t="s">
        <v>148</v>
      </c>
      <c r="S37" s="381"/>
      <c r="T37" s="381"/>
      <c r="U37" s="381"/>
      <c r="V37" s="381"/>
      <c r="W37" s="381"/>
      <c r="X37" s="382"/>
    </row>
    <row r="38" spans="1:24" ht="12.75" customHeight="1">
      <c r="A38" s="211" t="s">
        <v>140</v>
      </c>
      <c r="B38" s="281" t="s">
        <v>76</v>
      </c>
      <c r="C38" s="119"/>
      <c r="D38" s="1"/>
      <c r="E38" s="237"/>
      <c r="F38" s="238" t="s">
        <v>135</v>
      </c>
      <c r="G38" s="238" t="s">
        <v>131</v>
      </c>
      <c r="H38" s="239" t="s">
        <v>120</v>
      </c>
      <c r="I38" s="178"/>
      <c r="J38" s="178"/>
      <c r="K38" s="213" t="s">
        <v>134</v>
      </c>
      <c r="L38" s="109" t="s">
        <v>76</v>
      </c>
      <c r="M38" s="291">
        <v>0</v>
      </c>
      <c r="O38" s="114"/>
      <c r="P38" s="228" t="s">
        <v>51</v>
      </c>
      <c r="Q38" s="170">
        <f>IF($L38="No",$M38,-1 * $M38)</f>
        <v>0</v>
      </c>
      <c r="R38" s="386" t="s">
        <v>249</v>
      </c>
      <c r="S38" s="387"/>
      <c r="T38" s="387" t="s">
        <v>370</v>
      </c>
      <c r="U38" s="387"/>
      <c r="V38" s="169"/>
      <c r="W38" s="169"/>
      <c r="X38" s="204"/>
    </row>
    <row r="39" spans="1:24" ht="12.75" customHeight="1">
      <c r="A39" s="211" t="s">
        <v>143</v>
      </c>
      <c r="B39" s="280">
        <v>0</v>
      </c>
      <c r="C39" s="119"/>
      <c r="D39" s="1"/>
      <c r="E39" s="209" t="s">
        <v>138</v>
      </c>
      <c r="F39" s="288" t="s">
        <v>76</v>
      </c>
      <c r="G39" s="288" t="s">
        <v>76</v>
      </c>
      <c r="H39" s="285">
        <v>0</v>
      </c>
      <c r="I39" s="16">
        <f>IF(AND($G39="Yes",$F39="No"), -1 * $H39,IF(AND($G39="No",$F39="Yes"), $H39, 0))</f>
        <v>0</v>
      </c>
      <c r="J39" s="16"/>
      <c r="K39" s="213" t="s">
        <v>136</v>
      </c>
      <c r="L39" s="109" t="s">
        <v>68</v>
      </c>
      <c r="M39" s="291">
        <v>0</v>
      </c>
      <c r="O39" s="114"/>
      <c r="P39" s="228" t="s">
        <v>51</v>
      </c>
      <c r="Q39" s="170">
        <f>IF($L39="No",$M39, IF($M39 = 0,0, -1 * $M39))</f>
        <v>0</v>
      </c>
      <c r="R39" s="386" t="s">
        <v>232</v>
      </c>
      <c r="S39" s="387"/>
      <c r="T39" s="387" t="s">
        <v>370</v>
      </c>
      <c r="U39" s="387"/>
      <c r="V39" s="169"/>
      <c r="W39" s="169"/>
      <c r="X39" s="204"/>
    </row>
    <row r="40" spans="1:24" ht="12.75" customHeight="1">
      <c r="A40" s="211" t="s">
        <v>145</v>
      </c>
      <c r="B40" s="281" t="s">
        <v>62</v>
      </c>
      <c r="C40" s="119"/>
      <c r="D40" s="1"/>
      <c r="E40" s="209" t="s">
        <v>141</v>
      </c>
      <c r="F40" s="289" t="s">
        <v>76</v>
      </c>
      <c r="G40" s="289" t="s">
        <v>76</v>
      </c>
      <c r="H40" s="285">
        <v>275</v>
      </c>
      <c r="I40" s="16">
        <f t="shared" ref="I40:I43" si="0">IF(AND($G40="Yes",$F40="No"), -1 * $H40,IF(AND($G40="No",$F40="Yes"), $H40, 0))</f>
        <v>0</v>
      </c>
      <c r="J40" s="16"/>
      <c r="K40" s="213" t="s">
        <v>139</v>
      </c>
      <c r="L40" s="109" t="s">
        <v>68</v>
      </c>
      <c r="M40" s="291">
        <v>0</v>
      </c>
      <c r="O40" s="114"/>
      <c r="P40" s="228" t="s">
        <v>51</v>
      </c>
      <c r="Q40" s="170">
        <f>IF($L40="No",$M40, IF($M40 = 0, 0, -1 * $M40))</f>
        <v>0</v>
      </c>
      <c r="R40" s="386" t="s">
        <v>233</v>
      </c>
      <c r="S40" s="387"/>
      <c r="T40" s="387" t="s">
        <v>370</v>
      </c>
      <c r="U40" s="387"/>
      <c r="V40" s="169"/>
      <c r="W40" s="169"/>
      <c r="X40" s="204"/>
    </row>
    <row r="41" spans="1:24" ht="12.75" customHeight="1">
      <c r="A41" s="211" t="s">
        <v>147</v>
      </c>
      <c r="B41" s="281" t="s">
        <v>76</v>
      </c>
      <c r="C41" s="4"/>
      <c r="D41" s="1"/>
      <c r="E41" s="209" t="s">
        <v>144</v>
      </c>
      <c r="F41" s="289" t="s">
        <v>76</v>
      </c>
      <c r="G41" s="289" t="s">
        <v>76</v>
      </c>
      <c r="H41" s="285">
        <v>0</v>
      </c>
      <c r="I41" s="16">
        <f t="shared" si="0"/>
        <v>0</v>
      </c>
      <c r="J41" s="16"/>
      <c r="K41" s="213" t="s">
        <v>142</v>
      </c>
      <c r="L41" s="109" t="s">
        <v>76</v>
      </c>
      <c r="M41" s="291">
        <v>0</v>
      </c>
      <c r="O41" s="114"/>
      <c r="P41" s="228" t="s">
        <v>51</v>
      </c>
      <c r="Q41" s="170">
        <f>IF($L41="No",$M41,-1 * $M41)</f>
        <v>0</v>
      </c>
      <c r="R41" s="386" t="s">
        <v>235</v>
      </c>
      <c r="S41" s="387"/>
      <c r="T41" s="387" t="s">
        <v>370</v>
      </c>
      <c r="U41" s="387"/>
      <c r="V41" s="169"/>
      <c r="W41" s="169"/>
      <c r="X41" s="204"/>
    </row>
    <row r="42" spans="1:24" ht="12.75" customHeight="1" thickBot="1">
      <c r="A42" s="211" t="s">
        <v>149</v>
      </c>
      <c r="B42" s="280">
        <v>0</v>
      </c>
      <c r="C42" s="99"/>
      <c r="D42" s="1"/>
      <c r="E42" s="209" t="s">
        <v>146</v>
      </c>
      <c r="F42" s="289" t="s">
        <v>76</v>
      </c>
      <c r="G42" s="289" t="s">
        <v>76</v>
      </c>
      <c r="H42" s="285">
        <v>175</v>
      </c>
      <c r="I42" s="16">
        <f t="shared" si="0"/>
        <v>0</v>
      </c>
      <c r="J42" s="16"/>
      <c r="K42" s="229" t="s">
        <v>227</v>
      </c>
      <c r="L42" s="224" t="s">
        <v>68</v>
      </c>
      <c r="M42" s="292">
        <v>0</v>
      </c>
      <c r="N42" s="230"/>
      <c r="O42" s="230"/>
      <c r="P42" s="231" t="s">
        <v>51</v>
      </c>
      <c r="Q42" s="170">
        <f>IF($L42="No",$M42, IF($M42 = 0, 0, -1 * $M42))</f>
        <v>0</v>
      </c>
      <c r="R42" s="386" t="s">
        <v>234</v>
      </c>
      <c r="S42" s="387"/>
      <c r="T42" s="387" t="s">
        <v>370</v>
      </c>
      <c r="U42" s="387"/>
      <c r="V42" s="169"/>
      <c r="W42" s="169"/>
      <c r="X42" s="204"/>
    </row>
    <row r="43" spans="1:24" ht="12.75" customHeight="1" thickBot="1">
      <c r="A43" s="214" t="s">
        <v>150</v>
      </c>
      <c r="B43" s="282" t="s">
        <v>62</v>
      </c>
      <c r="C43" s="4"/>
      <c r="D43" s="1"/>
      <c r="E43" s="223" t="s">
        <v>161</v>
      </c>
      <c r="F43" s="290" t="s">
        <v>76</v>
      </c>
      <c r="G43" s="290" t="s">
        <v>76</v>
      </c>
      <c r="H43" s="286">
        <v>0</v>
      </c>
      <c r="I43" s="16">
        <f t="shared" si="0"/>
        <v>0</v>
      </c>
      <c r="J43" s="16"/>
      <c r="K43" s="1"/>
      <c r="L43" s="1"/>
      <c r="M43" s="1"/>
      <c r="N43" s="1"/>
      <c r="O43" s="1"/>
      <c r="P43" s="1"/>
      <c r="R43" s="386" t="s">
        <v>228</v>
      </c>
      <c r="S43" s="387"/>
      <c r="T43" s="387" t="s">
        <v>371</v>
      </c>
      <c r="U43" s="387"/>
      <c r="V43" s="169"/>
      <c r="W43" s="169"/>
      <c r="X43" s="204"/>
    </row>
    <row r="44" spans="1:24" ht="12.75" customHeight="1" thickBot="1">
      <c r="A44" s="4"/>
      <c r="B44" s="120"/>
      <c r="C44" s="4"/>
      <c r="D44" s="1"/>
      <c r="E44" s="99"/>
      <c r="F44" s="118"/>
      <c r="G44" s="118"/>
      <c r="H44" s="111"/>
      <c r="I44" s="16">
        <f>SUM(I39:I43)</f>
        <v>0</v>
      </c>
      <c r="J44" s="1"/>
      <c r="K44" s="1"/>
      <c r="L44" s="1"/>
      <c r="M44" s="1"/>
      <c r="N44" s="1"/>
      <c r="O44" s="1"/>
      <c r="P44" s="1"/>
      <c r="R44" s="388" t="s">
        <v>229</v>
      </c>
      <c r="S44" s="389"/>
      <c r="T44" s="389" t="s">
        <v>231</v>
      </c>
      <c r="U44" s="389"/>
      <c r="V44" s="205"/>
      <c r="W44" s="205"/>
      <c r="X44" s="206"/>
    </row>
    <row r="45" spans="1:24" ht="12.75" customHeight="1">
      <c r="A45" s="232" t="s">
        <v>109</v>
      </c>
      <c r="B45" s="232" t="s">
        <v>120</v>
      </c>
      <c r="C45" s="232" t="s">
        <v>271</v>
      </c>
      <c r="D45" s="1"/>
      <c r="E45" s="99"/>
      <c r="F45" s="118"/>
      <c r="G45" s="118"/>
      <c r="H45" s="111"/>
      <c r="I45" s="1"/>
      <c r="J45" s="1"/>
      <c r="K45" s="1"/>
      <c r="L45" s="1"/>
      <c r="M45" s="1"/>
      <c r="N45" s="1"/>
      <c r="O45" s="1"/>
      <c r="P45" s="1"/>
      <c r="R45" s="177"/>
      <c r="S45" s="177"/>
      <c r="T45" s="177"/>
      <c r="U45" s="177"/>
      <c r="V45" s="177"/>
      <c r="W45" s="177"/>
      <c r="X45" s="177"/>
    </row>
    <row r="46" spans="1:24" ht="12.75" customHeight="1">
      <c r="A46" s="211" t="s">
        <v>112</v>
      </c>
      <c r="B46" s="283">
        <v>0</v>
      </c>
      <c r="C46" s="254" t="s">
        <v>272</v>
      </c>
      <c r="D46" s="1"/>
      <c r="E46" s="99"/>
      <c r="F46" s="118"/>
      <c r="G46" s="118"/>
      <c r="H46" s="111"/>
      <c r="I46" s="1"/>
      <c r="J46" s="1"/>
      <c r="K46" s="1"/>
      <c r="L46" s="1"/>
      <c r="M46" s="1"/>
      <c r="N46" s="1"/>
      <c r="O46" s="1"/>
      <c r="P46" s="1"/>
      <c r="R46" s="177"/>
      <c r="S46" s="177"/>
      <c r="T46" s="177"/>
      <c r="U46" s="177"/>
      <c r="V46" s="177"/>
      <c r="W46" s="177"/>
      <c r="X46" s="177"/>
    </row>
    <row r="47" spans="1:24" ht="12.75" customHeight="1">
      <c r="A47" s="211" t="s">
        <v>114</v>
      </c>
      <c r="B47" s="283">
        <v>0</v>
      </c>
      <c r="C47" s="254" t="s">
        <v>272</v>
      </c>
      <c r="D47" s="1"/>
      <c r="E47" s="99"/>
      <c r="F47" s="118"/>
      <c r="G47" s="118"/>
      <c r="H47" s="111"/>
      <c r="I47" s="1"/>
      <c r="J47" s="1"/>
      <c r="K47" s="1"/>
      <c r="L47" s="1"/>
      <c r="M47" s="1"/>
      <c r="N47" s="1"/>
      <c r="O47" s="1"/>
      <c r="P47" s="1"/>
      <c r="R47" s="177"/>
      <c r="S47" s="177"/>
      <c r="T47" s="177"/>
      <c r="U47" s="177"/>
      <c r="V47" s="177"/>
      <c r="W47" s="177"/>
      <c r="X47" s="177"/>
    </row>
    <row r="48" spans="1:24" ht="12.75" customHeight="1">
      <c r="A48" s="211" t="s">
        <v>263</v>
      </c>
      <c r="B48" s="255" t="s">
        <v>264</v>
      </c>
      <c r="C48" s="254" t="s">
        <v>272</v>
      </c>
      <c r="D48" s="1"/>
      <c r="E48" s="99"/>
      <c r="F48" s="118"/>
      <c r="G48" s="118"/>
      <c r="H48" s="111"/>
      <c r="I48" s="1"/>
      <c r="J48" s="1"/>
      <c r="K48" s="1"/>
      <c r="L48" s="1"/>
      <c r="M48" s="1"/>
      <c r="N48" s="1"/>
      <c r="O48" s="1"/>
      <c r="P48" s="1"/>
      <c r="R48" s="177"/>
      <c r="S48" s="177"/>
      <c r="T48" s="177"/>
      <c r="U48" s="177"/>
      <c r="V48" s="177"/>
      <c r="W48" s="177"/>
      <c r="X48" s="177"/>
    </row>
    <row r="49" spans="1:24" ht="12.75" customHeight="1">
      <c r="A49" s="211" t="s">
        <v>265</v>
      </c>
      <c r="B49" s="283">
        <v>0</v>
      </c>
      <c r="C49" s="254" t="s">
        <v>272</v>
      </c>
      <c r="D49" s="1"/>
      <c r="E49" s="99"/>
      <c r="F49" s="118"/>
      <c r="G49" s="118"/>
      <c r="H49" s="111"/>
      <c r="I49" s="1"/>
      <c r="J49" s="1"/>
      <c r="K49" s="1"/>
      <c r="L49" s="1"/>
      <c r="M49" s="1"/>
      <c r="N49" s="1"/>
      <c r="O49" s="1"/>
      <c r="P49" s="1"/>
      <c r="R49" s="177"/>
      <c r="S49" s="177"/>
      <c r="T49" s="177"/>
      <c r="U49" s="177"/>
      <c r="V49" s="177"/>
      <c r="W49" s="177"/>
      <c r="X49" s="177"/>
    </row>
    <row r="50" spans="1:24" ht="12.75" customHeight="1">
      <c r="A50" s="211" t="s">
        <v>266</v>
      </c>
      <c r="B50" s="283">
        <v>0</v>
      </c>
      <c r="C50" s="254" t="s">
        <v>272</v>
      </c>
      <c r="D50" s="1"/>
      <c r="E50" s="99"/>
      <c r="F50" s="118"/>
      <c r="G50" s="118"/>
      <c r="H50" s="111"/>
      <c r="I50" s="1"/>
      <c r="J50" s="1"/>
      <c r="K50" s="1"/>
      <c r="L50" s="1"/>
      <c r="M50" s="1"/>
      <c r="N50" s="1"/>
      <c r="O50" s="1"/>
      <c r="P50" s="1"/>
      <c r="R50" s="177"/>
      <c r="S50" s="177"/>
      <c r="T50" s="177"/>
      <c r="U50" s="177"/>
      <c r="V50" s="177"/>
      <c r="W50" s="177"/>
      <c r="X50" s="177"/>
    </row>
    <row r="51" spans="1:24" ht="12.75" customHeight="1">
      <c r="A51" s="211" t="s">
        <v>267</v>
      </c>
      <c r="B51" s="283">
        <v>0</v>
      </c>
      <c r="C51" s="254" t="s">
        <v>272</v>
      </c>
      <c r="D51" s="1"/>
      <c r="E51" s="99"/>
      <c r="F51" s="118"/>
      <c r="G51" s="118"/>
      <c r="H51" s="111"/>
      <c r="I51" s="1"/>
      <c r="J51" s="1"/>
      <c r="K51" s="1"/>
      <c r="L51" s="1"/>
      <c r="M51" s="1"/>
      <c r="N51" s="1"/>
      <c r="O51" s="1"/>
      <c r="P51" s="1"/>
      <c r="R51" s="177"/>
      <c r="S51" s="177"/>
      <c r="T51" s="177"/>
      <c r="U51" s="177"/>
      <c r="V51" s="177"/>
      <c r="W51" s="177"/>
      <c r="X51" s="177"/>
    </row>
    <row r="52" spans="1:24" ht="12.75" customHeight="1">
      <c r="A52" s="211" t="s">
        <v>268</v>
      </c>
      <c r="B52" s="283">
        <v>0</v>
      </c>
      <c r="C52" s="254" t="s">
        <v>272</v>
      </c>
      <c r="D52" s="1"/>
      <c r="E52" s="99"/>
      <c r="F52" s="118"/>
      <c r="G52" s="118"/>
      <c r="H52" s="111"/>
      <c r="I52" s="1"/>
      <c r="J52" s="1"/>
      <c r="K52" s="1"/>
      <c r="L52" s="1"/>
      <c r="M52" s="1"/>
      <c r="N52" s="1"/>
      <c r="O52" s="1"/>
      <c r="P52" s="1"/>
      <c r="R52" s="177"/>
      <c r="S52" s="177"/>
      <c r="T52" s="177"/>
      <c r="U52" s="177"/>
      <c r="V52" s="177"/>
      <c r="W52" s="177"/>
      <c r="X52" s="177"/>
    </row>
    <row r="53" spans="1:24" ht="12.75" customHeight="1">
      <c r="A53" s="211" t="s">
        <v>269</v>
      </c>
      <c r="B53" s="283">
        <v>0</v>
      </c>
      <c r="C53" s="254" t="s">
        <v>272</v>
      </c>
      <c r="D53" s="1"/>
      <c r="E53" s="99"/>
      <c r="F53" s="118"/>
      <c r="G53" s="118"/>
      <c r="H53" s="111"/>
      <c r="I53" s="1"/>
      <c r="J53" s="1"/>
      <c r="K53" s="1"/>
      <c r="L53" s="1"/>
      <c r="M53" s="1"/>
      <c r="N53" s="1"/>
      <c r="O53" s="1"/>
      <c r="P53" s="1"/>
      <c r="R53" s="177"/>
      <c r="S53" s="177"/>
      <c r="T53" s="177"/>
      <c r="U53" s="177"/>
      <c r="V53" s="177"/>
      <c r="W53" s="177"/>
      <c r="X53" s="177"/>
    </row>
    <row r="54" spans="1:24" ht="12.75" customHeight="1">
      <c r="A54" s="211" t="s">
        <v>270</v>
      </c>
      <c r="B54" s="283">
        <v>0</v>
      </c>
      <c r="C54" s="254" t="s">
        <v>272</v>
      </c>
      <c r="D54" s="1"/>
      <c r="E54" s="99"/>
      <c r="F54" s="118"/>
      <c r="G54" s="118"/>
      <c r="H54" s="111"/>
      <c r="I54" s="1"/>
      <c r="J54" s="1"/>
      <c r="K54" s="1"/>
      <c r="L54" s="1"/>
      <c r="M54" s="1"/>
      <c r="N54" s="1"/>
      <c r="O54" s="1"/>
      <c r="P54" s="1"/>
      <c r="R54" s="177"/>
      <c r="S54" s="177"/>
      <c r="T54" s="177"/>
      <c r="U54" s="177"/>
      <c r="V54" s="177"/>
      <c r="W54" s="177"/>
      <c r="X54" s="177"/>
    </row>
    <row r="55" spans="1:24" ht="12.75" customHeight="1">
      <c r="A55" s="211" t="s">
        <v>117</v>
      </c>
      <c r="B55" s="283">
        <v>1000</v>
      </c>
      <c r="C55" s="254" t="s">
        <v>272</v>
      </c>
      <c r="D55" s="1"/>
      <c r="E55" s="99"/>
      <c r="F55" s="118"/>
      <c r="G55" s="118"/>
      <c r="H55" s="111"/>
      <c r="I55" s="1"/>
      <c r="J55" s="1"/>
      <c r="K55" s="1"/>
      <c r="L55" s="1"/>
      <c r="M55" s="1"/>
      <c r="N55" s="1"/>
      <c r="O55" s="1"/>
      <c r="P55" s="1"/>
      <c r="R55" s="177"/>
      <c r="S55" s="177"/>
      <c r="T55" s="177"/>
      <c r="U55" s="177"/>
      <c r="V55" s="177"/>
      <c r="W55" s="177"/>
      <c r="X55" s="177"/>
    </row>
    <row r="56" spans="1:24" ht="12.75" customHeight="1">
      <c r="A56" s="211" t="s">
        <v>122</v>
      </c>
      <c r="B56" s="283">
        <v>0</v>
      </c>
      <c r="C56" s="254" t="s">
        <v>272</v>
      </c>
      <c r="D56" s="1"/>
      <c r="E56" s="99"/>
      <c r="F56" s="118"/>
      <c r="G56" s="118"/>
      <c r="H56" s="111"/>
      <c r="I56" s="1"/>
      <c r="J56" s="1"/>
      <c r="K56" s="1"/>
      <c r="L56" s="1"/>
      <c r="M56" s="1"/>
      <c r="N56" s="1"/>
      <c r="O56" s="1"/>
      <c r="P56" s="1"/>
      <c r="R56" s="177"/>
      <c r="S56" s="177"/>
      <c r="T56" s="177"/>
      <c r="U56" s="177"/>
      <c r="V56" s="177"/>
      <c r="W56" s="177"/>
      <c r="X56" s="177"/>
    </row>
    <row r="57" spans="1:24" ht="12.75" customHeight="1">
      <c r="A57" s="211" t="s">
        <v>125</v>
      </c>
      <c r="B57" s="283">
        <v>0</v>
      </c>
      <c r="C57" s="254" t="s">
        <v>272</v>
      </c>
      <c r="D57" s="1"/>
      <c r="E57" s="99"/>
      <c r="F57" s="118"/>
      <c r="G57" s="118"/>
      <c r="H57" s="111"/>
      <c r="I57" s="1"/>
      <c r="J57" s="1"/>
      <c r="K57" s="1"/>
      <c r="L57" s="1"/>
      <c r="M57" s="1"/>
      <c r="N57" s="1"/>
      <c r="O57" s="1"/>
      <c r="P57" s="1"/>
      <c r="R57" s="177"/>
      <c r="S57" s="177"/>
      <c r="T57" s="177"/>
      <c r="U57" s="177"/>
      <c r="V57" s="177"/>
      <c r="W57" s="177"/>
      <c r="X57" s="177"/>
    </row>
    <row r="58" spans="1:24" ht="12.75" customHeight="1" thickBot="1">
      <c r="A58" s="214" t="s">
        <v>128</v>
      </c>
      <c r="B58" s="284">
        <v>0</v>
      </c>
      <c r="C58" s="256" t="s">
        <v>272</v>
      </c>
      <c r="D58" s="1"/>
      <c r="E58" s="99"/>
      <c r="F58" s="118"/>
      <c r="G58" s="118"/>
      <c r="H58" s="111"/>
      <c r="I58" s="1"/>
      <c r="J58" s="1"/>
      <c r="K58" s="1"/>
      <c r="L58" s="1"/>
      <c r="M58" s="1"/>
      <c r="N58" s="1"/>
      <c r="O58" s="1"/>
      <c r="P58" s="1"/>
      <c r="R58" s="177"/>
      <c r="S58" s="177"/>
      <c r="T58" s="177"/>
      <c r="U58" s="177"/>
      <c r="V58" s="177"/>
      <c r="W58" s="177"/>
      <c r="X58" s="177"/>
    </row>
    <row r="59" spans="1:24" ht="12.75" customHeight="1">
      <c r="A59" s="4"/>
      <c r="B59" s="251"/>
      <c r="C59" s="4"/>
      <c r="D59" s="1"/>
      <c r="E59" s="99"/>
      <c r="F59" s="118"/>
      <c r="G59" s="118"/>
      <c r="H59" s="111"/>
      <c r="I59" s="1"/>
      <c r="J59" s="1"/>
      <c r="K59" s="1"/>
      <c r="L59" s="1"/>
      <c r="M59" s="1"/>
      <c r="N59" s="1"/>
      <c r="O59" s="1"/>
      <c r="P59" s="1"/>
      <c r="R59" s="177"/>
      <c r="S59" s="177"/>
      <c r="T59" s="177"/>
      <c r="U59" s="177"/>
      <c r="V59" s="177"/>
      <c r="W59" s="177"/>
      <c r="X59" s="177"/>
    </row>
    <row r="60" spans="1:24" ht="12.75" hidden="1" customHeight="1">
      <c r="A60" s="4"/>
      <c r="B60" s="251"/>
      <c r="C60" s="4"/>
      <c r="D60" s="1"/>
      <c r="E60" s="99"/>
      <c r="F60" s="118"/>
      <c r="G60" s="118"/>
      <c r="H60" s="111"/>
      <c r="I60" s="1"/>
      <c r="J60" s="1"/>
      <c r="K60" s="1"/>
      <c r="L60" s="1"/>
      <c r="M60" s="1"/>
      <c r="N60" s="1"/>
      <c r="O60" s="1"/>
      <c r="P60" s="1"/>
      <c r="R60" s="177"/>
      <c r="S60" s="177"/>
      <c r="T60" s="177"/>
      <c r="U60" s="177"/>
      <c r="V60" s="177"/>
      <c r="W60" s="177"/>
      <c r="X60" s="177"/>
    </row>
    <row r="61" spans="1:24" ht="12.75" hidden="1" customHeight="1">
      <c r="A61" s="4"/>
      <c r="B61" s="251"/>
      <c r="C61" s="4"/>
      <c r="D61" s="1"/>
      <c r="E61" s="99"/>
      <c r="F61" s="118"/>
      <c r="G61" s="118"/>
      <c r="H61" s="111"/>
      <c r="I61" s="1"/>
      <c r="J61" s="1"/>
      <c r="K61" s="1"/>
      <c r="L61" s="1"/>
      <c r="M61" s="1"/>
      <c r="N61" s="1"/>
      <c r="O61" s="1"/>
      <c r="P61" s="1"/>
      <c r="R61" s="177"/>
      <c r="S61" s="177"/>
      <c r="T61" s="177"/>
      <c r="U61" s="177"/>
      <c r="V61" s="177"/>
      <c r="W61" s="177"/>
      <c r="X61" s="177"/>
    </row>
    <row r="62" spans="1:24" ht="12.75" hidden="1" customHeight="1">
      <c r="A62" s="4"/>
      <c r="B62" s="251"/>
      <c r="C62" s="4"/>
      <c r="D62" s="1"/>
      <c r="E62" s="99"/>
      <c r="F62" s="118"/>
      <c r="G62" s="118"/>
      <c r="H62" s="111"/>
      <c r="I62" s="1"/>
      <c r="J62" s="1"/>
      <c r="K62" s="1"/>
      <c r="L62" s="1"/>
      <c r="M62" s="1"/>
      <c r="N62" s="1"/>
      <c r="O62" s="1"/>
      <c r="P62" s="1"/>
      <c r="R62" s="177"/>
      <c r="S62" s="177"/>
      <c r="T62" s="177"/>
      <c r="U62" s="177"/>
      <c r="V62" s="177"/>
      <c r="W62" s="177"/>
      <c r="X62" s="177"/>
    </row>
    <row r="63" spans="1:24" ht="12.75" hidden="1" customHeight="1">
      <c r="A63" s="4"/>
      <c r="B63" s="251"/>
      <c r="C63" s="4"/>
      <c r="D63" s="1"/>
      <c r="E63" s="99"/>
      <c r="F63" s="118"/>
      <c r="G63" s="118"/>
      <c r="H63" s="111"/>
      <c r="I63" s="1"/>
      <c r="J63" s="1"/>
      <c r="K63" s="1"/>
      <c r="L63" s="1"/>
      <c r="M63" s="1"/>
      <c r="N63" s="1"/>
      <c r="O63" s="1"/>
      <c r="P63" s="1"/>
      <c r="R63" s="177"/>
      <c r="S63" s="177"/>
      <c r="T63" s="177"/>
      <c r="U63" s="177"/>
      <c r="V63" s="177"/>
      <c r="W63" s="177"/>
      <c r="X63" s="177"/>
    </row>
    <row r="64" spans="1:24" ht="12.75" hidden="1" customHeight="1">
      <c r="A64" s="4"/>
      <c r="B64" s="251"/>
      <c r="C64" s="4"/>
      <c r="D64" s="1"/>
      <c r="E64" s="99"/>
      <c r="F64" s="118"/>
      <c r="G64" s="118"/>
      <c r="H64" s="111"/>
      <c r="I64" s="1"/>
      <c r="J64" s="1"/>
      <c r="K64" s="1"/>
      <c r="L64" s="1"/>
      <c r="M64" s="1"/>
      <c r="N64" s="1"/>
      <c r="O64" s="1"/>
      <c r="P64" s="1"/>
      <c r="R64" s="177"/>
      <c r="S64" s="177"/>
      <c r="T64" s="177"/>
      <c r="U64" s="177"/>
      <c r="V64" s="177"/>
      <c r="W64" s="177"/>
      <c r="X64" s="177"/>
    </row>
    <row r="65" spans="1:25" ht="12.75" hidden="1" customHeight="1">
      <c r="A65" s="4"/>
      <c r="B65" s="251"/>
      <c r="C65" s="4"/>
      <c r="D65" s="1"/>
      <c r="E65" s="99"/>
      <c r="F65" s="118"/>
      <c r="G65" s="118"/>
      <c r="H65" s="111"/>
      <c r="I65" s="1"/>
      <c r="J65" s="1"/>
      <c r="K65" s="1"/>
      <c r="L65" s="1"/>
      <c r="M65" s="1"/>
      <c r="N65" s="1"/>
      <c r="O65" s="1"/>
      <c r="P65" s="1"/>
      <c r="R65" s="177"/>
      <c r="S65" s="177"/>
      <c r="T65" s="177"/>
      <c r="U65" s="177"/>
      <c r="V65" s="177"/>
      <c r="W65" s="177"/>
      <c r="X65" s="177"/>
      <c r="Y65" s="177"/>
    </row>
    <row r="66" spans="1:25" ht="12.75" hidden="1" customHeight="1">
      <c r="A66" s="4"/>
      <c r="B66" s="251"/>
      <c r="C66" s="4"/>
      <c r="D66" s="1"/>
      <c r="E66" s="99"/>
      <c r="F66" s="118"/>
      <c r="G66" s="118"/>
      <c r="H66" s="111"/>
      <c r="I66" s="1"/>
      <c r="J66" s="1"/>
      <c r="K66" s="1"/>
      <c r="L66" s="1"/>
      <c r="M66" s="1"/>
      <c r="N66" s="1"/>
      <c r="O66" s="1"/>
      <c r="P66" s="1"/>
      <c r="R66" s="177"/>
      <c r="S66" s="177"/>
      <c r="T66" s="177"/>
      <c r="U66" s="177"/>
      <c r="V66" s="177"/>
      <c r="W66" s="177"/>
      <c r="X66" s="177"/>
      <c r="Y66" s="177"/>
    </row>
    <row r="67" spans="1:25" ht="12.75" customHeight="1">
      <c r="A67" s="4"/>
      <c r="B67" s="121"/>
      <c r="C67" s="117"/>
      <c r="D67" s="1"/>
      <c r="E67" s="99"/>
      <c r="F67" s="4"/>
      <c r="G67" s="10"/>
      <c r="H67" s="122"/>
      <c r="I67" s="1"/>
      <c r="J67" s="1"/>
      <c r="K67" s="4"/>
      <c r="L67" s="4"/>
      <c r="M67" s="4"/>
      <c r="N67" s="4"/>
      <c r="O67" s="122"/>
      <c r="P67" s="1"/>
      <c r="Q67" s="1"/>
      <c r="R67" s="1"/>
      <c r="S67" s="1"/>
      <c r="T67" s="1"/>
      <c r="U67" s="1"/>
      <c r="V67" s="1"/>
      <c r="X67" s="1"/>
    </row>
    <row r="68" spans="1:25" ht="12.75" customHeight="1">
      <c r="A68" s="232" t="s">
        <v>151</v>
      </c>
      <c r="B68" s="232"/>
      <c r="C68" s="232"/>
      <c r="D68" s="232"/>
      <c r="E68" s="232"/>
      <c r="F68" s="232"/>
      <c r="G68" s="232"/>
      <c r="H68" s="232"/>
      <c r="I68" s="232"/>
      <c r="J68" s="232"/>
      <c r="K68" s="232"/>
      <c r="L68" s="232"/>
      <c r="M68" s="232"/>
      <c r="N68" s="232"/>
      <c r="O68" s="232"/>
      <c r="P68" s="232"/>
      <c r="Q68" s="232"/>
      <c r="R68" s="232"/>
      <c r="S68" s="232"/>
      <c r="T68" s="232"/>
      <c r="U68" s="232"/>
      <c r="V68" s="232"/>
      <c r="W68" s="232"/>
      <c r="X68" s="232"/>
    </row>
    <row r="69" spans="1:25" ht="12.75" customHeight="1">
      <c r="A69" s="238"/>
      <c r="B69" s="238"/>
      <c r="C69" s="238"/>
      <c r="D69" s="238"/>
      <c r="E69" s="238"/>
      <c r="F69" s="238"/>
      <c r="G69" s="238"/>
      <c r="H69" s="238"/>
      <c r="I69" s="379" t="s">
        <v>152</v>
      </c>
      <c r="J69" s="379"/>
      <c r="K69" s="379" t="s">
        <v>11</v>
      </c>
      <c r="L69" s="379"/>
      <c r="M69" s="379"/>
      <c r="N69" s="379" t="s">
        <v>153</v>
      </c>
      <c r="O69" s="379"/>
      <c r="P69" s="379" t="s">
        <v>41</v>
      </c>
      <c r="Q69" s="379"/>
      <c r="R69" s="379"/>
      <c r="S69" s="379"/>
      <c r="T69" s="379"/>
      <c r="U69" s="379"/>
      <c r="V69" s="379"/>
      <c r="W69" s="379" t="s">
        <v>274</v>
      </c>
      <c r="X69" s="379"/>
    </row>
    <row r="70" spans="1:25" ht="25.5">
      <c r="A70" s="82" t="s">
        <v>154</v>
      </c>
      <c r="B70" s="82" t="s">
        <v>155</v>
      </c>
      <c r="C70" s="123"/>
      <c r="D70" s="123" t="s">
        <v>45</v>
      </c>
      <c r="E70" s="123" t="s">
        <v>46</v>
      </c>
      <c r="F70" s="123" t="s">
        <v>156</v>
      </c>
      <c r="G70" s="123" t="s">
        <v>157</v>
      </c>
      <c r="H70" s="123" t="s">
        <v>47</v>
      </c>
      <c r="I70" s="273" t="s">
        <v>51</v>
      </c>
      <c r="J70" s="274" t="s">
        <v>52</v>
      </c>
      <c r="K70" s="124" t="s">
        <v>48</v>
      </c>
      <c r="L70" s="125" t="s">
        <v>49</v>
      </c>
      <c r="M70" s="126" t="s">
        <v>50</v>
      </c>
      <c r="N70" s="124" t="s">
        <v>51</v>
      </c>
      <c r="O70" s="127" t="s">
        <v>52</v>
      </c>
      <c r="P70" s="124" t="s">
        <v>53</v>
      </c>
      <c r="Q70" s="125" t="s">
        <v>54</v>
      </c>
      <c r="R70" s="125" t="s">
        <v>55</v>
      </c>
      <c r="S70" s="125" t="s">
        <v>56</v>
      </c>
      <c r="T70" s="125" t="s">
        <v>57</v>
      </c>
      <c r="U70" s="125" t="s">
        <v>58</v>
      </c>
      <c r="V70" s="125" t="s">
        <v>59</v>
      </c>
      <c r="W70" s="124" t="s">
        <v>51</v>
      </c>
      <c r="X70" s="263" t="s">
        <v>52</v>
      </c>
    </row>
    <row r="71" spans="1:25" ht="12.75" customHeight="1">
      <c r="A71" s="128" t="s">
        <v>61</v>
      </c>
      <c r="B71" s="4" t="s">
        <v>372</v>
      </c>
      <c r="C71" s="98"/>
      <c r="D71" s="103">
        <v>25</v>
      </c>
      <c r="E71" s="129">
        <v>308</v>
      </c>
      <c r="F71" s="129">
        <v>1</v>
      </c>
      <c r="G71" s="130">
        <v>1</v>
      </c>
      <c r="H71" s="131" t="s">
        <v>68</v>
      </c>
      <c r="I71" s="260">
        <v>2467</v>
      </c>
      <c r="J71" s="135">
        <f>IF($Y71 = 1,$I71/$E71,"")</f>
        <v>8.0097402597402603</v>
      </c>
      <c r="K71" s="132">
        <v>0</v>
      </c>
      <c r="L71" s="132">
        <v>0</v>
      </c>
      <c r="M71" s="133">
        <v>0</v>
      </c>
      <c r="N71" s="134">
        <f>IF($Y71 = 1, $I71-K71/12-L71/12-M71,"")</f>
        <v>2467</v>
      </c>
      <c r="O71" s="135">
        <f>IF($Y71 = 1,$N71/($E71),"")</f>
        <v>8.0097402597402603</v>
      </c>
      <c r="P71" s="136">
        <f t="shared" ref="P71:P134" si="1">IF($Y71 = 1,IF($P$23="No",$P$24,0),"")</f>
        <v>0</v>
      </c>
      <c r="Q71" s="137">
        <f>IF($Y71 = 1,$Q$19,"")</f>
        <v>0</v>
      </c>
      <c r="R71" s="134">
        <f t="shared" ref="R71:R134" si="2">IF($Y71 = 1,IFERROR(IF($P$34="Per Bed",$Q$34,$Q$34 /F71),0) + IFERROR(IF($P$35="Per Bed",$Q$35,$Q$35/F71),0),"")</f>
        <v>0</v>
      </c>
      <c r="S71" s="134">
        <f t="shared" ref="S71:S134" si="3">IF($Y71 = 1,IFERROR(IF($P$36="Per Bed",$Q$36,$Q$36/F71),0),"")</f>
        <v>0</v>
      </c>
      <c r="T71" s="134">
        <f t="shared" ref="T71:T134" si="4">IF($Y71 = 1,IFERROR(IF($P$38="Per Bed",$Q$38,$Q$38 /F71),0) + IFERROR(IF($P$39="Per Bed",$Q$39,$Q$39/F71),0),"")</f>
        <v>0</v>
      </c>
      <c r="U71" s="134">
        <f t="shared" ref="U71:U134" si="5">IF($Y71 = 1,IFERROR(IF($P$40="Per Bed",$Q$40,$Q$40/F71),0) + IFERROR(IF($P$41="Per Bed",$Q$41,$Q$41/F71),0) + IFERROR(IF($P$42="Per Bed",$Q$42,$Q$42/F71),0),"")</f>
        <v>0</v>
      </c>
      <c r="V71" s="134">
        <f>IF($Y71 = 1,$I$44,"")</f>
        <v>0</v>
      </c>
      <c r="W71" s="138">
        <f>IF($Y71 = 1,N71+SUM(P71:V71),"")</f>
        <v>2467</v>
      </c>
      <c r="X71" s="264">
        <f>IF($Y71 = 1,$W71/$E71,"")</f>
        <v>8.0097402597402603</v>
      </c>
      <c r="Y71" s="16">
        <f>IF(AND(A71&lt;&gt;"", E71 &gt; 0, F71 &lt;&gt; ""),  1, 0 )</f>
        <v>1</v>
      </c>
    </row>
    <row r="72" spans="1:25" ht="12.75" customHeight="1">
      <c r="A72" s="128" t="s">
        <v>61</v>
      </c>
      <c r="B72" s="4" t="s">
        <v>373</v>
      </c>
      <c r="C72" s="98" t="s">
        <v>374</v>
      </c>
      <c r="D72" s="103">
        <v>12</v>
      </c>
      <c r="E72" s="129">
        <v>318</v>
      </c>
      <c r="F72" s="129">
        <v>1</v>
      </c>
      <c r="G72" s="130">
        <v>1</v>
      </c>
      <c r="H72" s="139" t="s">
        <v>68</v>
      </c>
      <c r="I72" s="261">
        <v>2611</v>
      </c>
      <c r="J72" s="140">
        <f>IF($Y72 = 1,$I72/$E72,"")</f>
        <v>8.2106918238993707</v>
      </c>
      <c r="K72" s="132">
        <v>0</v>
      </c>
      <c r="L72" s="132">
        <v>0</v>
      </c>
      <c r="M72" s="133">
        <v>0</v>
      </c>
      <c r="N72" s="134">
        <f t="shared" ref="N72:N135" si="6">IF($Y72 = 1, $I72-K72/12-L72/12-M72,"")</f>
        <v>2611</v>
      </c>
      <c r="O72" s="140">
        <f t="shared" ref="O72:O229" si="7">IF($Y72 = 1,$N72/($E72),"")</f>
        <v>8.2106918238993707</v>
      </c>
      <c r="P72" s="141">
        <f t="shared" si="1"/>
        <v>0</v>
      </c>
      <c r="Q72" s="137">
        <f t="shared" ref="Q72:Q135" si="8">IF($Y72 = 1,$Q$19,"")</f>
        <v>0</v>
      </c>
      <c r="R72" s="134">
        <f t="shared" si="2"/>
        <v>0</v>
      </c>
      <c r="S72" s="134">
        <f t="shared" si="3"/>
        <v>0</v>
      </c>
      <c r="T72" s="134">
        <f t="shared" si="4"/>
        <v>0</v>
      </c>
      <c r="U72" s="134">
        <f t="shared" si="5"/>
        <v>0</v>
      </c>
      <c r="V72" s="134">
        <f>IF($Y72 = 1,$I$44,"")</f>
        <v>0</v>
      </c>
      <c r="W72" s="142">
        <f t="shared" ref="W72:W75" si="9">IF($Y72 = 1,N72+SUM(P72:V72),"")</f>
        <v>2611</v>
      </c>
      <c r="X72" s="265">
        <f t="shared" ref="X72:X229" si="10">IF($Y72 = 1,$W72/$E72,"")</f>
        <v>8.2106918238993707</v>
      </c>
      <c r="Y72" s="16">
        <f>IF(AND(A72&lt;&gt;"", E72 &gt; 0, F72 &lt;&gt; ""),  1, 0 )</f>
        <v>1</v>
      </c>
    </row>
    <row r="73" spans="1:25" ht="12.75" customHeight="1">
      <c r="A73" s="128" t="s">
        <v>61</v>
      </c>
      <c r="B73" s="4" t="s">
        <v>375</v>
      </c>
      <c r="C73" s="98"/>
      <c r="D73" s="103">
        <v>51</v>
      </c>
      <c r="E73" s="129">
        <v>342</v>
      </c>
      <c r="F73" s="129">
        <v>1</v>
      </c>
      <c r="G73" s="130">
        <v>1</v>
      </c>
      <c r="H73" s="139" t="s">
        <v>68</v>
      </c>
      <c r="I73" s="261">
        <v>2759</v>
      </c>
      <c r="J73" s="140">
        <f t="shared" ref="J73:J136" si="11">IF($Y73 = 1,$I73/$E73,"")</f>
        <v>8.0672514619883042</v>
      </c>
      <c r="K73" s="132">
        <v>0</v>
      </c>
      <c r="L73" s="132">
        <v>0</v>
      </c>
      <c r="M73" s="133">
        <v>0</v>
      </c>
      <c r="N73" s="134">
        <f t="shared" si="6"/>
        <v>2759</v>
      </c>
      <c r="O73" s="140">
        <f t="shared" si="7"/>
        <v>8.0672514619883042</v>
      </c>
      <c r="P73" s="141">
        <f t="shared" si="1"/>
        <v>0</v>
      </c>
      <c r="Q73" s="137">
        <f t="shared" si="8"/>
        <v>0</v>
      </c>
      <c r="R73" s="134">
        <f t="shared" si="2"/>
        <v>0</v>
      </c>
      <c r="S73" s="134">
        <f t="shared" si="3"/>
        <v>0</v>
      </c>
      <c r="T73" s="134">
        <f t="shared" si="4"/>
        <v>0</v>
      </c>
      <c r="U73" s="134">
        <f t="shared" si="5"/>
        <v>0</v>
      </c>
      <c r="V73" s="134">
        <f t="shared" ref="V73:V136" si="12">IF($Y73 = 1,$I$44,"")</f>
        <v>0</v>
      </c>
      <c r="W73" s="142">
        <f t="shared" si="9"/>
        <v>2759</v>
      </c>
      <c r="X73" s="265">
        <f t="shared" si="10"/>
        <v>8.0672514619883042</v>
      </c>
      <c r="Y73" s="16">
        <f t="shared" ref="Y73:Y136" si="13">IF(AND(A73&lt;&gt;"", E73 &gt; 0, F73 &lt;&gt; ""),  1, 0 )</f>
        <v>1</v>
      </c>
    </row>
    <row r="74" spans="1:25" ht="12.75" customHeight="1">
      <c r="A74" s="4" t="s">
        <v>61</v>
      </c>
      <c r="B74" s="4" t="s">
        <v>376</v>
      </c>
      <c r="C74" s="98"/>
      <c r="D74" s="103">
        <v>8</v>
      </c>
      <c r="E74" s="129">
        <v>323</v>
      </c>
      <c r="F74" s="129">
        <v>1</v>
      </c>
      <c r="G74" s="130">
        <v>1</v>
      </c>
      <c r="H74" s="139" t="s">
        <v>68</v>
      </c>
      <c r="I74" s="261">
        <v>2724</v>
      </c>
      <c r="J74" s="140">
        <f t="shared" si="11"/>
        <v>8.4334365325077396</v>
      </c>
      <c r="K74" s="132">
        <v>0</v>
      </c>
      <c r="L74" s="132">
        <v>0</v>
      </c>
      <c r="M74" s="133">
        <v>0</v>
      </c>
      <c r="N74" s="134">
        <f t="shared" si="6"/>
        <v>2724</v>
      </c>
      <c r="O74" s="140">
        <f t="shared" si="7"/>
        <v>8.4334365325077396</v>
      </c>
      <c r="P74" s="141">
        <f t="shared" si="1"/>
        <v>0</v>
      </c>
      <c r="Q74" s="137">
        <f t="shared" si="8"/>
        <v>0</v>
      </c>
      <c r="R74" s="134">
        <f t="shared" si="2"/>
        <v>0</v>
      </c>
      <c r="S74" s="134">
        <f t="shared" si="3"/>
        <v>0</v>
      </c>
      <c r="T74" s="134">
        <f t="shared" si="4"/>
        <v>0</v>
      </c>
      <c r="U74" s="134">
        <f t="shared" si="5"/>
        <v>0</v>
      </c>
      <c r="V74" s="134">
        <f t="shared" si="12"/>
        <v>0</v>
      </c>
      <c r="W74" s="142">
        <f t="shared" si="9"/>
        <v>2724</v>
      </c>
      <c r="X74" s="265">
        <f t="shared" si="10"/>
        <v>8.4334365325077396</v>
      </c>
      <c r="Y74" s="16">
        <f t="shared" si="13"/>
        <v>1</v>
      </c>
    </row>
    <row r="75" spans="1:25" ht="12.75" customHeight="1">
      <c r="A75" s="128" t="s">
        <v>61</v>
      </c>
      <c r="B75" s="4" t="s">
        <v>377</v>
      </c>
      <c r="C75" s="98"/>
      <c r="D75" s="103">
        <v>10</v>
      </c>
      <c r="E75" s="129">
        <v>346</v>
      </c>
      <c r="F75" s="129">
        <v>1</v>
      </c>
      <c r="G75" s="130">
        <v>1</v>
      </c>
      <c r="H75" s="139" t="s">
        <v>68</v>
      </c>
      <c r="I75" s="261">
        <v>2775</v>
      </c>
      <c r="J75" s="140">
        <f t="shared" si="11"/>
        <v>8.0202312138728331</v>
      </c>
      <c r="K75" s="132">
        <v>0</v>
      </c>
      <c r="L75" s="132">
        <v>0</v>
      </c>
      <c r="M75" s="133">
        <v>0</v>
      </c>
      <c r="N75" s="134">
        <f t="shared" si="6"/>
        <v>2775</v>
      </c>
      <c r="O75" s="140">
        <f t="shared" si="7"/>
        <v>8.0202312138728331</v>
      </c>
      <c r="P75" s="141">
        <f t="shared" si="1"/>
        <v>0</v>
      </c>
      <c r="Q75" s="137">
        <f t="shared" si="8"/>
        <v>0</v>
      </c>
      <c r="R75" s="134">
        <f t="shared" si="2"/>
        <v>0</v>
      </c>
      <c r="S75" s="134">
        <f t="shared" si="3"/>
        <v>0</v>
      </c>
      <c r="T75" s="134">
        <f t="shared" si="4"/>
        <v>0</v>
      </c>
      <c r="U75" s="134">
        <f t="shared" si="5"/>
        <v>0</v>
      </c>
      <c r="V75" s="134">
        <f t="shared" si="12"/>
        <v>0</v>
      </c>
      <c r="W75" s="142">
        <f t="shared" si="9"/>
        <v>2775</v>
      </c>
      <c r="X75" s="265">
        <f t="shared" si="10"/>
        <v>8.0202312138728331</v>
      </c>
      <c r="Y75" s="16">
        <f t="shared" si="13"/>
        <v>1</v>
      </c>
    </row>
    <row r="76" spans="1:25" ht="12.75" customHeight="1">
      <c r="A76" s="128" t="s">
        <v>61</v>
      </c>
      <c r="B76" s="4" t="s">
        <v>378</v>
      </c>
      <c r="C76" s="98"/>
      <c r="D76" s="103">
        <v>29</v>
      </c>
      <c r="E76" s="129">
        <v>361</v>
      </c>
      <c r="F76" s="129">
        <v>1</v>
      </c>
      <c r="G76" s="130">
        <v>1</v>
      </c>
      <c r="H76" s="139" t="s">
        <v>68</v>
      </c>
      <c r="I76" s="261">
        <v>2791</v>
      </c>
      <c r="J76" s="140">
        <f t="shared" si="11"/>
        <v>7.7313019390581719</v>
      </c>
      <c r="K76" s="132">
        <v>0</v>
      </c>
      <c r="L76" s="132">
        <v>0</v>
      </c>
      <c r="M76" s="133">
        <v>0</v>
      </c>
      <c r="N76" s="134">
        <f t="shared" si="6"/>
        <v>2791</v>
      </c>
      <c r="O76" s="140">
        <f t="shared" si="7"/>
        <v>7.7313019390581719</v>
      </c>
      <c r="P76" s="141">
        <f t="shared" si="1"/>
        <v>0</v>
      </c>
      <c r="Q76" s="137">
        <f t="shared" si="8"/>
        <v>0</v>
      </c>
      <c r="R76" s="134">
        <f t="shared" si="2"/>
        <v>0</v>
      </c>
      <c r="S76" s="134">
        <f t="shared" si="3"/>
        <v>0</v>
      </c>
      <c r="T76" s="134">
        <f t="shared" si="4"/>
        <v>0</v>
      </c>
      <c r="U76" s="134">
        <f t="shared" si="5"/>
        <v>0</v>
      </c>
      <c r="V76" s="134">
        <f t="shared" si="12"/>
        <v>0</v>
      </c>
      <c r="W76" s="142">
        <f t="shared" ref="W76:W139" si="14">IF($Y76 = 1,N76+SUM(P76:V76),"")</f>
        <v>2791</v>
      </c>
      <c r="X76" s="265">
        <f t="shared" si="10"/>
        <v>7.7313019390581719</v>
      </c>
      <c r="Y76" s="16">
        <f t="shared" si="13"/>
        <v>1</v>
      </c>
    </row>
    <row r="77" spans="1:25" ht="12.75" customHeight="1">
      <c r="A77" s="128" t="s">
        <v>61</v>
      </c>
      <c r="B77" s="4" t="s">
        <v>379</v>
      </c>
      <c r="C77" s="98"/>
      <c r="D77" s="103">
        <v>4</v>
      </c>
      <c r="E77" s="129">
        <v>442</v>
      </c>
      <c r="F77" s="129">
        <v>1</v>
      </c>
      <c r="G77" s="130">
        <v>1</v>
      </c>
      <c r="H77" s="139" t="s">
        <v>68</v>
      </c>
      <c r="I77" s="261">
        <v>2991</v>
      </c>
      <c r="J77" s="140">
        <f t="shared" si="11"/>
        <v>6.7669683257918551</v>
      </c>
      <c r="K77" s="132">
        <v>0</v>
      </c>
      <c r="L77" s="132">
        <v>0</v>
      </c>
      <c r="M77" s="133">
        <v>0</v>
      </c>
      <c r="N77" s="134">
        <f t="shared" si="6"/>
        <v>2991</v>
      </c>
      <c r="O77" s="140">
        <f t="shared" si="7"/>
        <v>6.7669683257918551</v>
      </c>
      <c r="P77" s="141">
        <f t="shared" si="1"/>
        <v>0</v>
      </c>
      <c r="Q77" s="137">
        <f t="shared" si="8"/>
        <v>0</v>
      </c>
      <c r="R77" s="134">
        <f t="shared" si="2"/>
        <v>0</v>
      </c>
      <c r="S77" s="134">
        <f t="shared" si="3"/>
        <v>0</v>
      </c>
      <c r="T77" s="134">
        <f t="shared" si="4"/>
        <v>0</v>
      </c>
      <c r="U77" s="134">
        <f t="shared" si="5"/>
        <v>0</v>
      </c>
      <c r="V77" s="134">
        <f t="shared" si="12"/>
        <v>0</v>
      </c>
      <c r="W77" s="142">
        <f t="shared" si="14"/>
        <v>2991</v>
      </c>
      <c r="X77" s="265">
        <f t="shared" si="10"/>
        <v>6.7669683257918551</v>
      </c>
      <c r="Y77" s="16">
        <f t="shared" si="13"/>
        <v>1</v>
      </c>
    </row>
    <row r="78" spans="1:25" ht="12.75" customHeight="1">
      <c r="A78" s="128" t="s">
        <v>61</v>
      </c>
      <c r="B78" s="4" t="s">
        <v>380</v>
      </c>
      <c r="C78" s="98"/>
      <c r="D78" s="103">
        <v>11</v>
      </c>
      <c r="E78" s="129">
        <v>349</v>
      </c>
      <c r="F78" s="129">
        <v>1</v>
      </c>
      <c r="G78" s="130">
        <v>1</v>
      </c>
      <c r="H78" s="139" t="s">
        <v>68</v>
      </c>
      <c r="I78" s="261">
        <v>3277</v>
      </c>
      <c r="J78" s="140">
        <f t="shared" si="11"/>
        <v>9.3896848137535809</v>
      </c>
      <c r="K78" s="132">
        <v>0</v>
      </c>
      <c r="L78" s="132">
        <v>0</v>
      </c>
      <c r="M78" s="133">
        <v>0</v>
      </c>
      <c r="N78" s="134">
        <f t="shared" si="6"/>
        <v>3277</v>
      </c>
      <c r="O78" s="140">
        <f t="shared" si="7"/>
        <v>9.3896848137535809</v>
      </c>
      <c r="P78" s="141">
        <f t="shared" si="1"/>
        <v>0</v>
      </c>
      <c r="Q78" s="137">
        <f t="shared" si="8"/>
        <v>0</v>
      </c>
      <c r="R78" s="134">
        <f t="shared" si="2"/>
        <v>0</v>
      </c>
      <c r="S78" s="134">
        <f t="shared" si="3"/>
        <v>0</v>
      </c>
      <c r="T78" s="134">
        <f t="shared" si="4"/>
        <v>0</v>
      </c>
      <c r="U78" s="134">
        <f t="shared" si="5"/>
        <v>0</v>
      </c>
      <c r="V78" s="134">
        <f t="shared" si="12"/>
        <v>0</v>
      </c>
      <c r="W78" s="142">
        <f t="shared" si="14"/>
        <v>3277</v>
      </c>
      <c r="X78" s="265">
        <f t="shared" si="10"/>
        <v>9.3896848137535809</v>
      </c>
      <c r="Y78" s="16">
        <f t="shared" si="13"/>
        <v>1</v>
      </c>
    </row>
    <row r="79" spans="1:25" ht="12.75" customHeight="1">
      <c r="A79" s="128" t="s">
        <v>61</v>
      </c>
      <c r="B79" s="4" t="s">
        <v>381</v>
      </c>
      <c r="C79" s="98" t="s">
        <v>374</v>
      </c>
      <c r="D79" s="103">
        <v>5</v>
      </c>
      <c r="E79" s="129">
        <v>403</v>
      </c>
      <c r="F79" s="129">
        <v>1</v>
      </c>
      <c r="G79" s="130">
        <v>1</v>
      </c>
      <c r="H79" s="139" t="s">
        <v>68</v>
      </c>
      <c r="I79" s="261">
        <v>3488</v>
      </c>
      <c r="J79" s="140">
        <f t="shared" si="11"/>
        <v>8.6550868486352357</v>
      </c>
      <c r="K79" s="132">
        <v>0</v>
      </c>
      <c r="L79" s="132">
        <v>0</v>
      </c>
      <c r="M79" s="133">
        <v>0</v>
      </c>
      <c r="N79" s="134">
        <f t="shared" si="6"/>
        <v>3488</v>
      </c>
      <c r="O79" s="140">
        <f t="shared" si="7"/>
        <v>8.6550868486352357</v>
      </c>
      <c r="P79" s="141">
        <f t="shared" si="1"/>
        <v>0</v>
      </c>
      <c r="Q79" s="137">
        <f t="shared" si="8"/>
        <v>0</v>
      </c>
      <c r="R79" s="134">
        <f t="shared" si="2"/>
        <v>0</v>
      </c>
      <c r="S79" s="134">
        <f t="shared" si="3"/>
        <v>0</v>
      </c>
      <c r="T79" s="134">
        <f t="shared" si="4"/>
        <v>0</v>
      </c>
      <c r="U79" s="134">
        <f t="shared" si="5"/>
        <v>0</v>
      </c>
      <c r="V79" s="134">
        <f t="shared" si="12"/>
        <v>0</v>
      </c>
      <c r="W79" s="142">
        <f t="shared" si="14"/>
        <v>3488</v>
      </c>
      <c r="X79" s="265">
        <f t="shared" si="10"/>
        <v>8.6550868486352357</v>
      </c>
      <c r="Y79" s="16">
        <f t="shared" si="13"/>
        <v>1</v>
      </c>
    </row>
    <row r="80" spans="1:25" ht="12.75" customHeight="1">
      <c r="A80" s="128" t="s">
        <v>61</v>
      </c>
      <c r="B80" s="4" t="s">
        <v>382</v>
      </c>
      <c r="C80" s="98" t="s">
        <v>374</v>
      </c>
      <c r="D80" s="103">
        <v>4</v>
      </c>
      <c r="E80" s="129">
        <v>528</v>
      </c>
      <c r="F80" s="129">
        <v>1</v>
      </c>
      <c r="G80" s="130">
        <v>1</v>
      </c>
      <c r="H80" s="139" t="s">
        <v>68</v>
      </c>
      <c r="I80" s="261">
        <v>3745</v>
      </c>
      <c r="J80" s="140">
        <f t="shared" si="11"/>
        <v>7.0928030303030303</v>
      </c>
      <c r="K80" s="132">
        <v>0</v>
      </c>
      <c r="L80" s="132">
        <v>0</v>
      </c>
      <c r="M80" s="133">
        <v>0</v>
      </c>
      <c r="N80" s="134">
        <f t="shared" si="6"/>
        <v>3745</v>
      </c>
      <c r="O80" s="140">
        <f t="shared" si="7"/>
        <v>7.0928030303030303</v>
      </c>
      <c r="P80" s="141">
        <f t="shared" si="1"/>
        <v>0</v>
      </c>
      <c r="Q80" s="137">
        <f t="shared" si="8"/>
        <v>0</v>
      </c>
      <c r="R80" s="134">
        <f t="shared" si="2"/>
        <v>0</v>
      </c>
      <c r="S80" s="134">
        <f t="shared" si="3"/>
        <v>0</v>
      </c>
      <c r="T80" s="134">
        <f t="shared" si="4"/>
        <v>0</v>
      </c>
      <c r="U80" s="134">
        <f t="shared" si="5"/>
        <v>0</v>
      </c>
      <c r="V80" s="134">
        <f t="shared" si="12"/>
        <v>0</v>
      </c>
      <c r="W80" s="142">
        <f t="shared" si="14"/>
        <v>3745</v>
      </c>
      <c r="X80" s="265">
        <f t="shared" si="10"/>
        <v>7.0928030303030303</v>
      </c>
      <c r="Y80" s="16">
        <f t="shared" si="13"/>
        <v>1</v>
      </c>
    </row>
    <row r="81" spans="1:25" ht="12.75" customHeight="1">
      <c r="A81" s="128" t="s">
        <v>61</v>
      </c>
      <c r="B81" s="4" t="s">
        <v>383</v>
      </c>
      <c r="C81" s="98" t="s">
        <v>374</v>
      </c>
      <c r="D81" s="103">
        <v>24</v>
      </c>
      <c r="E81" s="129">
        <v>349</v>
      </c>
      <c r="F81" s="129">
        <v>1</v>
      </c>
      <c r="G81" s="130">
        <v>1</v>
      </c>
      <c r="H81" s="139" t="s">
        <v>76</v>
      </c>
      <c r="I81" s="261">
        <v>1082</v>
      </c>
      <c r="J81" s="140">
        <f t="shared" si="11"/>
        <v>3.1002865329512894</v>
      </c>
      <c r="K81" s="132">
        <v>0</v>
      </c>
      <c r="L81" s="132">
        <v>0</v>
      </c>
      <c r="M81" s="133">
        <v>0</v>
      </c>
      <c r="N81" s="134">
        <f t="shared" si="6"/>
        <v>1082</v>
      </c>
      <c r="O81" s="140">
        <f t="shared" si="7"/>
        <v>3.1002865329512894</v>
      </c>
      <c r="P81" s="141">
        <f t="shared" si="1"/>
        <v>0</v>
      </c>
      <c r="Q81" s="137">
        <f t="shared" si="8"/>
        <v>0</v>
      </c>
      <c r="R81" s="134">
        <f t="shared" si="2"/>
        <v>0</v>
      </c>
      <c r="S81" s="134">
        <f t="shared" si="3"/>
        <v>0</v>
      </c>
      <c r="T81" s="134">
        <f t="shared" si="4"/>
        <v>0</v>
      </c>
      <c r="U81" s="134">
        <f t="shared" si="5"/>
        <v>0</v>
      </c>
      <c r="V81" s="134">
        <f t="shared" si="12"/>
        <v>0</v>
      </c>
      <c r="W81" s="142">
        <f t="shared" si="14"/>
        <v>1082</v>
      </c>
      <c r="X81" s="265">
        <f t="shared" si="10"/>
        <v>3.1002865329512894</v>
      </c>
      <c r="Y81" s="16">
        <f t="shared" si="13"/>
        <v>1</v>
      </c>
    </row>
    <row r="82" spans="1:25" ht="12.75" hidden="1" customHeight="1">
      <c r="A82" s="128" t="s">
        <v>374</v>
      </c>
      <c r="B82" s="4"/>
      <c r="C82" s="98"/>
      <c r="D82" s="103"/>
      <c r="E82" s="129"/>
      <c r="F82" s="129"/>
      <c r="G82" s="130"/>
      <c r="H82" s="139"/>
      <c r="I82" s="261"/>
      <c r="J82" s="140" t="str">
        <f t="shared" si="11"/>
        <v/>
      </c>
      <c r="K82" s="132"/>
      <c r="L82" s="132"/>
      <c r="M82" s="133"/>
      <c r="N82" s="134" t="str">
        <f t="shared" si="6"/>
        <v/>
      </c>
      <c r="O82" s="140" t="str">
        <f t="shared" si="7"/>
        <v/>
      </c>
      <c r="P82" s="141" t="str">
        <f t="shared" si="1"/>
        <v/>
      </c>
      <c r="Q82" s="137" t="str">
        <f t="shared" si="8"/>
        <v/>
      </c>
      <c r="R82" s="134" t="str">
        <f t="shared" si="2"/>
        <v/>
      </c>
      <c r="S82" s="134" t="str">
        <f t="shared" si="3"/>
        <v/>
      </c>
      <c r="T82" s="134" t="str">
        <f t="shared" si="4"/>
        <v/>
      </c>
      <c r="U82" s="134" t="str">
        <f t="shared" si="5"/>
        <v/>
      </c>
      <c r="V82" s="134" t="str">
        <f t="shared" si="12"/>
        <v/>
      </c>
      <c r="W82" s="142" t="str">
        <f t="shared" si="14"/>
        <v/>
      </c>
      <c r="X82" s="265" t="str">
        <f t="shared" si="10"/>
        <v/>
      </c>
      <c r="Y82" s="16">
        <f t="shared" si="13"/>
        <v>0</v>
      </c>
    </row>
    <row r="83" spans="1:25" ht="12.75" hidden="1" customHeight="1">
      <c r="A83" s="128" t="s">
        <v>374</v>
      </c>
      <c r="B83" s="4"/>
      <c r="C83" s="98"/>
      <c r="D83" s="103"/>
      <c r="E83" s="129"/>
      <c r="F83" s="129"/>
      <c r="G83" s="130"/>
      <c r="H83" s="139"/>
      <c r="I83" s="261"/>
      <c r="J83" s="140" t="str">
        <f t="shared" si="11"/>
        <v/>
      </c>
      <c r="K83" s="132"/>
      <c r="L83" s="132"/>
      <c r="M83" s="133"/>
      <c r="N83" s="134" t="str">
        <f t="shared" si="6"/>
        <v/>
      </c>
      <c r="O83" s="140" t="str">
        <f t="shared" si="7"/>
        <v/>
      </c>
      <c r="P83" s="141" t="str">
        <f t="shared" si="1"/>
        <v/>
      </c>
      <c r="Q83" s="137" t="str">
        <f t="shared" si="8"/>
        <v/>
      </c>
      <c r="R83" s="134" t="str">
        <f t="shared" si="2"/>
        <v/>
      </c>
      <c r="S83" s="134" t="str">
        <f t="shared" si="3"/>
        <v/>
      </c>
      <c r="T83" s="134" t="str">
        <f t="shared" si="4"/>
        <v/>
      </c>
      <c r="U83" s="134" t="str">
        <f t="shared" si="5"/>
        <v/>
      </c>
      <c r="V83" s="134" t="str">
        <f t="shared" si="12"/>
        <v/>
      </c>
      <c r="W83" s="142" t="str">
        <f t="shared" si="14"/>
        <v/>
      </c>
      <c r="X83" s="265" t="str">
        <f t="shared" si="10"/>
        <v/>
      </c>
      <c r="Y83" s="16">
        <f t="shared" si="13"/>
        <v>0</v>
      </c>
    </row>
    <row r="84" spans="1:25" ht="12.75" hidden="1" customHeight="1">
      <c r="A84" s="128" t="s">
        <v>374</v>
      </c>
      <c r="B84" s="4"/>
      <c r="C84" s="98"/>
      <c r="D84" s="103"/>
      <c r="E84" s="129"/>
      <c r="F84" s="129"/>
      <c r="G84" s="130"/>
      <c r="H84" s="139"/>
      <c r="I84" s="261"/>
      <c r="J84" s="140" t="str">
        <f t="shared" si="11"/>
        <v/>
      </c>
      <c r="K84" s="132"/>
      <c r="L84" s="132"/>
      <c r="M84" s="133"/>
      <c r="N84" s="134" t="str">
        <f t="shared" si="6"/>
        <v/>
      </c>
      <c r="O84" s="140" t="str">
        <f t="shared" si="7"/>
        <v/>
      </c>
      <c r="P84" s="141" t="str">
        <f t="shared" si="1"/>
        <v/>
      </c>
      <c r="Q84" s="137" t="str">
        <f t="shared" si="8"/>
        <v/>
      </c>
      <c r="R84" s="134" t="str">
        <f t="shared" si="2"/>
        <v/>
      </c>
      <c r="S84" s="134" t="str">
        <f t="shared" si="3"/>
        <v/>
      </c>
      <c r="T84" s="134" t="str">
        <f t="shared" si="4"/>
        <v/>
      </c>
      <c r="U84" s="134" t="str">
        <f t="shared" si="5"/>
        <v/>
      </c>
      <c r="V84" s="134" t="str">
        <f t="shared" si="12"/>
        <v/>
      </c>
      <c r="W84" s="142" t="str">
        <f t="shared" si="14"/>
        <v/>
      </c>
      <c r="X84" s="265" t="str">
        <f t="shared" si="10"/>
        <v/>
      </c>
      <c r="Y84" s="16">
        <f t="shared" si="13"/>
        <v>0</v>
      </c>
    </row>
    <row r="85" spans="1:25" ht="12.75" hidden="1" customHeight="1">
      <c r="A85" s="128" t="s">
        <v>374</v>
      </c>
      <c r="B85" s="4"/>
      <c r="C85" s="98"/>
      <c r="D85" s="103"/>
      <c r="E85" s="129"/>
      <c r="F85" s="129"/>
      <c r="G85" s="130"/>
      <c r="H85" s="139"/>
      <c r="I85" s="261"/>
      <c r="J85" s="140" t="str">
        <f t="shared" si="11"/>
        <v/>
      </c>
      <c r="K85" s="132"/>
      <c r="L85" s="132"/>
      <c r="M85" s="133"/>
      <c r="N85" s="134" t="str">
        <f t="shared" si="6"/>
        <v/>
      </c>
      <c r="O85" s="140" t="str">
        <f t="shared" si="7"/>
        <v/>
      </c>
      <c r="P85" s="141" t="str">
        <f t="shared" si="1"/>
        <v/>
      </c>
      <c r="Q85" s="137" t="str">
        <f t="shared" si="8"/>
        <v/>
      </c>
      <c r="R85" s="134" t="str">
        <f t="shared" si="2"/>
        <v/>
      </c>
      <c r="S85" s="134" t="str">
        <f t="shared" si="3"/>
        <v/>
      </c>
      <c r="T85" s="134" t="str">
        <f t="shared" si="4"/>
        <v/>
      </c>
      <c r="U85" s="134" t="str">
        <f t="shared" si="5"/>
        <v/>
      </c>
      <c r="V85" s="134" t="str">
        <f t="shared" si="12"/>
        <v/>
      </c>
      <c r="W85" s="142" t="str">
        <f t="shared" si="14"/>
        <v/>
      </c>
      <c r="X85" s="265" t="str">
        <f t="shared" si="10"/>
        <v/>
      </c>
      <c r="Y85" s="16">
        <f t="shared" si="13"/>
        <v>0</v>
      </c>
    </row>
    <row r="86" spans="1:25" ht="12.75" hidden="1" customHeight="1">
      <c r="A86" s="128" t="s">
        <v>374</v>
      </c>
      <c r="B86" s="4"/>
      <c r="C86" s="98"/>
      <c r="D86" s="103"/>
      <c r="E86" s="129"/>
      <c r="F86" s="129"/>
      <c r="G86" s="130"/>
      <c r="H86" s="139"/>
      <c r="I86" s="261"/>
      <c r="J86" s="140" t="str">
        <f t="shared" si="11"/>
        <v/>
      </c>
      <c r="K86" s="132"/>
      <c r="L86" s="132"/>
      <c r="M86" s="133"/>
      <c r="N86" s="134" t="str">
        <f t="shared" si="6"/>
        <v/>
      </c>
      <c r="O86" s="140" t="str">
        <f t="shared" si="7"/>
        <v/>
      </c>
      <c r="P86" s="141" t="str">
        <f t="shared" si="1"/>
        <v/>
      </c>
      <c r="Q86" s="137" t="str">
        <f t="shared" si="8"/>
        <v/>
      </c>
      <c r="R86" s="134" t="str">
        <f t="shared" si="2"/>
        <v/>
      </c>
      <c r="S86" s="134" t="str">
        <f t="shared" si="3"/>
        <v/>
      </c>
      <c r="T86" s="134" t="str">
        <f t="shared" si="4"/>
        <v/>
      </c>
      <c r="U86" s="134" t="str">
        <f t="shared" si="5"/>
        <v/>
      </c>
      <c r="V86" s="134" t="str">
        <f t="shared" si="12"/>
        <v/>
      </c>
      <c r="W86" s="142" t="str">
        <f t="shared" si="14"/>
        <v/>
      </c>
      <c r="X86" s="265" t="str">
        <f t="shared" si="10"/>
        <v/>
      </c>
      <c r="Y86" s="16">
        <f t="shared" si="13"/>
        <v>0</v>
      </c>
    </row>
    <row r="87" spans="1:25" ht="12.75" hidden="1" customHeight="1">
      <c r="A87" s="128" t="s">
        <v>374</v>
      </c>
      <c r="B87" s="4"/>
      <c r="C87" s="98"/>
      <c r="D87" s="103"/>
      <c r="E87" s="129"/>
      <c r="F87" s="129"/>
      <c r="G87" s="130"/>
      <c r="H87" s="139"/>
      <c r="I87" s="261"/>
      <c r="J87" s="140" t="str">
        <f t="shared" si="11"/>
        <v/>
      </c>
      <c r="K87" s="132"/>
      <c r="L87" s="132"/>
      <c r="M87" s="133"/>
      <c r="N87" s="134" t="str">
        <f t="shared" si="6"/>
        <v/>
      </c>
      <c r="O87" s="140" t="str">
        <f t="shared" si="7"/>
        <v/>
      </c>
      <c r="P87" s="141" t="str">
        <f t="shared" si="1"/>
        <v/>
      </c>
      <c r="Q87" s="137" t="str">
        <f t="shared" si="8"/>
        <v/>
      </c>
      <c r="R87" s="134" t="str">
        <f t="shared" si="2"/>
        <v/>
      </c>
      <c r="S87" s="134" t="str">
        <f t="shared" si="3"/>
        <v/>
      </c>
      <c r="T87" s="134" t="str">
        <f t="shared" si="4"/>
        <v/>
      </c>
      <c r="U87" s="134" t="str">
        <f t="shared" si="5"/>
        <v/>
      </c>
      <c r="V87" s="134" t="str">
        <f t="shared" si="12"/>
        <v/>
      </c>
      <c r="W87" s="142" t="str">
        <f t="shared" si="14"/>
        <v/>
      </c>
      <c r="X87" s="265" t="str">
        <f t="shared" si="10"/>
        <v/>
      </c>
      <c r="Y87" s="16">
        <f t="shared" si="13"/>
        <v>0</v>
      </c>
    </row>
    <row r="88" spans="1:25" ht="12.75" hidden="1" customHeight="1">
      <c r="A88" s="128" t="s">
        <v>374</v>
      </c>
      <c r="B88" s="4"/>
      <c r="C88" s="98"/>
      <c r="D88" s="103"/>
      <c r="E88" s="129"/>
      <c r="F88" s="129"/>
      <c r="G88" s="130"/>
      <c r="H88" s="139"/>
      <c r="I88" s="261"/>
      <c r="J88" s="140" t="str">
        <f t="shared" si="11"/>
        <v/>
      </c>
      <c r="K88" s="132"/>
      <c r="L88" s="132"/>
      <c r="M88" s="133"/>
      <c r="N88" s="134" t="str">
        <f t="shared" si="6"/>
        <v/>
      </c>
      <c r="O88" s="140" t="str">
        <f t="shared" si="7"/>
        <v/>
      </c>
      <c r="P88" s="141" t="str">
        <f t="shared" si="1"/>
        <v/>
      </c>
      <c r="Q88" s="137" t="str">
        <f t="shared" si="8"/>
        <v/>
      </c>
      <c r="R88" s="134" t="str">
        <f t="shared" si="2"/>
        <v/>
      </c>
      <c r="S88" s="134" t="str">
        <f t="shared" si="3"/>
        <v/>
      </c>
      <c r="T88" s="134" t="str">
        <f t="shared" si="4"/>
        <v/>
      </c>
      <c r="U88" s="134" t="str">
        <f t="shared" si="5"/>
        <v/>
      </c>
      <c r="V88" s="134" t="str">
        <f t="shared" si="12"/>
        <v/>
      </c>
      <c r="W88" s="142" t="str">
        <f t="shared" si="14"/>
        <v/>
      </c>
      <c r="X88" s="265" t="str">
        <f t="shared" si="10"/>
        <v/>
      </c>
      <c r="Y88" s="16">
        <f t="shared" si="13"/>
        <v>0</v>
      </c>
    </row>
    <row r="89" spans="1:25" ht="12.75" hidden="1" customHeight="1">
      <c r="A89" s="128" t="s">
        <v>374</v>
      </c>
      <c r="B89" s="4"/>
      <c r="C89" s="98"/>
      <c r="D89" s="103"/>
      <c r="E89" s="129"/>
      <c r="F89" s="129"/>
      <c r="G89" s="130"/>
      <c r="H89" s="139"/>
      <c r="I89" s="261"/>
      <c r="J89" s="140" t="str">
        <f t="shared" si="11"/>
        <v/>
      </c>
      <c r="K89" s="132"/>
      <c r="L89" s="132"/>
      <c r="M89" s="133"/>
      <c r="N89" s="134" t="str">
        <f t="shared" si="6"/>
        <v/>
      </c>
      <c r="O89" s="140" t="str">
        <f t="shared" si="7"/>
        <v/>
      </c>
      <c r="P89" s="141" t="str">
        <f t="shared" si="1"/>
        <v/>
      </c>
      <c r="Q89" s="137" t="str">
        <f t="shared" si="8"/>
        <v/>
      </c>
      <c r="R89" s="134" t="str">
        <f t="shared" si="2"/>
        <v/>
      </c>
      <c r="S89" s="134" t="str">
        <f t="shared" si="3"/>
        <v/>
      </c>
      <c r="T89" s="134" t="str">
        <f t="shared" si="4"/>
        <v/>
      </c>
      <c r="U89" s="134" t="str">
        <f t="shared" si="5"/>
        <v/>
      </c>
      <c r="V89" s="134" t="str">
        <f t="shared" si="12"/>
        <v/>
      </c>
      <c r="W89" s="142" t="str">
        <f t="shared" si="14"/>
        <v/>
      </c>
      <c r="X89" s="265" t="str">
        <f t="shared" si="10"/>
        <v/>
      </c>
      <c r="Y89" s="16">
        <f t="shared" si="13"/>
        <v>0</v>
      </c>
    </row>
    <row r="90" spans="1:25" ht="12.75" hidden="1" customHeight="1">
      <c r="A90" s="128" t="s">
        <v>374</v>
      </c>
      <c r="B90" s="4"/>
      <c r="C90" s="98"/>
      <c r="D90" s="103"/>
      <c r="E90" s="129"/>
      <c r="F90" s="129"/>
      <c r="G90" s="130"/>
      <c r="H90" s="139"/>
      <c r="I90" s="261"/>
      <c r="J90" s="140" t="str">
        <f t="shared" si="11"/>
        <v/>
      </c>
      <c r="K90" s="132"/>
      <c r="L90" s="132"/>
      <c r="M90" s="133"/>
      <c r="N90" s="134" t="str">
        <f t="shared" si="6"/>
        <v/>
      </c>
      <c r="O90" s="140" t="str">
        <f t="shared" si="7"/>
        <v/>
      </c>
      <c r="P90" s="141" t="str">
        <f t="shared" si="1"/>
        <v/>
      </c>
      <c r="Q90" s="137" t="str">
        <f t="shared" si="8"/>
        <v/>
      </c>
      <c r="R90" s="134" t="str">
        <f t="shared" si="2"/>
        <v/>
      </c>
      <c r="S90" s="134" t="str">
        <f t="shared" si="3"/>
        <v/>
      </c>
      <c r="T90" s="134" t="str">
        <f t="shared" si="4"/>
        <v/>
      </c>
      <c r="U90" s="134" t="str">
        <f t="shared" si="5"/>
        <v/>
      </c>
      <c r="V90" s="134" t="str">
        <f t="shared" si="12"/>
        <v/>
      </c>
      <c r="W90" s="142" t="str">
        <f t="shared" si="14"/>
        <v/>
      </c>
      <c r="X90" s="265" t="str">
        <f t="shared" si="10"/>
        <v/>
      </c>
      <c r="Y90" s="16">
        <f t="shared" si="13"/>
        <v>0</v>
      </c>
    </row>
    <row r="91" spans="1:25" ht="12.75" hidden="1" customHeight="1">
      <c r="A91" s="128" t="s">
        <v>374</v>
      </c>
      <c r="B91" s="4"/>
      <c r="C91" s="98"/>
      <c r="D91" s="103"/>
      <c r="E91" s="129"/>
      <c r="F91" s="129"/>
      <c r="G91" s="130"/>
      <c r="H91" s="139"/>
      <c r="I91" s="261"/>
      <c r="J91" s="140" t="str">
        <f t="shared" si="11"/>
        <v/>
      </c>
      <c r="K91" s="132"/>
      <c r="L91" s="132"/>
      <c r="M91" s="133"/>
      <c r="N91" s="134" t="str">
        <f t="shared" si="6"/>
        <v/>
      </c>
      <c r="O91" s="140" t="str">
        <f t="shared" si="7"/>
        <v/>
      </c>
      <c r="P91" s="141" t="str">
        <f t="shared" si="1"/>
        <v/>
      </c>
      <c r="Q91" s="137" t="str">
        <f t="shared" si="8"/>
        <v/>
      </c>
      <c r="R91" s="134" t="str">
        <f t="shared" si="2"/>
        <v/>
      </c>
      <c r="S91" s="134" t="str">
        <f t="shared" si="3"/>
        <v/>
      </c>
      <c r="T91" s="134" t="str">
        <f t="shared" si="4"/>
        <v/>
      </c>
      <c r="U91" s="134" t="str">
        <f t="shared" si="5"/>
        <v/>
      </c>
      <c r="V91" s="134" t="str">
        <f t="shared" si="12"/>
        <v/>
      </c>
      <c r="W91" s="142" t="str">
        <f t="shared" si="14"/>
        <v/>
      </c>
      <c r="X91" s="265" t="str">
        <f t="shared" si="10"/>
        <v/>
      </c>
      <c r="Y91" s="16">
        <f t="shared" si="13"/>
        <v>0</v>
      </c>
    </row>
    <row r="92" spans="1:25" ht="12.75" hidden="1" customHeight="1">
      <c r="A92" s="128" t="s">
        <v>374</v>
      </c>
      <c r="B92" s="4"/>
      <c r="C92" s="98"/>
      <c r="D92" s="103"/>
      <c r="E92" s="129"/>
      <c r="F92" s="129"/>
      <c r="G92" s="130"/>
      <c r="H92" s="139"/>
      <c r="I92" s="261"/>
      <c r="J92" s="140" t="str">
        <f t="shared" si="11"/>
        <v/>
      </c>
      <c r="K92" s="132"/>
      <c r="L92" s="132"/>
      <c r="M92" s="133"/>
      <c r="N92" s="134" t="str">
        <f t="shared" si="6"/>
        <v/>
      </c>
      <c r="O92" s="140" t="str">
        <f t="shared" si="7"/>
        <v/>
      </c>
      <c r="P92" s="141" t="str">
        <f t="shared" si="1"/>
        <v/>
      </c>
      <c r="Q92" s="137" t="str">
        <f t="shared" si="8"/>
        <v/>
      </c>
      <c r="R92" s="134" t="str">
        <f t="shared" si="2"/>
        <v/>
      </c>
      <c r="S92" s="134" t="str">
        <f t="shared" si="3"/>
        <v/>
      </c>
      <c r="T92" s="134" t="str">
        <f t="shared" si="4"/>
        <v/>
      </c>
      <c r="U92" s="134" t="str">
        <f t="shared" si="5"/>
        <v/>
      </c>
      <c r="V92" s="134" t="str">
        <f t="shared" si="12"/>
        <v/>
      </c>
      <c r="W92" s="142" t="str">
        <f t="shared" si="14"/>
        <v/>
      </c>
      <c r="X92" s="265" t="str">
        <f t="shared" si="10"/>
        <v/>
      </c>
      <c r="Y92" s="16">
        <f t="shared" si="13"/>
        <v>0</v>
      </c>
    </row>
    <row r="93" spans="1:25" ht="12.75" hidden="1" customHeight="1">
      <c r="A93" s="128" t="s">
        <v>374</v>
      </c>
      <c r="B93" s="4"/>
      <c r="C93" s="98"/>
      <c r="D93" s="103"/>
      <c r="E93" s="129"/>
      <c r="F93" s="129"/>
      <c r="G93" s="130"/>
      <c r="H93" s="139"/>
      <c r="I93" s="261"/>
      <c r="J93" s="140" t="str">
        <f t="shared" si="11"/>
        <v/>
      </c>
      <c r="K93" s="132"/>
      <c r="L93" s="132"/>
      <c r="M93" s="133"/>
      <c r="N93" s="134" t="str">
        <f t="shared" si="6"/>
        <v/>
      </c>
      <c r="O93" s="140" t="str">
        <f t="shared" si="7"/>
        <v/>
      </c>
      <c r="P93" s="141" t="str">
        <f t="shared" si="1"/>
        <v/>
      </c>
      <c r="Q93" s="137" t="str">
        <f t="shared" si="8"/>
        <v/>
      </c>
      <c r="R93" s="134" t="str">
        <f t="shared" si="2"/>
        <v/>
      </c>
      <c r="S93" s="134" t="str">
        <f t="shared" si="3"/>
        <v/>
      </c>
      <c r="T93" s="134" t="str">
        <f t="shared" si="4"/>
        <v/>
      </c>
      <c r="U93" s="134" t="str">
        <f t="shared" si="5"/>
        <v/>
      </c>
      <c r="V93" s="134" t="str">
        <f t="shared" si="12"/>
        <v/>
      </c>
      <c r="W93" s="142" t="str">
        <f t="shared" si="14"/>
        <v/>
      </c>
      <c r="X93" s="265" t="str">
        <f t="shared" si="10"/>
        <v/>
      </c>
      <c r="Y93" s="16">
        <f t="shared" si="13"/>
        <v>0</v>
      </c>
    </row>
    <row r="94" spans="1:25" ht="12.75" hidden="1" customHeight="1">
      <c r="A94" s="128" t="s">
        <v>374</v>
      </c>
      <c r="B94" s="4"/>
      <c r="C94" s="98"/>
      <c r="D94" s="103"/>
      <c r="E94" s="129"/>
      <c r="F94" s="129"/>
      <c r="G94" s="130"/>
      <c r="H94" s="139"/>
      <c r="I94" s="261"/>
      <c r="J94" s="140" t="str">
        <f t="shared" si="11"/>
        <v/>
      </c>
      <c r="K94" s="132"/>
      <c r="L94" s="132"/>
      <c r="M94" s="133"/>
      <c r="N94" s="134" t="str">
        <f t="shared" si="6"/>
        <v/>
      </c>
      <c r="O94" s="140" t="str">
        <f t="shared" si="7"/>
        <v/>
      </c>
      <c r="P94" s="141" t="str">
        <f t="shared" si="1"/>
        <v/>
      </c>
      <c r="Q94" s="137" t="str">
        <f t="shared" si="8"/>
        <v/>
      </c>
      <c r="R94" s="134" t="str">
        <f t="shared" si="2"/>
        <v/>
      </c>
      <c r="S94" s="134" t="str">
        <f t="shared" si="3"/>
        <v/>
      </c>
      <c r="T94" s="134" t="str">
        <f t="shared" si="4"/>
        <v/>
      </c>
      <c r="U94" s="134" t="str">
        <f t="shared" si="5"/>
        <v/>
      </c>
      <c r="V94" s="134" t="str">
        <f t="shared" si="12"/>
        <v/>
      </c>
      <c r="W94" s="142" t="str">
        <f t="shared" si="14"/>
        <v/>
      </c>
      <c r="X94" s="265" t="str">
        <f t="shared" si="10"/>
        <v/>
      </c>
      <c r="Y94" s="16">
        <f t="shared" si="13"/>
        <v>0</v>
      </c>
    </row>
    <row r="95" spans="1:25" ht="12.75" hidden="1" customHeight="1">
      <c r="A95" s="128" t="s">
        <v>374</v>
      </c>
      <c r="B95" s="4"/>
      <c r="C95" s="98"/>
      <c r="D95" s="103"/>
      <c r="E95" s="129"/>
      <c r="F95" s="129"/>
      <c r="G95" s="130"/>
      <c r="H95" s="139"/>
      <c r="I95" s="261"/>
      <c r="J95" s="140" t="str">
        <f t="shared" si="11"/>
        <v/>
      </c>
      <c r="K95" s="132"/>
      <c r="L95" s="132"/>
      <c r="M95" s="133"/>
      <c r="N95" s="134" t="str">
        <f t="shared" si="6"/>
        <v/>
      </c>
      <c r="O95" s="140" t="str">
        <f t="shared" si="7"/>
        <v/>
      </c>
      <c r="P95" s="141" t="str">
        <f t="shared" si="1"/>
        <v/>
      </c>
      <c r="Q95" s="137" t="str">
        <f t="shared" si="8"/>
        <v/>
      </c>
      <c r="R95" s="134" t="str">
        <f t="shared" si="2"/>
        <v/>
      </c>
      <c r="S95" s="134" t="str">
        <f t="shared" si="3"/>
        <v/>
      </c>
      <c r="T95" s="134" t="str">
        <f t="shared" si="4"/>
        <v/>
      </c>
      <c r="U95" s="134" t="str">
        <f t="shared" si="5"/>
        <v/>
      </c>
      <c r="V95" s="134" t="str">
        <f t="shared" si="12"/>
        <v/>
      </c>
      <c r="W95" s="142" t="str">
        <f t="shared" si="14"/>
        <v/>
      </c>
      <c r="X95" s="265" t="str">
        <f t="shared" si="10"/>
        <v/>
      </c>
      <c r="Y95" s="16">
        <f t="shared" si="13"/>
        <v>0</v>
      </c>
    </row>
    <row r="96" spans="1:25" ht="12.75" hidden="1" customHeight="1">
      <c r="A96" s="128" t="s">
        <v>374</v>
      </c>
      <c r="B96" s="4"/>
      <c r="C96" s="98"/>
      <c r="D96" s="103"/>
      <c r="E96" s="129"/>
      <c r="F96" s="129"/>
      <c r="G96" s="130"/>
      <c r="H96" s="139"/>
      <c r="I96" s="261"/>
      <c r="J96" s="140" t="str">
        <f t="shared" si="11"/>
        <v/>
      </c>
      <c r="K96" s="132"/>
      <c r="L96" s="132"/>
      <c r="M96" s="133"/>
      <c r="N96" s="134" t="str">
        <f t="shared" si="6"/>
        <v/>
      </c>
      <c r="O96" s="140" t="str">
        <f t="shared" si="7"/>
        <v/>
      </c>
      <c r="P96" s="141" t="str">
        <f t="shared" si="1"/>
        <v/>
      </c>
      <c r="Q96" s="137" t="str">
        <f t="shared" si="8"/>
        <v/>
      </c>
      <c r="R96" s="134" t="str">
        <f t="shared" si="2"/>
        <v/>
      </c>
      <c r="S96" s="134" t="str">
        <f t="shared" si="3"/>
        <v/>
      </c>
      <c r="T96" s="134" t="str">
        <f t="shared" si="4"/>
        <v/>
      </c>
      <c r="U96" s="134" t="str">
        <f t="shared" si="5"/>
        <v/>
      </c>
      <c r="V96" s="134" t="str">
        <f t="shared" si="12"/>
        <v/>
      </c>
      <c r="W96" s="142" t="str">
        <f t="shared" si="14"/>
        <v/>
      </c>
      <c r="X96" s="265" t="str">
        <f t="shared" si="10"/>
        <v/>
      </c>
      <c r="Y96" s="16">
        <f t="shared" si="13"/>
        <v>0</v>
      </c>
    </row>
    <row r="97" spans="1:25" ht="12.75" hidden="1" customHeight="1">
      <c r="A97" s="128" t="s">
        <v>374</v>
      </c>
      <c r="B97" s="4"/>
      <c r="C97" s="98"/>
      <c r="D97" s="103"/>
      <c r="E97" s="129"/>
      <c r="F97" s="129"/>
      <c r="G97" s="130"/>
      <c r="H97" s="139"/>
      <c r="I97" s="261"/>
      <c r="J97" s="140" t="str">
        <f t="shared" si="11"/>
        <v/>
      </c>
      <c r="K97" s="132"/>
      <c r="L97" s="132"/>
      <c r="M97" s="133"/>
      <c r="N97" s="134" t="str">
        <f t="shared" si="6"/>
        <v/>
      </c>
      <c r="O97" s="140" t="str">
        <f t="shared" si="7"/>
        <v/>
      </c>
      <c r="P97" s="141" t="str">
        <f t="shared" si="1"/>
        <v/>
      </c>
      <c r="Q97" s="137" t="str">
        <f t="shared" si="8"/>
        <v/>
      </c>
      <c r="R97" s="134" t="str">
        <f t="shared" si="2"/>
        <v/>
      </c>
      <c r="S97" s="134" t="str">
        <f t="shared" si="3"/>
        <v/>
      </c>
      <c r="T97" s="134" t="str">
        <f t="shared" si="4"/>
        <v/>
      </c>
      <c r="U97" s="134" t="str">
        <f t="shared" si="5"/>
        <v/>
      </c>
      <c r="V97" s="134" t="str">
        <f t="shared" si="12"/>
        <v/>
      </c>
      <c r="W97" s="142" t="str">
        <f t="shared" si="14"/>
        <v/>
      </c>
      <c r="X97" s="265" t="str">
        <f t="shared" si="10"/>
        <v/>
      </c>
      <c r="Y97" s="16">
        <f t="shared" si="13"/>
        <v>0</v>
      </c>
    </row>
    <row r="98" spans="1:25" ht="12.75" hidden="1" customHeight="1">
      <c r="A98" s="128" t="s">
        <v>374</v>
      </c>
      <c r="B98" s="4"/>
      <c r="C98" s="98"/>
      <c r="D98" s="103"/>
      <c r="E98" s="129"/>
      <c r="F98" s="129"/>
      <c r="G98" s="130"/>
      <c r="H98" s="139"/>
      <c r="I98" s="261"/>
      <c r="J98" s="140" t="str">
        <f t="shared" si="11"/>
        <v/>
      </c>
      <c r="K98" s="132"/>
      <c r="L98" s="132"/>
      <c r="M98" s="133"/>
      <c r="N98" s="134" t="str">
        <f t="shared" si="6"/>
        <v/>
      </c>
      <c r="O98" s="140" t="str">
        <f t="shared" si="7"/>
        <v/>
      </c>
      <c r="P98" s="141" t="str">
        <f t="shared" si="1"/>
        <v/>
      </c>
      <c r="Q98" s="137" t="str">
        <f t="shared" si="8"/>
        <v/>
      </c>
      <c r="R98" s="134" t="str">
        <f t="shared" si="2"/>
        <v/>
      </c>
      <c r="S98" s="134" t="str">
        <f t="shared" si="3"/>
        <v/>
      </c>
      <c r="T98" s="134" t="str">
        <f t="shared" si="4"/>
        <v/>
      </c>
      <c r="U98" s="134" t="str">
        <f t="shared" si="5"/>
        <v/>
      </c>
      <c r="V98" s="134" t="str">
        <f t="shared" si="12"/>
        <v/>
      </c>
      <c r="W98" s="142" t="str">
        <f t="shared" si="14"/>
        <v/>
      </c>
      <c r="X98" s="265" t="str">
        <f t="shared" si="10"/>
        <v/>
      </c>
      <c r="Y98" s="16">
        <f t="shared" si="13"/>
        <v>0</v>
      </c>
    </row>
    <row r="99" spans="1:25" ht="12.75" hidden="1" customHeight="1">
      <c r="A99" s="128" t="s">
        <v>374</v>
      </c>
      <c r="B99" s="4"/>
      <c r="C99" s="98"/>
      <c r="D99" s="103"/>
      <c r="E99" s="129"/>
      <c r="F99" s="129"/>
      <c r="G99" s="130"/>
      <c r="H99" s="139"/>
      <c r="I99" s="261"/>
      <c r="J99" s="140" t="str">
        <f t="shared" si="11"/>
        <v/>
      </c>
      <c r="K99" s="132"/>
      <c r="L99" s="132"/>
      <c r="M99" s="133"/>
      <c r="N99" s="134" t="str">
        <f t="shared" si="6"/>
        <v/>
      </c>
      <c r="O99" s="140" t="str">
        <f t="shared" si="7"/>
        <v/>
      </c>
      <c r="P99" s="141" t="str">
        <f t="shared" si="1"/>
        <v/>
      </c>
      <c r="Q99" s="137" t="str">
        <f t="shared" si="8"/>
        <v/>
      </c>
      <c r="R99" s="134" t="str">
        <f t="shared" si="2"/>
        <v/>
      </c>
      <c r="S99" s="134" t="str">
        <f t="shared" si="3"/>
        <v/>
      </c>
      <c r="T99" s="134" t="str">
        <f t="shared" si="4"/>
        <v/>
      </c>
      <c r="U99" s="134" t="str">
        <f t="shared" si="5"/>
        <v/>
      </c>
      <c r="V99" s="134" t="str">
        <f t="shared" si="12"/>
        <v/>
      </c>
      <c r="W99" s="142" t="str">
        <f t="shared" si="14"/>
        <v/>
      </c>
      <c r="X99" s="265" t="str">
        <f t="shared" si="10"/>
        <v/>
      </c>
      <c r="Y99" s="16">
        <f t="shared" si="13"/>
        <v>0</v>
      </c>
    </row>
    <row r="100" spans="1:25" ht="12.75" hidden="1" customHeight="1">
      <c r="A100" s="128" t="s">
        <v>374</v>
      </c>
      <c r="B100" s="4"/>
      <c r="C100" s="98"/>
      <c r="D100" s="103"/>
      <c r="E100" s="129"/>
      <c r="F100" s="129"/>
      <c r="G100" s="130"/>
      <c r="H100" s="139"/>
      <c r="I100" s="261"/>
      <c r="J100" s="140" t="str">
        <f t="shared" si="11"/>
        <v/>
      </c>
      <c r="K100" s="132"/>
      <c r="L100" s="132"/>
      <c r="M100" s="133"/>
      <c r="N100" s="134" t="str">
        <f t="shared" si="6"/>
        <v/>
      </c>
      <c r="O100" s="140" t="str">
        <f t="shared" si="7"/>
        <v/>
      </c>
      <c r="P100" s="141" t="str">
        <f t="shared" si="1"/>
        <v/>
      </c>
      <c r="Q100" s="137" t="str">
        <f t="shared" si="8"/>
        <v/>
      </c>
      <c r="R100" s="134" t="str">
        <f t="shared" si="2"/>
        <v/>
      </c>
      <c r="S100" s="134" t="str">
        <f t="shared" si="3"/>
        <v/>
      </c>
      <c r="T100" s="134" t="str">
        <f t="shared" si="4"/>
        <v/>
      </c>
      <c r="U100" s="134" t="str">
        <f t="shared" si="5"/>
        <v/>
      </c>
      <c r="V100" s="134" t="str">
        <f t="shared" si="12"/>
        <v/>
      </c>
      <c r="W100" s="142" t="str">
        <f t="shared" si="14"/>
        <v/>
      </c>
      <c r="X100" s="265" t="str">
        <f t="shared" si="10"/>
        <v/>
      </c>
      <c r="Y100" s="16">
        <f t="shared" si="13"/>
        <v>0</v>
      </c>
    </row>
    <row r="101" spans="1:25" ht="12.75" hidden="1" customHeight="1">
      <c r="A101" s="128" t="s">
        <v>374</v>
      </c>
      <c r="B101" s="4"/>
      <c r="C101" s="98"/>
      <c r="D101" s="103"/>
      <c r="E101" s="129"/>
      <c r="F101" s="129"/>
      <c r="G101" s="130"/>
      <c r="H101" s="139"/>
      <c r="I101" s="261"/>
      <c r="J101" s="140" t="str">
        <f t="shared" si="11"/>
        <v/>
      </c>
      <c r="K101" s="132"/>
      <c r="L101" s="132"/>
      <c r="M101" s="133"/>
      <c r="N101" s="134" t="str">
        <f t="shared" si="6"/>
        <v/>
      </c>
      <c r="O101" s="140" t="str">
        <f t="shared" si="7"/>
        <v/>
      </c>
      <c r="P101" s="141" t="str">
        <f t="shared" si="1"/>
        <v/>
      </c>
      <c r="Q101" s="137" t="str">
        <f t="shared" si="8"/>
        <v/>
      </c>
      <c r="R101" s="134" t="str">
        <f t="shared" si="2"/>
        <v/>
      </c>
      <c r="S101" s="134" t="str">
        <f t="shared" si="3"/>
        <v/>
      </c>
      <c r="T101" s="134" t="str">
        <f t="shared" si="4"/>
        <v/>
      </c>
      <c r="U101" s="134" t="str">
        <f t="shared" si="5"/>
        <v/>
      </c>
      <c r="V101" s="134" t="str">
        <f t="shared" si="12"/>
        <v/>
      </c>
      <c r="W101" s="142" t="str">
        <f t="shared" si="14"/>
        <v/>
      </c>
      <c r="X101" s="265" t="str">
        <f t="shared" si="10"/>
        <v/>
      </c>
      <c r="Y101" s="16">
        <f t="shared" si="13"/>
        <v>0</v>
      </c>
    </row>
    <row r="102" spans="1:25" ht="12.75" hidden="1" customHeight="1">
      <c r="A102" s="128" t="s">
        <v>374</v>
      </c>
      <c r="B102" s="4"/>
      <c r="C102" s="98"/>
      <c r="D102" s="103"/>
      <c r="E102" s="129"/>
      <c r="F102" s="129"/>
      <c r="G102" s="130"/>
      <c r="H102" s="139"/>
      <c r="I102" s="261"/>
      <c r="J102" s="140" t="str">
        <f t="shared" si="11"/>
        <v/>
      </c>
      <c r="K102" s="132"/>
      <c r="L102" s="132"/>
      <c r="M102" s="133"/>
      <c r="N102" s="134" t="str">
        <f t="shared" si="6"/>
        <v/>
      </c>
      <c r="O102" s="140" t="str">
        <f t="shared" si="7"/>
        <v/>
      </c>
      <c r="P102" s="141" t="str">
        <f t="shared" si="1"/>
        <v/>
      </c>
      <c r="Q102" s="137" t="str">
        <f t="shared" si="8"/>
        <v/>
      </c>
      <c r="R102" s="134" t="str">
        <f t="shared" si="2"/>
        <v/>
      </c>
      <c r="S102" s="134" t="str">
        <f t="shared" si="3"/>
        <v/>
      </c>
      <c r="T102" s="134" t="str">
        <f t="shared" si="4"/>
        <v/>
      </c>
      <c r="U102" s="134" t="str">
        <f t="shared" si="5"/>
        <v/>
      </c>
      <c r="V102" s="134" t="str">
        <f t="shared" si="12"/>
        <v/>
      </c>
      <c r="W102" s="142" t="str">
        <f t="shared" si="14"/>
        <v/>
      </c>
      <c r="X102" s="265" t="str">
        <f t="shared" si="10"/>
        <v/>
      </c>
      <c r="Y102" s="16">
        <f t="shared" si="13"/>
        <v>0</v>
      </c>
    </row>
    <row r="103" spans="1:25" ht="12.75" hidden="1" customHeight="1">
      <c r="A103" s="128" t="s">
        <v>374</v>
      </c>
      <c r="B103" s="4"/>
      <c r="C103" s="98"/>
      <c r="D103" s="103"/>
      <c r="E103" s="129"/>
      <c r="F103" s="129"/>
      <c r="G103" s="130"/>
      <c r="H103" s="139"/>
      <c r="I103" s="261"/>
      <c r="J103" s="140" t="str">
        <f t="shared" si="11"/>
        <v/>
      </c>
      <c r="K103" s="132"/>
      <c r="L103" s="132"/>
      <c r="M103" s="133"/>
      <c r="N103" s="134" t="str">
        <f t="shared" si="6"/>
        <v/>
      </c>
      <c r="O103" s="140" t="str">
        <f t="shared" si="7"/>
        <v/>
      </c>
      <c r="P103" s="141" t="str">
        <f t="shared" si="1"/>
        <v/>
      </c>
      <c r="Q103" s="137" t="str">
        <f t="shared" si="8"/>
        <v/>
      </c>
      <c r="R103" s="134" t="str">
        <f t="shared" si="2"/>
        <v/>
      </c>
      <c r="S103" s="134" t="str">
        <f t="shared" si="3"/>
        <v/>
      </c>
      <c r="T103" s="134" t="str">
        <f t="shared" si="4"/>
        <v/>
      </c>
      <c r="U103" s="134" t="str">
        <f t="shared" si="5"/>
        <v/>
      </c>
      <c r="V103" s="134" t="str">
        <f t="shared" si="12"/>
        <v/>
      </c>
      <c r="W103" s="142" t="str">
        <f t="shared" si="14"/>
        <v/>
      </c>
      <c r="X103" s="265" t="str">
        <f t="shared" si="10"/>
        <v/>
      </c>
      <c r="Y103" s="16">
        <f t="shared" si="13"/>
        <v>0</v>
      </c>
    </row>
    <row r="104" spans="1:25" ht="12.75" hidden="1" customHeight="1">
      <c r="A104" s="128" t="s">
        <v>374</v>
      </c>
      <c r="B104" s="4"/>
      <c r="C104" s="98"/>
      <c r="D104" s="103"/>
      <c r="E104" s="129"/>
      <c r="F104" s="129"/>
      <c r="G104" s="130"/>
      <c r="H104" s="139"/>
      <c r="I104" s="261"/>
      <c r="J104" s="140" t="str">
        <f t="shared" si="11"/>
        <v/>
      </c>
      <c r="K104" s="132"/>
      <c r="L104" s="132"/>
      <c r="M104" s="133"/>
      <c r="N104" s="134" t="str">
        <f t="shared" si="6"/>
        <v/>
      </c>
      <c r="O104" s="140" t="str">
        <f t="shared" si="7"/>
        <v/>
      </c>
      <c r="P104" s="141" t="str">
        <f t="shared" si="1"/>
        <v/>
      </c>
      <c r="Q104" s="137" t="str">
        <f t="shared" si="8"/>
        <v/>
      </c>
      <c r="R104" s="134" t="str">
        <f t="shared" si="2"/>
        <v/>
      </c>
      <c r="S104" s="134" t="str">
        <f t="shared" si="3"/>
        <v/>
      </c>
      <c r="T104" s="134" t="str">
        <f t="shared" si="4"/>
        <v/>
      </c>
      <c r="U104" s="134" t="str">
        <f t="shared" si="5"/>
        <v/>
      </c>
      <c r="V104" s="134" t="str">
        <f t="shared" si="12"/>
        <v/>
      </c>
      <c r="W104" s="142" t="str">
        <f t="shared" si="14"/>
        <v/>
      </c>
      <c r="X104" s="265" t="str">
        <f t="shared" si="10"/>
        <v/>
      </c>
      <c r="Y104" s="16">
        <f t="shared" si="13"/>
        <v>0</v>
      </c>
    </row>
    <row r="105" spans="1:25" ht="12.75" hidden="1" customHeight="1">
      <c r="A105" s="128" t="s">
        <v>374</v>
      </c>
      <c r="B105" s="4"/>
      <c r="C105" s="98"/>
      <c r="D105" s="103"/>
      <c r="E105" s="129"/>
      <c r="F105" s="129"/>
      <c r="G105" s="130"/>
      <c r="H105" s="139"/>
      <c r="I105" s="261"/>
      <c r="J105" s="140" t="str">
        <f t="shared" si="11"/>
        <v/>
      </c>
      <c r="K105" s="132"/>
      <c r="L105" s="132"/>
      <c r="M105" s="133"/>
      <c r="N105" s="134" t="str">
        <f t="shared" si="6"/>
        <v/>
      </c>
      <c r="O105" s="140" t="str">
        <f t="shared" si="7"/>
        <v/>
      </c>
      <c r="P105" s="141" t="str">
        <f t="shared" si="1"/>
        <v/>
      </c>
      <c r="Q105" s="137" t="str">
        <f t="shared" si="8"/>
        <v/>
      </c>
      <c r="R105" s="134" t="str">
        <f t="shared" si="2"/>
        <v/>
      </c>
      <c r="S105" s="134" t="str">
        <f t="shared" si="3"/>
        <v/>
      </c>
      <c r="T105" s="134" t="str">
        <f t="shared" si="4"/>
        <v/>
      </c>
      <c r="U105" s="134" t="str">
        <f t="shared" si="5"/>
        <v/>
      </c>
      <c r="V105" s="134" t="str">
        <f t="shared" si="12"/>
        <v/>
      </c>
      <c r="W105" s="142" t="str">
        <f t="shared" si="14"/>
        <v/>
      </c>
      <c r="X105" s="265" t="str">
        <f t="shared" si="10"/>
        <v/>
      </c>
      <c r="Y105" s="16">
        <f t="shared" si="13"/>
        <v>0</v>
      </c>
    </row>
    <row r="106" spans="1:25" ht="12.75" hidden="1" customHeight="1">
      <c r="A106" s="128" t="s">
        <v>374</v>
      </c>
      <c r="B106" s="4"/>
      <c r="C106" s="98"/>
      <c r="D106" s="103"/>
      <c r="E106" s="129"/>
      <c r="F106" s="129"/>
      <c r="G106" s="130"/>
      <c r="H106" s="139"/>
      <c r="I106" s="261"/>
      <c r="J106" s="140" t="str">
        <f t="shared" si="11"/>
        <v/>
      </c>
      <c r="K106" s="132"/>
      <c r="L106" s="132"/>
      <c r="M106" s="133"/>
      <c r="N106" s="134" t="str">
        <f t="shared" si="6"/>
        <v/>
      </c>
      <c r="O106" s="140" t="str">
        <f t="shared" si="7"/>
        <v/>
      </c>
      <c r="P106" s="141" t="str">
        <f t="shared" si="1"/>
        <v/>
      </c>
      <c r="Q106" s="137" t="str">
        <f t="shared" si="8"/>
        <v/>
      </c>
      <c r="R106" s="134" t="str">
        <f t="shared" si="2"/>
        <v/>
      </c>
      <c r="S106" s="134" t="str">
        <f t="shared" si="3"/>
        <v/>
      </c>
      <c r="T106" s="134" t="str">
        <f t="shared" si="4"/>
        <v/>
      </c>
      <c r="U106" s="134" t="str">
        <f t="shared" si="5"/>
        <v/>
      </c>
      <c r="V106" s="134" t="str">
        <f t="shared" si="12"/>
        <v/>
      </c>
      <c r="W106" s="142" t="str">
        <f t="shared" si="14"/>
        <v/>
      </c>
      <c r="X106" s="265" t="str">
        <f t="shared" si="10"/>
        <v/>
      </c>
      <c r="Y106" s="16">
        <f t="shared" si="13"/>
        <v>0</v>
      </c>
    </row>
    <row r="107" spans="1:25" ht="12.75" hidden="1" customHeight="1">
      <c r="A107" s="128" t="s">
        <v>374</v>
      </c>
      <c r="B107" s="4"/>
      <c r="C107" s="98"/>
      <c r="D107" s="103"/>
      <c r="E107" s="129"/>
      <c r="F107" s="129"/>
      <c r="G107" s="130"/>
      <c r="H107" s="139"/>
      <c r="I107" s="261"/>
      <c r="J107" s="140" t="str">
        <f t="shared" si="11"/>
        <v/>
      </c>
      <c r="K107" s="132"/>
      <c r="L107" s="132"/>
      <c r="M107" s="133"/>
      <c r="N107" s="134" t="str">
        <f t="shared" si="6"/>
        <v/>
      </c>
      <c r="O107" s="140" t="str">
        <f t="shared" si="7"/>
        <v/>
      </c>
      <c r="P107" s="141" t="str">
        <f t="shared" si="1"/>
        <v/>
      </c>
      <c r="Q107" s="137" t="str">
        <f t="shared" si="8"/>
        <v/>
      </c>
      <c r="R107" s="134" t="str">
        <f t="shared" si="2"/>
        <v/>
      </c>
      <c r="S107" s="134" t="str">
        <f t="shared" si="3"/>
        <v/>
      </c>
      <c r="T107" s="134" t="str">
        <f t="shared" si="4"/>
        <v/>
      </c>
      <c r="U107" s="134" t="str">
        <f t="shared" si="5"/>
        <v/>
      </c>
      <c r="V107" s="134" t="str">
        <f t="shared" si="12"/>
        <v/>
      </c>
      <c r="W107" s="142" t="str">
        <f t="shared" si="14"/>
        <v/>
      </c>
      <c r="X107" s="265" t="str">
        <f t="shared" si="10"/>
        <v/>
      </c>
      <c r="Y107" s="16">
        <f t="shared" si="13"/>
        <v>0</v>
      </c>
    </row>
    <row r="108" spans="1:25" ht="12.75" hidden="1" customHeight="1">
      <c r="A108" s="128" t="s">
        <v>374</v>
      </c>
      <c r="B108" s="4"/>
      <c r="C108" s="98"/>
      <c r="D108" s="103"/>
      <c r="E108" s="129"/>
      <c r="F108" s="129"/>
      <c r="G108" s="130"/>
      <c r="H108" s="139"/>
      <c r="I108" s="261"/>
      <c r="J108" s="140" t="str">
        <f t="shared" si="11"/>
        <v/>
      </c>
      <c r="K108" s="132"/>
      <c r="L108" s="132"/>
      <c r="M108" s="133"/>
      <c r="N108" s="134" t="str">
        <f t="shared" si="6"/>
        <v/>
      </c>
      <c r="O108" s="140" t="str">
        <f t="shared" si="7"/>
        <v/>
      </c>
      <c r="P108" s="141" t="str">
        <f t="shared" si="1"/>
        <v/>
      </c>
      <c r="Q108" s="137" t="str">
        <f t="shared" si="8"/>
        <v/>
      </c>
      <c r="R108" s="134" t="str">
        <f t="shared" si="2"/>
        <v/>
      </c>
      <c r="S108" s="134" t="str">
        <f t="shared" si="3"/>
        <v/>
      </c>
      <c r="T108" s="134" t="str">
        <f t="shared" si="4"/>
        <v/>
      </c>
      <c r="U108" s="134" t="str">
        <f t="shared" si="5"/>
        <v/>
      </c>
      <c r="V108" s="134" t="str">
        <f t="shared" si="12"/>
        <v/>
      </c>
      <c r="W108" s="142" t="str">
        <f t="shared" si="14"/>
        <v/>
      </c>
      <c r="X108" s="265" t="str">
        <f t="shared" si="10"/>
        <v/>
      </c>
      <c r="Y108" s="16">
        <f t="shared" si="13"/>
        <v>0</v>
      </c>
    </row>
    <row r="109" spans="1:25" ht="12.75" hidden="1" customHeight="1">
      <c r="A109" s="128" t="s">
        <v>374</v>
      </c>
      <c r="B109" s="4"/>
      <c r="C109" s="98"/>
      <c r="D109" s="103"/>
      <c r="E109" s="129"/>
      <c r="F109" s="129"/>
      <c r="G109" s="130"/>
      <c r="H109" s="139"/>
      <c r="I109" s="261"/>
      <c r="J109" s="140" t="str">
        <f t="shared" si="11"/>
        <v/>
      </c>
      <c r="K109" s="132"/>
      <c r="L109" s="132"/>
      <c r="M109" s="133"/>
      <c r="N109" s="134" t="str">
        <f t="shared" si="6"/>
        <v/>
      </c>
      <c r="O109" s="140" t="str">
        <f t="shared" si="7"/>
        <v/>
      </c>
      <c r="P109" s="141" t="str">
        <f t="shared" si="1"/>
        <v/>
      </c>
      <c r="Q109" s="137" t="str">
        <f t="shared" si="8"/>
        <v/>
      </c>
      <c r="R109" s="134" t="str">
        <f t="shared" si="2"/>
        <v/>
      </c>
      <c r="S109" s="134" t="str">
        <f t="shared" si="3"/>
        <v/>
      </c>
      <c r="T109" s="134" t="str">
        <f t="shared" si="4"/>
        <v/>
      </c>
      <c r="U109" s="134" t="str">
        <f t="shared" si="5"/>
        <v/>
      </c>
      <c r="V109" s="134" t="str">
        <f t="shared" si="12"/>
        <v/>
      </c>
      <c r="W109" s="142" t="str">
        <f t="shared" si="14"/>
        <v/>
      </c>
      <c r="X109" s="265" t="str">
        <f t="shared" si="10"/>
        <v/>
      </c>
      <c r="Y109" s="16">
        <f t="shared" si="13"/>
        <v>0</v>
      </c>
    </row>
    <row r="110" spans="1:25" ht="12.75" hidden="1" customHeight="1">
      <c r="A110" s="128" t="s">
        <v>374</v>
      </c>
      <c r="B110" s="4"/>
      <c r="C110" s="98"/>
      <c r="D110" s="103"/>
      <c r="E110" s="129"/>
      <c r="F110" s="129"/>
      <c r="G110" s="130"/>
      <c r="H110" s="139"/>
      <c r="I110" s="261"/>
      <c r="J110" s="140" t="str">
        <f t="shared" si="11"/>
        <v/>
      </c>
      <c r="K110" s="132"/>
      <c r="L110" s="132"/>
      <c r="M110" s="133"/>
      <c r="N110" s="134" t="str">
        <f t="shared" si="6"/>
        <v/>
      </c>
      <c r="O110" s="140" t="str">
        <f t="shared" si="7"/>
        <v/>
      </c>
      <c r="P110" s="141" t="str">
        <f t="shared" si="1"/>
        <v/>
      </c>
      <c r="Q110" s="137" t="str">
        <f t="shared" si="8"/>
        <v/>
      </c>
      <c r="R110" s="134" t="str">
        <f t="shared" si="2"/>
        <v/>
      </c>
      <c r="S110" s="134" t="str">
        <f t="shared" si="3"/>
        <v/>
      </c>
      <c r="T110" s="134" t="str">
        <f t="shared" si="4"/>
        <v/>
      </c>
      <c r="U110" s="134" t="str">
        <f t="shared" si="5"/>
        <v/>
      </c>
      <c r="V110" s="134" t="str">
        <f t="shared" si="12"/>
        <v/>
      </c>
      <c r="W110" s="142" t="str">
        <f t="shared" si="14"/>
        <v/>
      </c>
      <c r="X110" s="265" t="str">
        <f t="shared" si="10"/>
        <v/>
      </c>
      <c r="Y110" s="16">
        <f t="shared" si="13"/>
        <v>0</v>
      </c>
    </row>
    <row r="111" spans="1:25" ht="12.75" hidden="1" customHeight="1">
      <c r="A111" s="128" t="s">
        <v>374</v>
      </c>
      <c r="B111" s="4"/>
      <c r="C111" s="98"/>
      <c r="D111" s="103"/>
      <c r="E111" s="129"/>
      <c r="F111" s="129"/>
      <c r="G111" s="130"/>
      <c r="H111" s="139"/>
      <c r="I111" s="261"/>
      <c r="J111" s="140" t="str">
        <f t="shared" si="11"/>
        <v/>
      </c>
      <c r="K111" s="132"/>
      <c r="L111" s="132"/>
      <c r="M111" s="133"/>
      <c r="N111" s="134" t="str">
        <f t="shared" si="6"/>
        <v/>
      </c>
      <c r="O111" s="140" t="str">
        <f t="shared" si="7"/>
        <v/>
      </c>
      <c r="P111" s="141" t="str">
        <f t="shared" si="1"/>
        <v/>
      </c>
      <c r="Q111" s="137" t="str">
        <f t="shared" si="8"/>
        <v/>
      </c>
      <c r="R111" s="134" t="str">
        <f t="shared" si="2"/>
        <v/>
      </c>
      <c r="S111" s="134" t="str">
        <f t="shared" si="3"/>
        <v/>
      </c>
      <c r="T111" s="134" t="str">
        <f t="shared" si="4"/>
        <v/>
      </c>
      <c r="U111" s="134" t="str">
        <f t="shared" si="5"/>
        <v/>
      </c>
      <c r="V111" s="134" t="str">
        <f t="shared" si="12"/>
        <v/>
      </c>
      <c r="W111" s="142" t="str">
        <f t="shared" si="14"/>
        <v/>
      </c>
      <c r="X111" s="265" t="str">
        <f t="shared" si="10"/>
        <v/>
      </c>
      <c r="Y111" s="16">
        <f t="shared" si="13"/>
        <v>0</v>
      </c>
    </row>
    <row r="112" spans="1:25" ht="12.75" hidden="1" customHeight="1">
      <c r="A112" s="128" t="s">
        <v>374</v>
      </c>
      <c r="B112" s="4"/>
      <c r="C112" s="98"/>
      <c r="D112" s="103"/>
      <c r="E112" s="129"/>
      <c r="F112" s="129"/>
      <c r="G112" s="130"/>
      <c r="H112" s="139"/>
      <c r="I112" s="261"/>
      <c r="J112" s="140" t="str">
        <f t="shared" si="11"/>
        <v/>
      </c>
      <c r="K112" s="132"/>
      <c r="L112" s="132"/>
      <c r="M112" s="133"/>
      <c r="N112" s="134" t="str">
        <f t="shared" si="6"/>
        <v/>
      </c>
      <c r="O112" s="140" t="str">
        <f t="shared" si="7"/>
        <v/>
      </c>
      <c r="P112" s="141" t="str">
        <f t="shared" si="1"/>
        <v/>
      </c>
      <c r="Q112" s="137" t="str">
        <f t="shared" si="8"/>
        <v/>
      </c>
      <c r="R112" s="134" t="str">
        <f t="shared" si="2"/>
        <v/>
      </c>
      <c r="S112" s="134" t="str">
        <f t="shared" si="3"/>
        <v/>
      </c>
      <c r="T112" s="134" t="str">
        <f t="shared" si="4"/>
        <v/>
      </c>
      <c r="U112" s="134" t="str">
        <f t="shared" si="5"/>
        <v/>
      </c>
      <c r="V112" s="134" t="str">
        <f t="shared" si="12"/>
        <v/>
      </c>
      <c r="W112" s="142" t="str">
        <f t="shared" si="14"/>
        <v/>
      </c>
      <c r="X112" s="265" t="str">
        <f t="shared" si="10"/>
        <v/>
      </c>
      <c r="Y112" s="16">
        <f t="shared" si="13"/>
        <v>0</v>
      </c>
    </row>
    <row r="113" spans="1:25" ht="12.75" hidden="1" customHeight="1">
      <c r="A113" s="128" t="s">
        <v>374</v>
      </c>
      <c r="B113" s="4"/>
      <c r="C113" s="98"/>
      <c r="D113" s="103"/>
      <c r="E113" s="129"/>
      <c r="F113" s="129"/>
      <c r="G113" s="130"/>
      <c r="H113" s="139"/>
      <c r="I113" s="261"/>
      <c r="J113" s="140" t="str">
        <f t="shared" si="11"/>
        <v/>
      </c>
      <c r="K113" s="132"/>
      <c r="L113" s="132"/>
      <c r="M113" s="133"/>
      <c r="N113" s="134" t="str">
        <f t="shared" si="6"/>
        <v/>
      </c>
      <c r="O113" s="140" t="str">
        <f t="shared" si="7"/>
        <v/>
      </c>
      <c r="P113" s="141" t="str">
        <f t="shared" si="1"/>
        <v/>
      </c>
      <c r="Q113" s="137" t="str">
        <f t="shared" si="8"/>
        <v/>
      </c>
      <c r="R113" s="134" t="str">
        <f t="shared" si="2"/>
        <v/>
      </c>
      <c r="S113" s="134" t="str">
        <f t="shared" si="3"/>
        <v/>
      </c>
      <c r="T113" s="134" t="str">
        <f t="shared" si="4"/>
        <v/>
      </c>
      <c r="U113" s="134" t="str">
        <f t="shared" si="5"/>
        <v/>
      </c>
      <c r="V113" s="134" t="str">
        <f t="shared" si="12"/>
        <v/>
      </c>
      <c r="W113" s="142" t="str">
        <f t="shared" si="14"/>
        <v/>
      </c>
      <c r="X113" s="265" t="str">
        <f t="shared" si="10"/>
        <v/>
      </c>
      <c r="Y113" s="16">
        <f t="shared" si="13"/>
        <v>0</v>
      </c>
    </row>
    <row r="114" spans="1:25" ht="12.75" hidden="1" customHeight="1">
      <c r="A114" s="128" t="s">
        <v>374</v>
      </c>
      <c r="B114" s="4"/>
      <c r="C114" s="98"/>
      <c r="D114" s="103"/>
      <c r="E114" s="129"/>
      <c r="F114" s="129"/>
      <c r="G114" s="130"/>
      <c r="H114" s="139"/>
      <c r="I114" s="261"/>
      <c r="J114" s="140" t="str">
        <f t="shared" si="11"/>
        <v/>
      </c>
      <c r="K114" s="132"/>
      <c r="L114" s="132"/>
      <c r="M114" s="133"/>
      <c r="N114" s="134" t="str">
        <f t="shared" si="6"/>
        <v/>
      </c>
      <c r="O114" s="140" t="str">
        <f t="shared" si="7"/>
        <v/>
      </c>
      <c r="P114" s="141" t="str">
        <f t="shared" si="1"/>
        <v/>
      </c>
      <c r="Q114" s="137" t="str">
        <f t="shared" si="8"/>
        <v/>
      </c>
      <c r="R114" s="134" t="str">
        <f t="shared" si="2"/>
        <v/>
      </c>
      <c r="S114" s="134" t="str">
        <f t="shared" si="3"/>
        <v/>
      </c>
      <c r="T114" s="134" t="str">
        <f t="shared" si="4"/>
        <v/>
      </c>
      <c r="U114" s="134" t="str">
        <f t="shared" si="5"/>
        <v/>
      </c>
      <c r="V114" s="134" t="str">
        <f t="shared" si="12"/>
        <v/>
      </c>
      <c r="W114" s="142" t="str">
        <f t="shared" si="14"/>
        <v/>
      </c>
      <c r="X114" s="265" t="str">
        <f t="shared" si="10"/>
        <v/>
      </c>
      <c r="Y114" s="16">
        <f t="shared" si="13"/>
        <v>0</v>
      </c>
    </row>
    <row r="115" spans="1:25" ht="12.75" hidden="1" customHeight="1">
      <c r="A115" s="128" t="s">
        <v>374</v>
      </c>
      <c r="B115" s="4"/>
      <c r="C115" s="98"/>
      <c r="D115" s="103"/>
      <c r="E115" s="129"/>
      <c r="F115" s="129"/>
      <c r="G115" s="130"/>
      <c r="H115" s="139"/>
      <c r="I115" s="261"/>
      <c r="J115" s="140" t="str">
        <f t="shared" si="11"/>
        <v/>
      </c>
      <c r="K115" s="132"/>
      <c r="L115" s="132"/>
      <c r="M115" s="133"/>
      <c r="N115" s="134" t="str">
        <f t="shared" si="6"/>
        <v/>
      </c>
      <c r="O115" s="140" t="str">
        <f t="shared" si="7"/>
        <v/>
      </c>
      <c r="P115" s="141" t="str">
        <f t="shared" si="1"/>
        <v/>
      </c>
      <c r="Q115" s="137" t="str">
        <f t="shared" si="8"/>
        <v/>
      </c>
      <c r="R115" s="134" t="str">
        <f t="shared" si="2"/>
        <v/>
      </c>
      <c r="S115" s="134" t="str">
        <f t="shared" si="3"/>
        <v/>
      </c>
      <c r="T115" s="134" t="str">
        <f t="shared" si="4"/>
        <v/>
      </c>
      <c r="U115" s="134" t="str">
        <f t="shared" si="5"/>
        <v/>
      </c>
      <c r="V115" s="134" t="str">
        <f t="shared" si="12"/>
        <v/>
      </c>
      <c r="W115" s="142" t="str">
        <f t="shared" si="14"/>
        <v/>
      </c>
      <c r="X115" s="265" t="str">
        <f t="shared" si="10"/>
        <v/>
      </c>
      <c r="Y115" s="16">
        <f t="shared" si="13"/>
        <v>0</v>
      </c>
    </row>
    <row r="116" spans="1:25" ht="12.75" hidden="1" customHeight="1">
      <c r="A116" s="128" t="s">
        <v>374</v>
      </c>
      <c r="B116" s="4"/>
      <c r="C116" s="98"/>
      <c r="D116" s="103"/>
      <c r="E116" s="129"/>
      <c r="F116" s="129"/>
      <c r="G116" s="130"/>
      <c r="H116" s="139"/>
      <c r="I116" s="261"/>
      <c r="J116" s="140" t="str">
        <f t="shared" si="11"/>
        <v/>
      </c>
      <c r="K116" s="132"/>
      <c r="L116" s="132"/>
      <c r="M116" s="133"/>
      <c r="N116" s="134" t="str">
        <f t="shared" si="6"/>
        <v/>
      </c>
      <c r="O116" s="140" t="str">
        <f t="shared" si="7"/>
        <v/>
      </c>
      <c r="P116" s="141" t="str">
        <f t="shared" si="1"/>
        <v/>
      </c>
      <c r="Q116" s="137" t="str">
        <f t="shared" si="8"/>
        <v/>
      </c>
      <c r="R116" s="134" t="str">
        <f t="shared" si="2"/>
        <v/>
      </c>
      <c r="S116" s="134" t="str">
        <f t="shared" si="3"/>
        <v/>
      </c>
      <c r="T116" s="134" t="str">
        <f t="shared" si="4"/>
        <v/>
      </c>
      <c r="U116" s="134" t="str">
        <f t="shared" si="5"/>
        <v/>
      </c>
      <c r="V116" s="134" t="str">
        <f t="shared" si="12"/>
        <v/>
      </c>
      <c r="W116" s="142" t="str">
        <f t="shared" si="14"/>
        <v/>
      </c>
      <c r="X116" s="265" t="str">
        <f t="shared" si="10"/>
        <v/>
      </c>
      <c r="Y116" s="16">
        <f t="shared" si="13"/>
        <v>0</v>
      </c>
    </row>
    <row r="117" spans="1:25" ht="12.75" hidden="1" customHeight="1">
      <c r="A117" s="128" t="s">
        <v>374</v>
      </c>
      <c r="B117" s="4"/>
      <c r="C117" s="98"/>
      <c r="D117" s="103"/>
      <c r="E117" s="129"/>
      <c r="F117" s="129"/>
      <c r="G117" s="130"/>
      <c r="H117" s="139"/>
      <c r="I117" s="261"/>
      <c r="J117" s="140" t="str">
        <f t="shared" si="11"/>
        <v/>
      </c>
      <c r="K117" s="132"/>
      <c r="L117" s="132"/>
      <c r="M117" s="133"/>
      <c r="N117" s="134" t="str">
        <f t="shared" si="6"/>
        <v/>
      </c>
      <c r="O117" s="140" t="str">
        <f t="shared" si="7"/>
        <v/>
      </c>
      <c r="P117" s="141" t="str">
        <f t="shared" si="1"/>
        <v/>
      </c>
      <c r="Q117" s="137" t="str">
        <f t="shared" si="8"/>
        <v/>
      </c>
      <c r="R117" s="134" t="str">
        <f t="shared" si="2"/>
        <v/>
      </c>
      <c r="S117" s="134" t="str">
        <f t="shared" si="3"/>
        <v/>
      </c>
      <c r="T117" s="134" t="str">
        <f t="shared" si="4"/>
        <v/>
      </c>
      <c r="U117" s="134" t="str">
        <f t="shared" si="5"/>
        <v/>
      </c>
      <c r="V117" s="134" t="str">
        <f t="shared" si="12"/>
        <v/>
      </c>
      <c r="W117" s="142" t="str">
        <f t="shared" si="14"/>
        <v/>
      </c>
      <c r="X117" s="265" t="str">
        <f t="shared" si="10"/>
        <v/>
      </c>
      <c r="Y117" s="16">
        <f t="shared" si="13"/>
        <v>0</v>
      </c>
    </row>
    <row r="118" spans="1:25" ht="12.75" hidden="1" customHeight="1">
      <c r="A118" s="128" t="s">
        <v>374</v>
      </c>
      <c r="B118" s="4"/>
      <c r="C118" s="98"/>
      <c r="D118" s="103"/>
      <c r="E118" s="129"/>
      <c r="F118" s="129"/>
      <c r="G118" s="130"/>
      <c r="H118" s="139"/>
      <c r="I118" s="261"/>
      <c r="J118" s="140" t="str">
        <f t="shared" si="11"/>
        <v/>
      </c>
      <c r="K118" s="132"/>
      <c r="L118" s="132"/>
      <c r="M118" s="133"/>
      <c r="N118" s="134" t="str">
        <f t="shared" si="6"/>
        <v/>
      </c>
      <c r="O118" s="140" t="str">
        <f t="shared" si="7"/>
        <v/>
      </c>
      <c r="P118" s="141" t="str">
        <f t="shared" si="1"/>
        <v/>
      </c>
      <c r="Q118" s="137" t="str">
        <f t="shared" si="8"/>
        <v/>
      </c>
      <c r="R118" s="134" t="str">
        <f t="shared" si="2"/>
        <v/>
      </c>
      <c r="S118" s="134" t="str">
        <f t="shared" si="3"/>
        <v/>
      </c>
      <c r="T118" s="134" t="str">
        <f t="shared" si="4"/>
        <v/>
      </c>
      <c r="U118" s="134" t="str">
        <f t="shared" si="5"/>
        <v/>
      </c>
      <c r="V118" s="134" t="str">
        <f t="shared" si="12"/>
        <v/>
      </c>
      <c r="W118" s="142" t="str">
        <f t="shared" si="14"/>
        <v/>
      </c>
      <c r="X118" s="265" t="str">
        <f t="shared" si="10"/>
        <v/>
      </c>
      <c r="Y118" s="16">
        <f t="shared" si="13"/>
        <v>0</v>
      </c>
    </row>
    <row r="119" spans="1:25" ht="12.75" hidden="1" customHeight="1">
      <c r="A119" s="128" t="s">
        <v>374</v>
      </c>
      <c r="B119" s="4"/>
      <c r="C119" s="98"/>
      <c r="D119" s="103"/>
      <c r="E119" s="129"/>
      <c r="F119" s="129"/>
      <c r="G119" s="130"/>
      <c r="H119" s="139"/>
      <c r="I119" s="261"/>
      <c r="J119" s="140" t="str">
        <f t="shared" si="11"/>
        <v/>
      </c>
      <c r="K119" s="132"/>
      <c r="L119" s="132"/>
      <c r="M119" s="133"/>
      <c r="N119" s="134" t="str">
        <f t="shared" si="6"/>
        <v/>
      </c>
      <c r="O119" s="140" t="str">
        <f t="shared" si="7"/>
        <v/>
      </c>
      <c r="P119" s="141" t="str">
        <f t="shared" si="1"/>
        <v/>
      </c>
      <c r="Q119" s="137" t="str">
        <f t="shared" si="8"/>
        <v/>
      </c>
      <c r="R119" s="134" t="str">
        <f t="shared" si="2"/>
        <v/>
      </c>
      <c r="S119" s="134" t="str">
        <f t="shared" si="3"/>
        <v/>
      </c>
      <c r="T119" s="134" t="str">
        <f t="shared" si="4"/>
        <v/>
      </c>
      <c r="U119" s="134" t="str">
        <f t="shared" si="5"/>
        <v/>
      </c>
      <c r="V119" s="134" t="str">
        <f t="shared" si="12"/>
        <v/>
      </c>
      <c r="W119" s="142" t="str">
        <f t="shared" si="14"/>
        <v/>
      </c>
      <c r="X119" s="265" t="str">
        <f t="shared" si="10"/>
        <v/>
      </c>
      <c r="Y119" s="16">
        <f t="shared" si="13"/>
        <v>0</v>
      </c>
    </row>
    <row r="120" spans="1:25" ht="12.75" hidden="1" customHeight="1">
      <c r="A120" s="128" t="s">
        <v>374</v>
      </c>
      <c r="B120" s="4"/>
      <c r="C120" s="98"/>
      <c r="D120" s="103"/>
      <c r="E120" s="129"/>
      <c r="F120" s="129"/>
      <c r="G120" s="130"/>
      <c r="H120" s="139"/>
      <c r="I120" s="261"/>
      <c r="J120" s="140" t="str">
        <f t="shared" si="11"/>
        <v/>
      </c>
      <c r="K120" s="132"/>
      <c r="L120" s="132"/>
      <c r="M120" s="133"/>
      <c r="N120" s="134" t="str">
        <f t="shared" si="6"/>
        <v/>
      </c>
      <c r="O120" s="140" t="str">
        <f t="shared" si="7"/>
        <v/>
      </c>
      <c r="P120" s="141" t="str">
        <f t="shared" si="1"/>
        <v/>
      </c>
      <c r="Q120" s="137" t="str">
        <f t="shared" si="8"/>
        <v/>
      </c>
      <c r="R120" s="134" t="str">
        <f t="shared" si="2"/>
        <v/>
      </c>
      <c r="S120" s="134" t="str">
        <f t="shared" si="3"/>
        <v/>
      </c>
      <c r="T120" s="134" t="str">
        <f t="shared" si="4"/>
        <v/>
      </c>
      <c r="U120" s="134" t="str">
        <f t="shared" si="5"/>
        <v/>
      </c>
      <c r="V120" s="134" t="str">
        <f t="shared" si="12"/>
        <v/>
      </c>
      <c r="W120" s="142" t="str">
        <f t="shared" si="14"/>
        <v/>
      </c>
      <c r="X120" s="265" t="str">
        <f t="shared" si="10"/>
        <v/>
      </c>
      <c r="Y120" s="16">
        <f t="shared" si="13"/>
        <v>0</v>
      </c>
    </row>
    <row r="121" spans="1:25" ht="12.75" hidden="1" customHeight="1">
      <c r="A121" s="128" t="s">
        <v>374</v>
      </c>
      <c r="B121" s="4"/>
      <c r="C121" s="98"/>
      <c r="D121" s="103"/>
      <c r="E121" s="129"/>
      <c r="F121" s="129"/>
      <c r="G121" s="130"/>
      <c r="H121" s="139"/>
      <c r="I121" s="261"/>
      <c r="J121" s="140" t="str">
        <f t="shared" si="11"/>
        <v/>
      </c>
      <c r="K121" s="132"/>
      <c r="L121" s="132"/>
      <c r="M121" s="133"/>
      <c r="N121" s="134" t="str">
        <f t="shared" si="6"/>
        <v/>
      </c>
      <c r="O121" s="140" t="str">
        <f t="shared" si="7"/>
        <v/>
      </c>
      <c r="P121" s="141" t="str">
        <f t="shared" si="1"/>
        <v/>
      </c>
      <c r="Q121" s="137" t="str">
        <f t="shared" si="8"/>
        <v/>
      </c>
      <c r="R121" s="134" t="str">
        <f t="shared" si="2"/>
        <v/>
      </c>
      <c r="S121" s="134" t="str">
        <f t="shared" si="3"/>
        <v/>
      </c>
      <c r="T121" s="134" t="str">
        <f t="shared" si="4"/>
        <v/>
      </c>
      <c r="U121" s="134" t="str">
        <f t="shared" si="5"/>
        <v/>
      </c>
      <c r="V121" s="134" t="str">
        <f t="shared" si="12"/>
        <v/>
      </c>
      <c r="W121" s="142" t="str">
        <f t="shared" si="14"/>
        <v/>
      </c>
      <c r="X121" s="265" t="str">
        <f t="shared" si="10"/>
        <v/>
      </c>
      <c r="Y121" s="16">
        <f t="shared" si="13"/>
        <v>0</v>
      </c>
    </row>
    <row r="122" spans="1:25" ht="12.75" hidden="1" customHeight="1">
      <c r="A122" s="128" t="s">
        <v>374</v>
      </c>
      <c r="B122" s="4"/>
      <c r="C122" s="98"/>
      <c r="D122" s="103"/>
      <c r="E122" s="129"/>
      <c r="F122" s="129"/>
      <c r="G122" s="130"/>
      <c r="H122" s="139"/>
      <c r="I122" s="261"/>
      <c r="J122" s="140" t="str">
        <f t="shared" si="11"/>
        <v/>
      </c>
      <c r="K122" s="132"/>
      <c r="L122" s="132"/>
      <c r="M122" s="133"/>
      <c r="N122" s="134" t="str">
        <f t="shared" si="6"/>
        <v/>
      </c>
      <c r="O122" s="140" t="str">
        <f t="shared" si="7"/>
        <v/>
      </c>
      <c r="P122" s="141" t="str">
        <f t="shared" si="1"/>
        <v/>
      </c>
      <c r="Q122" s="137" t="str">
        <f t="shared" si="8"/>
        <v/>
      </c>
      <c r="R122" s="134" t="str">
        <f t="shared" si="2"/>
        <v/>
      </c>
      <c r="S122" s="134" t="str">
        <f t="shared" si="3"/>
        <v/>
      </c>
      <c r="T122" s="134" t="str">
        <f t="shared" si="4"/>
        <v/>
      </c>
      <c r="U122" s="134" t="str">
        <f t="shared" si="5"/>
        <v/>
      </c>
      <c r="V122" s="134" t="str">
        <f t="shared" si="12"/>
        <v/>
      </c>
      <c r="W122" s="142" t="str">
        <f t="shared" si="14"/>
        <v/>
      </c>
      <c r="X122" s="265" t="str">
        <f t="shared" si="10"/>
        <v/>
      </c>
      <c r="Y122" s="16">
        <f t="shared" si="13"/>
        <v>0</v>
      </c>
    </row>
    <row r="123" spans="1:25" ht="12.75" hidden="1" customHeight="1">
      <c r="A123" s="128" t="s">
        <v>374</v>
      </c>
      <c r="B123" s="4"/>
      <c r="C123" s="98"/>
      <c r="D123" s="103"/>
      <c r="E123" s="129"/>
      <c r="F123" s="129"/>
      <c r="G123" s="130"/>
      <c r="H123" s="139"/>
      <c r="I123" s="261"/>
      <c r="J123" s="140" t="str">
        <f t="shared" si="11"/>
        <v/>
      </c>
      <c r="K123" s="132"/>
      <c r="L123" s="132"/>
      <c r="M123" s="133"/>
      <c r="N123" s="134" t="str">
        <f t="shared" si="6"/>
        <v/>
      </c>
      <c r="O123" s="140" t="str">
        <f t="shared" si="7"/>
        <v/>
      </c>
      <c r="P123" s="141" t="str">
        <f t="shared" si="1"/>
        <v/>
      </c>
      <c r="Q123" s="137" t="str">
        <f t="shared" si="8"/>
        <v/>
      </c>
      <c r="R123" s="134" t="str">
        <f t="shared" si="2"/>
        <v/>
      </c>
      <c r="S123" s="134" t="str">
        <f t="shared" si="3"/>
        <v/>
      </c>
      <c r="T123" s="134" t="str">
        <f t="shared" si="4"/>
        <v/>
      </c>
      <c r="U123" s="134" t="str">
        <f t="shared" si="5"/>
        <v/>
      </c>
      <c r="V123" s="134" t="str">
        <f t="shared" si="12"/>
        <v/>
      </c>
      <c r="W123" s="142" t="str">
        <f t="shared" si="14"/>
        <v/>
      </c>
      <c r="X123" s="265" t="str">
        <f t="shared" si="10"/>
        <v/>
      </c>
      <c r="Y123" s="16">
        <f t="shared" si="13"/>
        <v>0</v>
      </c>
    </row>
    <row r="124" spans="1:25" ht="12.75" hidden="1" customHeight="1">
      <c r="A124" s="128" t="s">
        <v>374</v>
      </c>
      <c r="B124" s="4"/>
      <c r="C124" s="98"/>
      <c r="D124" s="103"/>
      <c r="E124" s="129"/>
      <c r="F124" s="129"/>
      <c r="G124" s="130"/>
      <c r="H124" s="139"/>
      <c r="I124" s="261"/>
      <c r="J124" s="140" t="str">
        <f t="shared" si="11"/>
        <v/>
      </c>
      <c r="K124" s="132"/>
      <c r="L124" s="132"/>
      <c r="M124" s="133"/>
      <c r="N124" s="134" t="str">
        <f t="shared" si="6"/>
        <v/>
      </c>
      <c r="O124" s="140" t="str">
        <f t="shared" si="7"/>
        <v/>
      </c>
      <c r="P124" s="141" t="str">
        <f t="shared" si="1"/>
        <v/>
      </c>
      <c r="Q124" s="137" t="str">
        <f t="shared" si="8"/>
        <v/>
      </c>
      <c r="R124" s="134" t="str">
        <f t="shared" si="2"/>
        <v/>
      </c>
      <c r="S124" s="134" t="str">
        <f t="shared" si="3"/>
        <v/>
      </c>
      <c r="T124" s="134" t="str">
        <f t="shared" si="4"/>
        <v/>
      </c>
      <c r="U124" s="134" t="str">
        <f t="shared" si="5"/>
        <v/>
      </c>
      <c r="V124" s="134" t="str">
        <f t="shared" si="12"/>
        <v/>
      </c>
      <c r="W124" s="142" t="str">
        <f t="shared" si="14"/>
        <v/>
      </c>
      <c r="X124" s="265" t="str">
        <f t="shared" si="10"/>
        <v/>
      </c>
      <c r="Y124" s="16">
        <f t="shared" si="13"/>
        <v>0</v>
      </c>
    </row>
    <row r="125" spans="1:25" ht="12.75" hidden="1" customHeight="1">
      <c r="A125" s="128" t="s">
        <v>374</v>
      </c>
      <c r="B125" s="4"/>
      <c r="C125" s="98"/>
      <c r="D125" s="103"/>
      <c r="E125" s="129"/>
      <c r="F125" s="129"/>
      <c r="G125" s="130"/>
      <c r="H125" s="139"/>
      <c r="I125" s="261"/>
      <c r="J125" s="140" t="str">
        <f t="shared" si="11"/>
        <v/>
      </c>
      <c r="K125" s="132"/>
      <c r="L125" s="132"/>
      <c r="M125" s="133"/>
      <c r="N125" s="134" t="str">
        <f t="shared" si="6"/>
        <v/>
      </c>
      <c r="O125" s="140" t="str">
        <f t="shared" si="7"/>
        <v/>
      </c>
      <c r="P125" s="141" t="str">
        <f t="shared" si="1"/>
        <v/>
      </c>
      <c r="Q125" s="137" t="str">
        <f t="shared" si="8"/>
        <v/>
      </c>
      <c r="R125" s="134" t="str">
        <f t="shared" si="2"/>
        <v/>
      </c>
      <c r="S125" s="134" t="str">
        <f t="shared" si="3"/>
        <v/>
      </c>
      <c r="T125" s="134" t="str">
        <f t="shared" si="4"/>
        <v/>
      </c>
      <c r="U125" s="134" t="str">
        <f t="shared" si="5"/>
        <v/>
      </c>
      <c r="V125" s="134" t="str">
        <f t="shared" si="12"/>
        <v/>
      </c>
      <c r="W125" s="142" t="str">
        <f t="shared" si="14"/>
        <v/>
      </c>
      <c r="X125" s="265" t="str">
        <f t="shared" si="10"/>
        <v/>
      </c>
      <c r="Y125" s="16">
        <f t="shared" si="13"/>
        <v>0</v>
      </c>
    </row>
    <row r="126" spans="1:25" ht="12.75" hidden="1" customHeight="1">
      <c r="A126" s="128" t="s">
        <v>374</v>
      </c>
      <c r="B126" s="4"/>
      <c r="C126" s="98"/>
      <c r="D126" s="103"/>
      <c r="E126" s="129"/>
      <c r="F126" s="129"/>
      <c r="G126" s="130"/>
      <c r="H126" s="139"/>
      <c r="I126" s="261"/>
      <c r="J126" s="140" t="str">
        <f t="shared" si="11"/>
        <v/>
      </c>
      <c r="K126" s="132"/>
      <c r="L126" s="132"/>
      <c r="M126" s="133"/>
      <c r="N126" s="134" t="str">
        <f t="shared" si="6"/>
        <v/>
      </c>
      <c r="O126" s="140" t="str">
        <f t="shared" si="7"/>
        <v/>
      </c>
      <c r="P126" s="141" t="str">
        <f t="shared" si="1"/>
        <v/>
      </c>
      <c r="Q126" s="137" t="str">
        <f t="shared" si="8"/>
        <v/>
      </c>
      <c r="R126" s="134" t="str">
        <f t="shared" si="2"/>
        <v/>
      </c>
      <c r="S126" s="134" t="str">
        <f t="shared" si="3"/>
        <v/>
      </c>
      <c r="T126" s="134" t="str">
        <f t="shared" si="4"/>
        <v/>
      </c>
      <c r="U126" s="134" t="str">
        <f t="shared" si="5"/>
        <v/>
      </c>
      <c r="V126" s="134" t="str">
        <f t="shared" si="12"/>
        <v/>
      </c>
      <c r="W126" s="142" t="str">
        <f t="shared" si="14"/>
        <v/>
      </c>
      <c r="X126" s="265" t="str">
        <f t="shared" si="10"/>
        <v/>
      </c>
      <c r="Y126" s="16">
        <f t="shared" si="13"/>
        <v>0</v>
      </c>
    </row>
    <row r="127" spans="1:25" ht="12.75" hidden="1" customHeight="1">
      <c r="A127" s="128" t="s">
        <v>374</v>
      </c>
      <c r="B127" s="4"/>
      <c r="C127" s="98"/>
      <c r="D127" s="103"/>
      <c r="E127" s="129"/>
      <c r="F127" s="129"/>
      <c r="G127" s="130"/>
      <c r="H127" s="139"/>
      <c r="I127" s="261"/>
      <c r="J127" s="140" t="str">
        <f t="shared" si="11"/>
        <v/>
      </c>
      <c r="K127" s="132"/>
      <c r="L127" s="132"/>
      <c r="M127" s="133"/>
      <c r="N127" s="134" t="str">
        <f t="shared" si="6"/>
        <v/>
      </c>
      <c r="O127" s="140" t="str">
        <f t="shared" si="7"/>
        <v/>
      </c>
      <c r="P127" s="141" t="str">
        <f t="shared" si="1"/>
        <v/>
      </c>
      <c r="Q127" s="137" t="str">
        <f t="shared" si="8"/>
        <v/>
      </c>
      <c r="R127" s="134" t="str">
        <f t="shared" si="2"/>
        <v/>
      </c>
      <c r="S127" s="134" t="str">
        <f t="shared" si="3"/>
        <v/>
      </c>
      <c r="T127" s="134" t="str">
        <f t="shared" si="4"/>
        <v/>
      </c>
      <c r="U127" s="134" t="str">
        <f t="shared" si="5"/>
        <v/>
      </c>
      <c r="V127" s="134" t="str">
        <f t="shared" si="12"/>
        <v/>
      </c>
      <c r="W127" s="142" t="str">
        <f t="shared" si="14"/>
        <v/>
      </c>
      <c r="X127" s="265" t="str">
        <f t="shared" si="10"/>
        <v/>
      </c>
      <c r="Y127" s="16">
        <f t="shared" si="13"/>
        <v>0</v>
      </c>
    </row>
    <row r="128" spans="1:25" ht="12.75" hidden="1" customHeight="1">
      <c r="A128" s="128" t="s">
        <v>374</v>
      </c>
      <c r="B128" s="4"/>
      <c r="C128" s="98"/>
      <c r="D128" s="103"/>
      <c r="E128" s="129"/>
      <c r="F128" s="129"/>
      <c r="G128" s="130"/>
      <c r="H128" s="139"/>
      <c r="I128" s="261"/>
      <c r="J128" s="140" t="str">
        <f t="shared" si="11"/>
        <v/>
      </c>
      <c r="K128" s="132"/>
      <c r="L128" s="132"/>
      <c r="M128" s="133"/>
      <c r="N128" s="134" t="str">
        <f t="shared" si="6"/>
        <v/>
      </c>
      <c r="O128" s="140" t="str">
        <f t="shared" si="7"/>
        <v/>
      </c>
      <c r="P128" s="141" t="str">
        <f t="shared" si="1"/>
        <v/>
      </c>
      <c r="Q128" s="137" t="str">
        <f t="shared" si="8"/>
        <v/>
      </c>
      <c r="R128" s="134" t="str">
        <f t="shared" si="2"/>
        <v/>
      </c>
      <c r="S128" s="134" t="str">
        <f t="shared" si="3"/>
        <v/>
      </c>
      <c r="T128" s="134" t="str">
        <f t="shared" si="4"/>
        <v/>
      </c>
      <c r="U128" s="134" t="str">
        <f t="shared" si="5"/>
        <v/>
      </c>
      <c r="V128" s="134" t="str">
        <f t="shared" si="12"/>
        <v/>
      </c>
      <c r="W128" s="142" t="str">
        <f t="shared" si="14"/>
        <v/>
      </c>
      <c r="X128" s="265" t="str">
        <f t="shared" si="10"/>
        <v/>
      </c>
      <c r="Y128" s="16">
        <f t="shared" si="13"/>
        <v>0</v>
      </c>
    </row>
    <row r="129" spans="1:25" ht="12.75" hidden="1" customHeight="1">
      <c r="A129" s="128" t="s">
        <v>374</v>
      </c>
      <c r="B129" s="4"/>
      <c r="C129" s="98"/>
      <c r="D129" s="103"/>
      <c r="E129" s="129"/>
      <c r="F129" s="129"/>
      <c r="G129" s="130"/>
      <c r="H129" s="139"/>
      <c r="I129" s="261"/>
      <c r="J129" s="140" t="str">
        <f t="shared" si="11"/>
        <v/>
      </c>
      <c r="K129" s="132"/>
      <c r="L129" s="132"/>
      <c r="M129" s="133"/>
      <c r="N129" s="134" t="str">
        <f t="shared" si="6"/>
        <v/>
      </c>
      <c r="O129" s="140" t="str">
        <f t="shared" si="7"/>
        <v/>
      </c>
      <c r="P129" s="141" t="str">
        <f t="shared" si="1"/>
        <v/>
      </c>
      <c r="Q129" s="137" t="str">
        <f t="shared" si="8"/>
        <v/>
      </c>
      <c r="R129" s="134" t="str">
        <f t="shared" si="2"/>
        <v/>
      </c>
      <c r="S129" s="134" t="str">
        <f t="shared" si="3"/>
        <v/>
      </c>
      <c r="T129" s="134" t="str">
        <f t="shared" si="4"/>
        <v/>
      </c>
      <c r="U129" s="134" t="str">
        <f t="shared" si="5"/>
        <v/>
      </c>
      <c r="V129" s="134" t="str">
        <f t="shared" si="12"/>
        <v/>
      </c>
      <c r="W129" s="142" t="str">
        <f t="shared" si="14"/>
        <v/>
      </c>
      <c r="X129" s="265" t="str">
        <f t="shared" si="10"/>
        <v/>
      </c>
      <c r="Y129" s="16">
        <f t="shared" si="13"/>
        <v>0</v>
      </c>
    </row>
    <row r="130" spans="1:25" ht="12.75" hidden="1" customHeight="1">
      <c r="A130" s="128" t="s">
        <v>374</v>
      </c>
      <c r="B130" s="4"/>
      <c r="C130" s="98"/>
      <c r="D130" s="103"/>
      <c r="E130" s="129"/>
      <c r="F130" s="129"/>
      <c r="G130" s="130"/>
      <c r="H130" s="139"/>
      <c r="I130" s="261"/>
      <c r="J130" s="140" t="str">
        <f t="shared" si="11"/>
        <v/>
      </c>
      <c r="K130" s="132"/>
      <c r="L130" s="132"/>
      <c r="M130" s="133"/>
      <c r="N130" s="134" t="str">
        <f t="shared" si="6"/>
        <v/>
      </c>
      <c r="O130" s="140" t="str">
        <f t="shared" si="7"/>
        <v/>
      </c>
      <c r="P130" s="141" t="str">
        <f t="shared" si="1"/>
        <v/>
      </c>
      <c r="Q130" s="137" t="str">
        <f t="shared" si="8"/>
        <v/>
      </c>
      <c r="R130" s="134" t="str">
        <f t="shared" si="2"/>
        <v/>
      </c>
      <c r="S130" s="134" t="str">
        <f t="shared" si="3"/>
        <v/>
      </c>
      <c r="T130" s="134" t="str">
        <f t="shared" si="4"/>
        <v/>
      </c>
      <c r="U130" s="134" t="str">
        <f t="shared" si="5"/>
        <v/>
      </c>
      <c r="V130" s="134" t="str">
        <f t="shared" si="12"/>
        <v/>
      </c>
      <c r="W130" s="142" t="str">
        <f t="shared" si="14"/>
        <v/>
      </c>
      <c r="X130" s="265" t="str">
        <f t="shared" si="10"/>
        <v/>
      </c>
      <c r="Y130" s="16">
        <f t="shared" si="13"/>
        <v>0</v>
      </c>
    </row>
    <row r="131" spans="1:25" ht="12.75" hidden="1" customHeight="1">
      <c r="A131" s="128" t="s">
        <v>374</v>
      </c>
      <c r="B131" s="4"/>
      <c r="C131" s="98"/>
      <c r="D131" s="103"/>
      <c r="E131" s="129"/>
      <c r="F131" s="129"/>
      <c r="G131" s="130"/>
      <c r="H131" s="139"/>
      <c r="I131" s="261"/>
      <c r="J131" s="140" t="str">
        <f t="shared" si="11"/>
        <v/>
      </c>
      <c r="K131" s="132"/>
      <c r="L131" s="132"/>
      <c r="M131" s="133"/>
      <c r="N131" s="134" t="str">
        <f t="shared" si="6"/>
        <v/>
      </c>
      <c r="O131" s="140" t="str">
        <f t="shared" si="7"/>
        <v/>
      </c>
      <c r="P131" s="141" t="str">
        <f t="shared" si="1"/>
        <v/>
      </c>
      <c r="Q131" s="137" t="str">
        <f t="shared" si="8"/>
        <v/>
      </c>
      <c r="R131" s="134" t="str">
        <f t="shared" si="2"/>
        <v/>
      </c>
      <c r="S131" s="134" t="str">
        <f t="shared" si="3"/>
        <v/>
      </c>
      <c r="T131" s="134" t="str">
        <f t="shared" si="4"/>
        <v/>
      </c>
      <c r="U131" s="134" t="str">
        <f t="shared" si="5"/>
        <v/>
      </c>
      <c r="V131" s="134" t="str">
        <f t="shared" si="12"/>
        <v/>
      </c>
      <c r="W131" s="142" t="str">
        <f t="shared" si="14"/>
        <v/>
      </c>
      <c r="X131" s="265" t="str">
        <f t="shared" si="10"/>
        <v/>
      </c>
      <c r="Y131" s="16">
        <f t="shared" si="13"/>
        <v>0</v>
      </c>
    </row>
    <row r="132" spans="1:25" ht="12.75" hidden="1" customHeight="1">
      <c r="A132" s="128" t="s">
        <v>374</v>
      </c>
      <c r="B132" s="4"/>
      <c r="C132" s="98"/>
      <c r="D132" s="103"/>
      <c r="E132" s="129"/>
      <c r="F132" s="129"/>
      <c r="G132" s="130"/>
      <c r="H132" s="139"/>
      <c r="I132" s="261"/>
      <c r="J132" s="140" t="str">
        <f t="shared" si="11"/>
        <v/>
      </c>
      <c r="K132" s="132"/>
      <c r="L132" s="132"/>
      <c r="M132" s="133"/>
      <c r="N132" s="134" t="str">
        <f t="shared" si="6"/>
        <v/>
      </c>
      <c r="O132" s="140" t="str">
        <f t="shared" si="7"/>
        <v/>
      </c>
      <c r="P132" s="141" t="str">
        <f t="shared" si="1"/>
        <v/>
      </c>
      <c r="Q132" s="137" t="str">
        <f t="shared" si="8"/>
        <v/>
      </c>
      <c r="R132" s="134" t="str">
        <f t="shared" si="2"/>
        <v/>
      </c>
      <c r="S132" s="134" t="str">
        <f t="shared" si="3"/>
        <v/>
      </c>
      <c r="T132" s="134" t="str">
        <f t="shared" si="4"/>
        <v/>
      </c>
      <c r="U132" s="134" t="str">
        <f t="shared" si="5"/>
        <v/>
      </c>
      <c r="V132" s="134" t="str">
        <f t="shared" si="12"/>
        <v/>
      </c>
      <c r="W132" s="142" t="str">
        <f t="shared" si="14"/>
        <v/>
      </c>
      <c r="X132" s="265" t="str">
        <f t="shared" si="10"/>
        <v/>
      </c>
      <c r="Y132" s="16">
        <f t="shared" si="13"/>
        <v>0</v>
      </c>
    </row>
    <row r="133" spans="1:25" ht="12.75" hidden="1" customHeight="1">
      <c r="A133" s="128" t="s">
        <v>374</v>
      </c>
      <c r="B133" s="4"/>
      <c r="C133" s="98"/>
      <c r="D133" s="103"/>
      <c r="E133" s="129"/>
      <c r="F133" s="129"/>
      <c r="G133" s="130"/>
      <c r="H133" s="139"/>
      <c r="I133" s="261"/>
      <c r="J133" s="140" t="str">
        <f t="shared" si="11"/>
        <v/>
      </c>
      <c r="K133" s="132"/>
      <c r="L133" s="132"/>
      <c r="M133" s="133"/>
      <c r="N133" s="134" t="str">
        <f t="shared" si="6"/>
        <v/>
      </c>
      <c r="O133" s="140" t="str">
        <f t="shared" si="7"/>
        <v/>
      </c>
      <c r="P133" s="141" t="str">
        <f t="shared" si="1"/>
        <v/>
      </c>
      <c r="Q133" s="137" t="str">
        <f t="shared" si="8"/>
        <v/>
      </c>
      <c r="R133" s="134" t="str">
        <f t="shared" si="2"/>
        <v/>
      </c>
      <c r="S133" s="134" t="str">
        <f t="shared" si="3"/>
        <v/>
      </c>
      <c r="T133" s="134" t="str">
        <f t="shared" si="4"/>
        <v/>
      </c>
      <c r="U133" s="134" t="str">
        <f t="shared" si="5"/>
        <v/>
      </c>
      <c r="V133" s="134" t="str">
        <f t="shared" si="12"/>
        <v/>
      </c>
      <c r="W133" s="142" t="str">
        <f t="shared" si="14"/>
        <v/>
      </c>
      <c r="X133" s="265" t="str">
        <f t="shared" si="10"/>
        <v/>
      </c>
      <c r="Y133" s="16">
        <f t="shared" si="13"/>
        <v>0</v>
      </c>
    </row>
    <row r="134" spans="1:25" ht="12.75" hidden="1" customHeight="1">
      <c r="A134" s="128" t="s">
        <v>374</v>
      </c>
      <c r="B134" s="4"/>
      <c r="C134" s="98"/>
      <c r="D134" s="103"/>
      <c r="E134" s="129"/>
      <c r="F134" s="129"/>
      <c r="G134" s="130"/>
      <c r="H134" s="139"/>
      <c r="I134" s="261"/>
      <c r="J134" s="140" t="str">
        <f t="shared" si="11"/>
        <v/>
      </c>
      <c r="K134" s="132"/>
      <c r="L134" s="132"/>
      <c r="M134" s="133"/>
      <c r="N134" s="134" t="str">
        <f t="shared" si="6"/>
        <v/>
      </c>
      <c r="O134" s="140" t="str">
        <f t="shared" si="7"/>
        <v/>
      </c>
      <c r="P134" s="141" t="str">
        <f t="shared" si="1"/>
        <v/>
      </c>
      <c r="Q134" s="137" t="str">
        <f t="shared" si="8"/>
        <v/>
      </c>
      <c r="R134" s="134" t="str">
        <f t="shared" si="2"/>
        <v/>
      </c>
      <c r="S134" s="134" t="str">
        <f t="shared" si="3"/>
        <v/>
      </c>
      <c r="T134" s="134" t="str">
        <f t="shared" si="4"/>
        <v/>
      </c>
      <c r="U134" s="134" t="str">
        <f t="shared" si="5"/>
        <v/>
      </c>
      <c r="V134" s="134" t="str">
        <f t="shared" si="12"/>
        <v/>
      </c>
      <c r="W134" s="142" t="str">
        <f t="shared" si="14"/>
        <v/>
      </c>
      <c r="X134" s="265" t="str">
        <f t="shared" si="10"/>
        <v/>
      </c>
      <c r="Y134" s="16">
        <f t="shared" si="13"/>
        <v>0</v>
      </c>
    </row>
    <row r="135" spans="1:25" ht="12.75" hidden="1" customHeight="1">
      <c r="A135" s="128" t="s">
        <v>374</v>
      </c>
      <c r="B135" s="4"/>
      <c r="C135" s="98"/>
      <c r="D135" s="103"/>
      <c r="E135" s="129"/>
      <c r="F135" s="129"/>
      <c r="G135" s="130"/>
      <c r="H135" s="139"/>
      <c r="I135" s="261"/>
      <c r="J135" s="140" t="str">
        <f t="shared" si="11"/>
        <v/>
      </c>
      <c r="K135" s="132"/>
      <c r="L135" s="132"/>
      <c r="M135" s="133"/>
      <c r="N135" s="134" t="str">
        <f t="shared" si="6"/>
        <v/>
      </c>
      <c r="O135" s="140" t="str">
        <f t="shared" si="7"/>
        <v/>
      </c>
      <c r="P135" s="141" t="str">
        <f t="shared" ref="P135:P198" si="15">IF($Y135 = 1,IF($P$23="No",$P$24,0),"")</f>
        <v/>
      </c>
      <c r="Q135" s="137" t="str">
        <f t="shared" si="8"/>
        <v/>
      </c>
      <c r="R135" s="134" t="str">
        <f t="shared" ref="R135:R198" si="16">IF($Y135 = 1,IFERROR(IF($P$34="Per Bed",$Q$34,$Q$34 /F135),0) + IFERROR(IF($P$35="Per Bed",$Q$35,$Q$35/F135),0),"")</f>
        <v/>
      </c>
      <c r="S135" s="134" t="str">
        <f t="shared" ref="S135:S198" si="17">IF($Y135 = 1,IFERROR(IF($P$36="Per Bed",$Q$36,$Q$36/F135),0),"")</f>
        <v/>
      </c>
      <c r="T135" s="134" t="str">
        <f t="shared" ref="T135:T198" si="18">IF($Y135 = 1,IFERROR(IF($P$38="Per Bed",$Q$38,$Q$38 /F135),0) + IFERROR(IF($P$39="Per Bed",$Q$39,$Q$39/F135),0),"")</f>
        <v/>
      </c>
      <c r="U135" s="134" t="str">
        <f t="shared" ref="U135:U198" si="19">IF($Y135 = 1,IFERROR(IF($P$40="Per Bed",$Q$40,$Q$40/F135),0) + IFERROR(IF($P$41="Per Bed",$Q$41,$Q$41/F135),0) + IFERROR(IF($P$42="Per Bed",$Q$42,$Q$42/F135),0),"")</f>
        <v/>
      </c>
      <c r="V135" s="134" t="str">
        <f t="shared" si="12"/>
        <v/>
      </c>
      <c r="W135" s="142" t="str">
        <f t="shared" si="14"/>
        <v/>
      </c>
      <c r="X135" s="265" t="str">
        <f t="shared" si="10"/>
        <v/>
      </c>
      <c r="Y135" s="16">
        <f t="shared" si="13"/>
        <v>0</v>
      </c>
    </row>
    <row r="136" spans="1:25" ht="12.75" hidden="1" customHeight="1">
      <c r="A136" s="128" t="s">
        <v>374</v>
      </c>
      <c r="B136" s="4"/>
      <c r="C136" s="98"/>
      <c r="D136" s="103"/>
      <c r="E136" s="129"/>
      <c r="F136" s="129"/>
      <c r="G136" s="130"/>
      <c r="H136" s="139"/>
      <c r="I136" s="261"/>
      <c r="J136" s="140" t="str">
        <f t="shared" si="11"/>
        <v/>
      </c>
      <c r="K136" s="132"/>
      <c r="L136" s="132"/>
      <c r="M136" s="133"/>
      <c r="N136" s="134" t="str">
        <f t="shared" ref="N136:N199" si="20">IF($Y136 = 1, $I136-K136/12-L136/12-M136,"")</f>
        <v/>
      </c>
      <c r="O136" s="140" t="str">
        <f t="shared" si="7"/>
        <v/>
      </c>
      <c r="P136" s="141" t="str">
        <f t="shared" si="15"/>
        <v/>
      </c>
      <c r="Q136" s="137" t="str">
        <f t="shared" ref="Q136:Q199" si="21">IF($Y136 = 1,$Q$19,"")</f>
        <v/>
      </c>
      <c r="R136" s="134" t="str">
        <f t="shared" si="16"/>
        <v/>
      </c>
      <c r="S136" s="134" t="str">
        <f t="shared" si="17"/>
        <v/>
      </c>
      <c r="T136" s="134" t="str">
        <f t="shared" si="18"/>
        <v/>
      </c>
      <c r="U136" s="134" t="str">
        <f t="shared" si="19"/>
        <v/>
      </c>
      <c r="V136" s="134" t="str">
        <f t="shared" si="12"/>
        <v/>
      </c>
      <c r="W136" s="142" t="str">
        <f t="shared" si="14"/>
        <v/>
      </c>
      <c r="X136" s="265" t="str">
        <f t="shared" si="10"/>
        <v/>
      </c>
      <c r="Y136" s="16">
        <f t="shared" si="13"/>
        <v>0</v>
      </c>
    </row>
    <row r="137" spans="1:25" ht="12.75" hidden="1" customHeight="1">
      <c r="A137" s="128" t="s">
        <v>374</v>
      </c>
      <c r="B137" s="4"/>
      <c r="C137" s="98"/>
      <c r="D137" s="103"/>
      <c r="E137" s="129"/>
      <c r="F137" s="129"/>
      <c r="G137" s="130"/>
      <c r="H137" s="139"/>
      <c r="I137" s="261"/>
      <c r="J137" s="140" t="str">
        <f t="shared" ref="J137:J200" si="22">IF($Y137 = 1,$I137/$E137,"")</f>
        <v/>
      </c>
      <c r="K137" s="132"/>
      <c r="L137" s="132"/>
      <c r="M137" s="133"/>
      <c r="N137" s="134" t="str">
        <f t="shared" si="20"/>
        <v/>
      </c>
      <c r="O137" s="140" t="str">
        <f t="shared" si="7"/>
        <v/>
      </c>
      <c r="P137" s="141" t="str">
        <f t="shared" si="15"/>
        <v/>
      </c>
      <c r="Q137" s="137" t="str">
        <f t="shared" si="21"/>
        <v/>
      </c>
      <c r="R137" s="134" t="str">
        <f t="shared" si="16"/>
        <v/>
      </c>
      <c r="S137" s="134" t="str">
        <f t="shared" si="17"/>
        <v/>
      </c>
      <c r="T137" s="134" t="str">
        <f t="shared" si="18"/>
        <v/>
      </c>
      <c r="U137" s="134" t="str">
        <f t="shared" si="19"/>
        <v/>
      </c>
      <c r="V137" s="134" t="str">
        <f t="shared" ref="V137:V200" si="23">IF($Y137 = 1,$I$44,"")</f>
        <v/>
      </c>
      <c r="W137" s="142" t="str">
        <f t="shared" si="14"/>
        <v/>
      </c>
      <c r="X137" s="265" t="str">
        <f t="shared" si="10"/>
        <v/>
      </c>
      <c r="Y137" s="16">
        <f t="shared" ref="Y137:Y200" si="24">IF(AND(A137&lt;&gt;"", E137 &gt; 0, F137 &lt;&gt; ""),  1, 0 )</f>
        <v>0</v>
      </c>
    </row>
    <row r="138" spans="1:25" ht="12.75" hidden="1" customHeight="1">
      <c r="A138" s="128" t="s">
        <v>374</v>
      </c>
      <c r="B138" s="4"/>
      <c r="C138" s="98"/>
      <c r="D138" s="103"/>
      <c r="E138" s="129"/>
      <c r="F138" s="129"/>
      <c r="G138" s="130"/>
      <c r="H138" s="139"/>
      <c r="I138" s="261"/>
      <c r="J138" s="140" t="str">
        <f t="shared" si="22"/>
        <v/>
      </c>
      <c r="K138" s="132"/>
      <c r="L138" s="132"/>
      <c r="M138" s="133"/>
      <c r="N138" s="134" t="str">
        <f t="shared" si="20"/>
        <v/>
      </c>
      <c r="O138" s="140" t="str">
        <f t="shared" si="7"/>
        <v/>
      </c>
      <c r="P138" s="141" t="str">
        <f t="shared" si="15"/>
        <v/>
      </c>
      <c r="Q138" s="137" t="str">
        <f t="shared" si="21"/>
        <v/>
      </c>
      <c r="R138" s="134" t="str">
        <f t="shared" si="16"/>
        <v/>
      </c>
      <c r="S138" s="134" t="str">
        <f t="shared" si="17"/>
        <v/>
      </c>
      <c r="T138" s="134" t="str">
        <f t="shared" si="18"/>
        <v/>
      </c>
      <c r="U138" s="134" t="str">
        <f t="shared" si="19"/>
        <v/>
      </c>
      <c r="V138" s="134" t="str">
        <f t="shared" si="23"/>
        <v/>
      </c>
      <c r="W138" s="142" t="str">
        <f t="shared" si="14"/>
        <v/>
      </c>
      <c r="X138" s="265" t="str">
        <f t="shared" si="10"/>
        <v/>
      </c>
      <c r="Y138" s="16">
        <f t="shared" si="24"/>
        <v>0</v>
      </c>
    </row>
    <row r="139" spans="1:25" ht="12.75" hidden="1" customHeight="1">
      <c r="A139" s="128" t="s">
        <v>374</v>
      </c>
      <c r="B139" s="4"/>
      <c r="C139" s="98"/>
      <c r="D139" s="103"/>
      <c r="E139" s="129"/>
      <c r="F139" s="129"/>
      <c r="G139" s="130"/>
      <c r="H139" s="139"/>
      <c r="I139" s="261"/>
      <c r="J139" s="140" t="str">
        <f t="shared" si="22"/>
        <v/>
      </c>
      <c r="K139" s="132"/>
      <c r="L139" s="132"/>
      <c r="M139" s="133"/>
      <c r="N139" s="134" t="str">
        <f t="shared" si="20"/>
        <v/>
      </c>
      <c r="O139" s="140" t="str">
        <f t="shared" si="7"/>
        <v/>
      </c>
      <c r="P139" s="141" t="str">
        <f t="shared" si="15"/>
        <v/>
      </c>
      <c r="Q139" s="137" t="str">
        <f t="shared" si="21"/>
        <v/>
      </c>
      <c r="R139" s="134" t="str">
        <f t="shared" si="16"/>
        <v/>
      </c>
      <c r="S139" s="134" t="str">
        <f t="shared" si="17"/>
        <v/>
      </c>
      <c r="T139" s="134" t="str">
        <f t="shared" si="18"/>
        <v/>
      </c>
      <c r="U139" s="134" t="str">
        <f t="shared" si="19"/>
        <v/>
      </c>
      <c r="V139" s="134" t="str">
        <f t="shared" si="23"/>
        <v/>
      </c>
      <c r="W139" s="142" t="str">
        <f t="shared" si="14"/>
        <v/>
      </c>
      <c r="X139" s="265" t="str">
        <f t="shared" si="10"/>
        <v/>
      </c>
      <c r="Y139" s="16">
        <f t="shared" si="24"/>
        <v>0</v>
      </c>
    </row>
    <row r="140" spans="1:25" ht="12.75" hidden="1" customHeight="1">
      <c r="A140" s="128" t="s">
        <v>374</v>
      </c>
      <c r="B140" s="4"/>
      <c r="C140" s="98"/>
      <c r="D140" s="103"/>
      <c r="E140" s="129"/>
      <c r="F140" s="129"/>
      <c r="G140" s="130"/>
      <c r="H140" s="139"/>
      <c r="I140" s="261"/>
      <c r="J140" s="140" t="str">
        <f t="shared" si="22"/>
        <v/>
      </c>
      <c r="K140" s="132"/>
      <c r="L140" s="132"/>
      <c r="M140" s="133"/>
      <c r="N140" s="134" t="str">
        <f t="shared" si="20"/>
        <v/>
      </c>
      <c r="O140" s="140" t="str">
        <f t="shared" si="7"/>
        <v/>
      </c>
      <c r="P140" s="141" t="str">
        <f t="shared" si="15"/>
        <v/>
      </c>
      <c r="Q140" s="137" t="str">
        <f t="shared" si="21"/>
        <v/>
      </c>
      <c r="R140" s="134" t="str">
        <f t="shared" si="16"/>
        <v/>
      </c>
      <c r="S140" s="134" t="str">
        <f t="shared" si="17"/>
        <v/>
      </c>
      <c r="T140" s="134" t="str">
        <f t="shared" si="18"/>
        <v/>
      </c>
      <c r="U140" s="134" t="str">
        <f t="shared" si="19"/>
        <v/>
      </c>
      <c r="V140" s="134" t="str">
        <f t="shared" si="23"/>
        <v/>
      </c>
      <c r="W140" s="142" t="str">
        <f t="shared" ref="W140:W203" si="25">IF($Y140 = 1,N140+SUM(P140:V140),"")</f>
        <v/>
      </c>
      <c r="X140" s="265" t="str">
        <f t="shared" si="10"/>
        <v/>
      </c>
      <c r="Y140" s="16">
        <f t="shared" si="24"/>
        <v>0</v>
      </c>
    </row>
    <row r="141" spans="1:25" ht="12.75" hidden="1" customHeight="1">
      <c r="A141" s="128" t="s">
        <v>374</v>
      </c>
      <c r="B141" s="4"/>
      <c r="C141" s="98"/>
      <c r="D141" s="103"/>
      <c r="E141" s="129"/>
      <c r="F141" s="129"/>
      <c r="G141" s="130"/>
      <c r="H141" s="139"/>
      <c r="I141" s="261"/>
      <c r="J141" s="140" t="str">
        <f t="shared" si="22"/>
        <v/>
      </c>
      <c r="K141" s="132"/>
      <c r="L141" s="132"/>
      <c r="M141" s="133"/>
      <c r="N141" s="134" t="str">
        <f t="shared" si="20"/>
        <v/>
      </c>
      <c r="O141" s="140" t="str">
        <f t="shared" si="7"/>
        <v/>
      </c>
      <c r="P141" s="141" t="str">
        <f t="shared" si="15"/>
        <v/>
      </c>
      <c r="Q141" s="137" t="str">
        <f t="shared" si="21"/>
        <v/>
      </c>
      <c r="R141" s="134" t="str">
        <f t="shared" si="16"/>
        <v/>
      </c>
      <c r="S141" s="134" t="str">
        <f t="shared" si="17"/>
        <v/>
      </c>
      <c r="T141" s="134" t="str">
        <f t="shared" si="18"/>
        <v/>
      </c>
      <c r="U141" s="134" t="str">
        <f t="shared" si="19"/>
        <v/>
      </c>
      <c r="V141" s="134" t="str">
        <f t="shared" si="23"/>
        <v/>
      </c>
      <c r="W141" s="142" t="str">
        <f t="shared" si="25"/>
        <v/>
      </c>
      <c r="X141" s="265" t="str">
        <f t="shared" si="10"/>
        <v/>
      </c>
      <c r="Y141" s="16">
        <f t="shared" si="24"/>
        <v>0</v>
      </c>
    </row>
    <row r="142" spans="1:25" ht="12.75" hidden="1" customHeight="1">
      <c r="A142" s="128" t="s">
        <v>374</v>
      </c>
      <c r="B142" s="4"/>
      <c r="C142" s="98"/>
      <c r="D142" s="103"/>
      <c r="E142" s="129"/>
      <c r="F142" s="129"/>
      <c r="G142" s="130"/>
      <c r="H142" s="139"/>
      <c r="I142" s="261"/>
      <c r="J142" s="140" t="str">
        <f t="shared" si="22"/>
        <v/>
      </c>
      <c r="K142" s="132"/>
      <c r="L142" s="132"/>
      <c r="M142" s="133"/>
      <c r="N142" s="134" t="str">
        <f t="shared" si="20"/>
        <v/>
      </c>
      <c r="O142" s="140" t="str">
        <f t="shared" si="7"/>
        <v/>
      </c>
      <c r="P142" s="141" t="str">
        <f t="shared" si="15"/>
        <v/>
      </c>
      <c r="Q142" s="137" t="str">
        <f t="shared" si="21"/>
        <v/>
      </c>
      <c r="R142" s="134" t="str">
        <f t="shared" si="16"/>
        <v/>
      </c>
      <c r="S142" s="134" t="str">
        <f t="shared" si="17"/>
        <v/>
      </c>
      <c r="T142" s="134" t="str">
        <f t="shared" si="18"/>
        <v/>
      </c>
      <c r="U142" s="134" t="str">
        <f t="shared" si="19"/>
        <v/>
      </c>
      <c r="V142" s="134" t="str">
        <f t="shared" si="23"/>
        <v/>
      </c>
      <c r="W142" s="142" t="str">
        <f t="shared" si="25"/>
        <v/>
      </c>
      <c r="X142" s="265" t="str">
        <f t="shared" si="10"/>
        <v/>
      </c>
      <c r="Y142" s="16">
        <f t="shared" si="24"/>
        <v>0</v>
      </c>
    </row>
    <row r="143" spans="1:25" ht="12.75" hidden="1" customHeight="1">
      <c r="A143" s="128" t="s">
        <v>374</v>
      </c>
      <c r="B143" s="4"/>
      <c r="C143" s="98"/>
      <c r="D143" s="103"/>
      <c r="E143" s="129"/>
      <c r="F143" s="129"/>
      <c r="G143" s="130"/>
      <c r="H143" s="139"/>
      <c r="I143" s="261"/>
      <c r="J143" s="140" t="str">
        <f t="shared" si="22"/>
        <v/>
      </c>
      <c r="K143" s="132"/>
      <c r="L143" s="132"/>
      <c r="M143" s="133"/>
      <c r="N143" s="134" t="str">
        <f t="shared" si="20"/>
        <v/>
      </c>
      <c r="O143" s="140" t="str">
        <f t="shared" si="7"/>
        <v/>
      </c>
      <c r="P143" s="141" t="str">
        <f t="shared" si="15"/>
        <v/>
      </c>
      <c r="Q143" s="137" t="str">
        <f t="shared" si="21"/>
        <v/>
      </c>
      <c r="R143" s="134" t="str">
        <f t="shared" si="16"/>
        <v/>
      </c>
      <c r="S143" s="134" t="str">
        <f t="shared" si="17"/>
        <v/>
      </c>
      <c r="T143" s="134" t="str">
        <f t="shared" si="18"/>
        <v/>
      </c>
      <c r="U143" s="134" t="str">
        <f t="shared" si="19"/>
        <v/>
      </c>
      <c r="V143" s="134" t="str">
        <f t="shared" si="23"/>
        <v/>
      </c>
      <c r="W143" s="142" t="str">
        <f t="shared" si="25"/>
        <v/>
      </c>
      <c r="X143" s="265" t="str">
        <f t="shared" si="10"/>
        <v/>
      </c>
      <c r="Y143" s="16">
        <f t="shared" si="24"/>
        <v>0</v>
      </c>
    </row>
    <row r="144" spans="1:25" ht="12.75" hidden="1" customHeight="1">
      <c r="A144" s="128" t="s">
        <v>374</v>
      </c>
      <c r="B144" s="4"/>
      <c r="C144" s="98"/>
      <c r="D144" s="103"/>
      <c r="E144" s="129"/>
      <c r="F144" s="129"/>
      <c r="G144" s="130"/>
      <c r="H144" s="139"/>
      <c r="I144" s="261"/>
      <c r="J144" s="140" t="str">
        <f t="shared" si="22"/>
        <v/>
      </c>
      <c r="K144" s="132"/>
      <c r="L144" s="132"/>
      <c r="M144" s="133"/>
      <c r="N144" s="134" t="str">
        <f t="shared" si="20"/>
        <v/>
      </c>
      <c r="O144" s="140" t="str">
        <f t="shared" si="7"/>
        <v/>
      </c>
      <c r="P144" s="141" t="str">
        <f t="shared" si="15"/>
        <v/>
      </c>
      <c r="Q144" s="137" t="str">
        <f t="shared" si="21"/>
        <v/>
      </c>
      <c r="R144" s="134" t="str">
        <f t="shared" si="16"/>
        <v/>
      </c>
      <c r="S144" s="134" t="str">
        <f t="shared" si="17"/>
        <v/>
      </c>
      <c r="T144" s="134" t="str">
        <f t="shared" si="18"/>
        <v/>
      </c>
      <c r="U144" s="134" t="str">
        <f t="shared" si="19"/>
        <v/>
      </c>
      <c r="V144" s="134" t="str">
        <f t="shared" si="23"/>
        <v/>
      </c>
      <c r="W144" s="142" t="str">
        <f t="shared" si="25"/>
        <v/>
      </c>
      <c r="X144" s="265" t="str">
        <f t="shared" si="10"/>
        <v/>
      </c>
      <c r="Y144" s="16">
        <f t="shared" si="24"/>
        <v>0</v>
      </c>
    </row>
    <row r="145" spans="1:25" ht="12.75" hidden="1" customHeight="1">
      <c r="A145" s="128" t="s">
        <v>374</v>
      </c>
      <c r="B145" s="4"/>
      <c r="C145" s="98"/>
      <c r="D145" s="103"/>
      <c r="E145" s="129"/>
      <c r="F145" s="129"/>
      <c r="G145" s="130"/>
      <c r="H145" s="139"/>
      <c r="I145" s="261"/>
      <c r="J145" s="140" t="str">
        <f t="shared" si="22"/>
        <v/>
      </c>
      <c r="K145" s="132"/>
      <c r="L145" s="132"/>
      <c r="M145" s="133"/>
      <c r="N145" s="134" t="str">
        <f t="shared" si="20"/>
        <v/>
      </c>
      <c r="O145" s="140" t="str">
        <f t="shared" si="7"/>
        <v/>
      </c>
      <c r="P145" s="141" t="str">
        <f t="shared" si="15"/>
        <v/>
      </c>
      <c r="Q145" s="137" t="str">
        <f t="shared" si="21"/>
        <v/>
      </c>
      <c r="R145" s="134" t="str">
        <f t="shared" si="16"/>
        <v/>
      </c>
      <c r="S145" s="134" t="str">
        <f t="shared" si="17"/>
        <v/>
      </c>
      <c r="T145" s="134" t="str">
        <f t="shared" si="18"/>
        <v/>
      </c>
      <c r="U145" s="134" t="str">
        <f t="shared" si="19"/>
        <v/>
      </c>
      <c r="V145" s="134" t="str">
        <f t="shared" si="23"/>
        <v/>
      </c>
      <c r="W145" s="142" t="str">
        <f t="shared" si="25"/>
        <v/>
      </c>
      <c r="X145" s="265" t="str">
        <f t="shared" si="10"/>
        <v/>
      </c>
      <c r="Y145" s="16">
        <f t="shared" si="24"/>
        <v>0</v>
      </c>
    </row>
    <row r="146" spans="1:25" ht="12.75" hidden="1" customHeight="1">
      <c r="A146" s="128" t="s">
        <v>374</v>
      </c>
      <c r="B146" s="4"/>
      <c r="C146" s="98"/>
      <c r="D146" s="103"/>
      <c r="E146" s="129"/>
      <c r="F146" s="129"/>
      <c r="G146" s="130"/>
      <c r="H146" s="139"/>
      <c r="I146" s="261"/>
      <c r="J146" s="140" t="str">
        <f t="shared" si="22"/>
        <v/>
      </c>
      <c r="K146" s="132"/>
      <c r="L146" s="132"/>
      <c r="M146" s="133"/>
      <c r="N146" s="134" t="str">
        <f t="shared" si="20"/>
        <v/>
      </c>
      <c r="O146" s="140" t="str">
        <f t="shared" si="7"/>
        <v/>
      </c>
      <c r="P146" s="141" t="str">
        <f t="shared" si="15"/>
        <v/>
      </c>
      <c r="Q146" s="137" t="str">
        <f t="shared" si="21"/>
        <v/>
      </c>
      <c r="R146" s="134" t="str">
        <f t="shared" si="16"/>
        <v/>
      </c>
      <c r="S146" s="134" t="str">
        <f t="shared" si="17"/>
        <v/>
      </c>
      <c r="T146" s="134" t="str">
        <f t="shared" si="18"/>
        <v/>
      </c>
      <c r="U146" s="134" t="str">
        <f t="shared" si="19"/>
        <v/>
      </c>
      <c r="V146" s="134" t="str">
        <f t="shared" si="23"/>
        <v/>
      </c>
      <c r="W146" s="142" t="str">
        <f t="shared" si="25"/>
        <v/>
      </c>
      <c r="X146" s="265" t="str">
        <f t="shared" si="10"/>
        <v/>
      </c>
      <c r="Y146" s="16">
        <f t="shared" si="24"/>
        <v>0</v>
      </c>
    </row>
    <row r="147" spans="1:25" ht="12.75" hidden="1" customHeight="1">
      <c r="A147" s="128" t="s">
        <v>374</v>
      </c>
      <c r="B147" s="4"/>
      <c r="C147" s="98"/>
      <c r="D147" s="103"/>
      <c r="E147" s="129"/>
      <c r="F147" s="129"/>
      <c r="G147" s="130"/>
      <c r="H147" s="139"/>
      <c r="I147" s="261"/>
      <c r="J147" s="140" t="str">
        <f t="shared" si="22"/>
        <v/>
      </c>
      <c r="K147" s="132"/>
      <c r="L147" s="132"/>
      <c r="M147" s="133"/>
      <c r="N147" s="134" t="str">
        <f t="shared" si="20"/>
        <v/>
      </c>
      <c r="O147" s="140" t="str">
        <f t="shared" si="7"/>
        <v/>
      </c>
      <c r="P147" s="141" t="str">
        <f t="shared" si="15"/>
        <v/>
      </c>
      <c r="Q147" s="137" t="str">
        <f t="shared" si="21"/>
        <v/>
      </c>
      <c r="R147" s="134" t="str">
        <f t="shared" si="16"/>
        <v/>
      </c>
      <c r="S147" s="134" t="str">
        <f t="shared" si="17"/>
        <v/>
      </c>
      <c r="T147" s="134" t="str">
        <f t="shared" si="18"/>
        <v/>
      </c>
      <c r="U147" s="134" t="str">
        <f t="shared" si="19"/>
        <v/>
      </c>
      <c r="V147" s="134" t="str">
        <f t="shared" si="23"/>
        <v/>
      </c>
      <c r="W147" s="142" t="str">
        <f t="shared" si="25"/>
        <v/>
      </c>
      <c r="X147" s="265" t="str">
        <f t="shared" si="10"/>
        <v/>
      </c>
      <c r="Y147" s="16">
        <f t="shared" si="24"/>
        <v>0</v>
      </c>
    </row>
    <row r="148" spans="1:25" ht="12.75" hidden="1" customHeight="1">
      <c r="A148" s="128" t="s">
        <v>374</v>
      </c>
      <c r="B148" s="4"/>
      <c r="C148" s="98"/>
      <c r="D148" s="103"/>
      <c r="E148" s="129"/>
      <c r="F148" s="129"/>
      <c r="G148" s="130"/>
      <c r="H148" s="139"/>
      <c r="I148" s="261"/>
      <c r="J148" s="140" t="str">
        <f t="shared" si="22"/>
        <v/>
      </c>
      <c r="K148" s="132"/>
      <c r="L148" s="132"/>
      <c r="M148" s="133"/>
      <c r="N148" s="134" t="str">
        <f t="shared" si="20"/>
        <v/>
      </c>
      <c r="O148" s="140" t="str">
        <f t="shared" si="7"/>
        <v/>
      </c>
      <c r="P148" s="141" t="str">
        <f t="shared" si="15"/>
        <v/>
      </c>
      <c r="Q148" s="137" t="str">
        <f t="shared" si="21"/>
        <v/>
      </c>
      <c r="R148" s="134" t="str">
        <f t="shared" si="16"/>
        <v/>
      </c>
      <c r="S148" s="134" t="str">
        <f t="shared" si="17"/>
        <v/>
      </c>
      <c r="T148" s="134" t="str">
        <f t="shared" si="18"/>
        <v/>
      </c>
      <c r="U148" s="134" t="str">
        <f t="shared" si="19"/>
        <v/>
      </c>
      <c r="V148" s="134" t="str">
        <f t="shared" si="23"/>
        <v/>
      </c>
      <c r="W148" s="142" t="str">
        <f t="shared" si="25"/>
        <v/>
      </c>
      <c r="X148" s="265" t="str">
        <f t="shared" si="10"/>
        <v/>
      </c>
      <c r="Y148" s="16">
        <f t="shared" si="24"/>
        <v>0</v>
      </c>
    </row>
    <row r="149" spans="1:25" ht="12.75" hidden="1" customHeight="1">
      <c r="A149" s="128" t="s">
        <v>374</v>
      </c>
      <c r="B149" s="4"/>
      <c r="C149" s="98"/>
      <c r="D149" s="103"/>
      <c r="E149" s="129"/>
      <c r="F149" s="129"/>
      <c r="G149" s="130"/>
      <c r="H149" s="139"/>
      <c r="I149" s="261"/>
      <c r="J149" s="140" t="str">
        <f t="shared" si="22"/>
        <v/>
      </c>
      <c r="K149" s="132"/>
      <c r="L149" s="132"/>
      <c r="M149" s="133"/>
      <c r="N149" s="134" t="str">
        <f t="shared" si="20"/>
        <v/>
      </c>
      <c r="O149" s="140" t="str">
        <f t="shared" si="7"/>
        <v/>
      </c>
      <c r="P149" s="141" t="str">
        <f t="shared" si="15"/>
        <v/>
      </c>
      <c r="Q149" s="137" t="str">
        <f t="shared" si="21"/>
        <v/>
      </c>
      <c r="R149" s="134" t="str">
        <f t="shared" si="16"/>
        <v/>
      </c>
      <c r="S149" s="134" t="str">
        <f t="shared" si="17"/>
        <v/>
      </c>
      <c r="T149" s="134" t="str">
        <f t="shared" si="18"/>
        <v/>
      </c>
      <c r="U149" s="134" t="str">
        <f t="shared" si="19"/>
        <v/>
      </c>
      <c r="V149" s="134" t="str">
        <f t="shared" si="23"/>
        <v/>
      </c>
      <c r="W149" s="142" t="str">
        <f t="shared" si="25"/>
        <v/>
      </c>
      <c r="X149" s="265" t="str">
        <f t="shared" si="10"/>
        <v/>
      </c>
      <c r="Y149" s="16">
        <f t="shared" si="24"/>
        <v>0</v>
      </c>
    </row>
    <row r="150" spans="1:25" ht="12.75" hidden="1" customHeight="1">
      <c r="A150" s="128" t="s">
        <v>374</v>
      </c>
      <c r="B150" s="4"/>
      <c r="C150" s="98"/>
      <c r="D150" s="103"/>
      <c r="E150" s="129"/>
      <c r="F150" s="129"/>
      <c r="G150" s="130"/>
      <c r="H150" s="139"/>
      <c r="I150" s="261"/>
      <c r="J150" s="140" t="str">
        <f t="shared" si="22"/>
        <v/>
      </c>
      <c r="K150" s="132"/>
      <c r="L150" s="132"/>
      <c r="M150" s="133"/>
      <c r="N150" s="134" t="str">
        <f t="shared" si="20"/>
        <v/>
      </c>
      <c r="O150" s="140" t="str">
        <f t="shared" si="7"/>
        <v/>
      </c>
      <c r="P150" s="141" t="str">
        <f t="shared" si="15"/>
        <v/>
      </c>
      <c r="Q150" s="137" t="str">
        <f t="shared" si="21"/>
        <v/>
      </c>
      <c r="R150" s="134" t="str">
        <f t="shared" si="16"/>
        <v/>
      </c>
      <c r="S150" s="134" t="str">
        <f t="shared" si="17"/>
        <v/>
      </c>
      <c r="T150" s="134" t="str">
        <f t="shared" si="18"/>
        <v/>
      </c>
      <c r="U150" s="134" t="str">
        <f t="shared" si="19"/>
        <v/>
      </c>
      <c r="V150" s="134" t="str">
        <f t="shared" si="23"/>
        <v/>
      </c>
      <c r="W150" s="142" t="str">
        <f t="shared" si="25"/>
        <v/>
      </c>
      <c r="X150" s="265" t="str">
        <f t="shared" si="10"/>
        <v/>
      </c>
      <c r="Y150" s="16">
        <f t="shared" si="24"/>
        <v>0</v>
      </c>
    </row>
    <row r="151" spans="1:25" ht="12.75" hidden="1" customHeight="1">
      <c r="A151" s="128" t="s">
        <v>374</v>
      </c>
      <c r="B151" s="4"/>
      <c r="C151" s="98"/>
      <c r="D151" s="103"/>
      <c r="E151" s="129"/>
      <c r="F151" s="129"/>
      <c r="G151" s="130"/>
      <c r="H151" s="139"/>
      <c r="I151" s="261"/>
      <c r="J151" s="140" t="str">
        <f t="shared" si="22"/>
        <v/>
      </c>
      <c r="K151" s="132"/>
      <c r="L151" s="132"/>
      <c r="M151" s="133"/>
      <c r="N151" s="134" t="str">
        <f t="shared" si="20"/>
        <v/>
      </c>
      <c r="O151" s="140" t="str">
        <f t="shared" si="7"/>
        <v/>
      </c>
      <c r="P151" s="141" t="str">
        <f t="shared" si="15"/>
        <v/>
      </c>
      <c r="Q151" s="137" t="str">
        <f t="shared" si="21"/>
        <v/>
      </c>
      <c r="R151" s="134" t="str">
        <f t="shared" si="16"/>
        <v/>
      </c>
      <c r="S151" s="134" t="str">
        <f t="shared" si="17"/>
        <v/>
      </c>
      <c r="T151" s="134" t="str">
        <f t="shared" si="18"/>
        <v/>
      </c>
      <c r="U151" s="134" t="str">
        <f t="shared" si="19"/>
        <v/>
      </c>
      <c r="V151" s="134" t="str">
        <f t="shared" si="23"/>
        <v/>
      </c>
      <c r="W151" s="142" t="str">
        <f t="shared" si="25"/>
        <v/>
      </c>
      <c r="X151" s="265" t="str">
        <f t="shared" si="10"/>
        <v/>
      </c>
      <c r="Y151" s="16">
        <f t="shared" si="24"/>
        <v>0</v>
      </c>
    </row>
    <row r="152" spans="1:25" ht="12.75" hidden="1" customHeight="1">
      <c r="A152" s="128" t="s">
        <v>374</v>
      </c>
      <c r="B152" s="4"/>
      <c r="C152" s="98"/>
      <c r="D152" s="103"/>
      <c r="E152" s="129"/>
      <c r="F152" s="129"/>
      <c r="G152" s="130"/>
      <c r="H152" s="139"/>
      <c r="I152" s="261"/>
      <c r="J152" s="140" t="str">
        <f t="shared" si="22"/>
        <v/>
      </c>
      <c r="K152" s="132"/>
      <c r="L152" s="132"/>
      <c r="M152" s="133"/>
      <c r="N152" s="134" t="str">
        <f t="shared" si="20"/>
        <v/>
      </c>
      <c r="O152" s="140" t="str">
        <f t="shared" si="7"/>
        <v/>
      </c>
      <c r="P152" s="141" t="str">
        <f t="shared" si="15"/>
        <v/>
      </c>
      <c r="Q152" s="137" t="str">
        <f t="shared" si="21"/>
        <v/>
      </c>
      <c r="R152" s="134" t="str">
        <f t="shared" si="16"/>
        <v/>
      </c>
      <c r="S152" s="134" t="str">
        <f t="shared" si="17"/>
        <v/>
      </c>
      <c r="T152" s="134" t="str">
        <f t="shared" si="18"/>
        <v/>
      </c>
      <c r="U152" s="134" t="str">
        <f t="shared" si="19"/>
        <v/>
      </c>
      <c r="V152" s="134" t="str">
        <f t="shared" si="23"/>
        <v/>
      </c>
      <c r="W152" s="142" t="str">
        <f t="shared" si="25"/>
        <v/>
      </c>
      <c r="X152" s="265" t="str">
        <f t="shared" si="10"/>
        <v/>
      </c>
      <c r="Y152" s="16">
        <f t="shared" si="24"/>
        <v>0</v>
      </c>
    </row>
    <row r="153" spans="1:25" ht="12.75" hidden="1" customHeight="1">
      <c r="A153" s="128" t="s">
        <v>374</v>
      </c>
      <c r="B153" s="4"/>
      <c r="C153" s="98"/>
      <c r="D153" s="103"/>
      <c r="E153" s="129"/>
      <c r="F153" s="129"/>
      <c r="G153" s="130"/>
      <c r="H153" s="139"/>
      <c r="I153" s="261"/>
      <c r="J153" s="140" t="str">
        <f t="shared" si="22"/>
        <v/>
      </c>
      <c r="K153" s="132"/>
      <c r="L153" s="132"/>
      <c r="M153" s="133"/>
      <c r="N153" s="134" t="str">
        <f t="shared" si="20"/>
        <v/>
      </c>
      <c r="O153" s="140" t="str">
        <f t="shared" si="7"/>
        <v/>
      </c>
      <c r="P153" s="141" t="str">
        <f t="shared" si="15"/>
        <v/>
      </c>
      <c r="Q153" s="137" t="str">
        <f t="shared" si="21"/>
        <v/>
      </c>
      <c r="R153" s="134" t="str">
        <f t="shared" si="16"/>
        <v/>
      </c>
      <c r="S153" s="134" t="str">
        <f t="shared" si="17"/>
        <v/>
      </c>
      <c r="T153" s="134" t="str">
        <f t="shared" si="18"/>
        <v/>
      </c>
      <c r="U153" s="134" t="str">
        <f t="shared" si="19"/>
        <v/>
      </c>
      <c r="V153" s="134" t="str">
        <f t="shared" si="23"/>
        <v/>
      </c>
      <c r="W153" s="142" t="str">
        <f t="shared" si="25"/>
        <v/>
      </c>
      <c r="X153" s="265" t="str">
        <f t="shared" si="10"/>
        <v/>
      </c>
      <c r="Y153" s="16">
        <f t="shared" si="24"/>
        <v>0</v>
      </c>
    </row>
    <row r="154" spans="1:25" ht="12.75" hidden="1" customHeight="1">
      <c r="A154" s="128" t="s">
        <v>374</v>
      </c>
      <c r="B154" s="4"/>
      <c r="C154" s="98"/>
      <c r="D154" s="103"/>
      <c r="E154" s="129"/>
      <c r="F154" s="129"/>
      <c r="G154" s="130"/>
      <c r="H154" s="139"/>
      <c r="I154" s="261"/>
      <c r="J154" s="140" t="str">
        <f t="shared" si="22"/>
        <v/>
      </c>
      <c r="K154" s="132"/>
      <c r="L154" s="132"/>
      <c r="M154" s="133"/>
      <c r="N154" s="134" t="str">
        <f t="shared" si="20"/>
        <v/>
      </c>
      <c r="O154" s="140" t="str">
        <f t="shared" si="7"/>
        <v/>
      </c>
      <c r="P154" s="141" t="str">
        <f t="shared" si="15"/>
        <v/>
      </c>
      <c r="Q154" s="137" t="str">
        <f t="shared" si="21"/>
        <v/>
      </c>
      <c r="R154" s="134" t="str">
        <f t="shared" si="16"/>
        <v/>
      </c>
      <c r="S154" s="134" t="str">
        <f t="shared" si="17"/>
        <v/>
      </c>
      <c r="T154" s="134" t="str">
        <f t="shared" si="18"/>
        <v/>
      </c>
      <c r="U154" s="134" t="str">
        <f t="shared" si="19"/>
        <v/>
      </c>
      <c r="V154" s="134" t="str">
        <f t="shared" si="23"/>
        <v/>
      </c>
      <c r="W154" s="142" t="str">
        <f t="shared" si="25"/>
        <v/>
      </c>
      <c r="X154" s="265" t="str">
        <f t="shared" si="10"/>
        <v/>
      </c>
      <c r="Y154" s="16">
        <f t="shared" si="24"/>
        <v>0</v>
      </c>
    </row>
    <row r="155" spans="1:25" ht="12.75" hidden="1" customHeight="1">
      <c r="A155" s="128" t="s">
        <v>374</v>
      </c>
      <c r="B155" s="4"/>
      <c r="C155" s="98"/>
      <c r="D155" s="103"/>
      <c r="E155" s="129"/>
      <c r="F155" s="129"/>
      <c r="G155" s="130"/>
      <c r="H155" s="139"/>
      <c r="I155" s="261"/>
      <c r="J155" s="140" t="str">
        <f t="shared" si="22"/>
        <v/>
      </c>
      <c r="K155" s="132"/>
      <c r="L155" s="132"/>
      <c r="M155" s="133"/>
      <c r="N155" s="134" t="str">
        <f t="shared" si="20"/>
        <v/>
      </c>
      <c r="O155" s="140" t="str">
        <f t="shared" si="7"/>
        <v/>
      </c>
      <c r="P155" s="141" t="str">
        <f t="shared" si="15"/>
        <v/>
      </c>
      <c r="Q155" s="137" t="str">
        <f t="shared" si="21"/>
        <v/>
      </c>
      <c r="R155" s="134" t="str">
        <f t="shared" si="16"/>
        <v/>
      </c>
      <c r="S155" s="134" t="str">
        <f t="shared" si="17"/>
        <v/>
      </c>
      <c r="T155" s="134" t="str">
        <f t="shared" si="18"/>
        <v/>
      </c>
      <c r="U155" s="134" t="str">
        <f t="shared" si="19"/>
        <v/>
      </c>
      <c r="V155" s="134" t="str">
        <f t="shared" si="23"/>
        <v/>
      </c>
      <c r="W155" s="142" t="str">
        <f t="shared" si="25"/>
        <v/>
      </c>
      <c r="X155" s="265" t="str">
        <f t="shared" si="10"/>
        <v/>
      </c>
      <c r="Y155" s="16">
        <f t="shared" si="24"/>
        <v>0</v>
      </c>
    </row>
    <row r="156" spans="1:25" ht="12.75" hidden="1" customHeight="1">
      <c r="A156" s="128" t="s">
        <v>374</v>
      </c>
      <c r="B156" s="4"/>
      <c r="C156" s="98"/>
      <c r="D156" s="103"/>
      <c r="E156" s="129"/>
      <c r="F156" s="129"/>
      <c r="G156" s="130"/>
      <c r="H156" s="139"/>
      <c r="I156" s="261"/>
      <c r="J156" s="140" t="str">
        <f t="shared" si="22"/>
        <v/>
      </c>
      <c r="K156" s="132"/>
      <c r="L156" s="132"/>
      <c r="M156" s="133"/>
      <c r="N156" s="134" t="str">
        <f t="shared" si="20"/>
        <v/>
      </c>
      <c r="O156" s="140" t="str">
        <f t="shared" si="7"/>
        <v/>
      </c>
      <c r="P156" s="141" t="str">
        <f t="shared" si="15"/>
        <v/>
      </c>
      <c r="Q156" s="137" t="str">
        <f t="shared" si="21"/>
        <v/>
      </c>
      <c r="R156" s="134" t="str">
        <f t="shared" si="16"/>
        <v/>
      </c>
      <c r="S156" s="134" t="str">
        <f t="shared" si="17"/>
        <v/>
      </c>
      <c r="T156" s="134" t="str">
        <f t="shared" si="18"/>
        <v/>
      </c>
      <c r="U156" s="134" t="str">
        <f t="shared" si="19"/>
        <v/>
      </c>
      <c r="V156" s="134" t="str">
        <f t="shared" si="23"/>
        <v/>
      </c>
      <c r="W156" s="142" t="str">
        <f t="shared" si="25"/>
        <v/>
      </c>
      <c r="X156" s="265" t="str">
        <f t="shared" si="10"/>
        <v/>
      </c>
      <c r="Y156" s="16">
        <f t="shared" si="24"/>
        <v>0</v>
      </c>
    </row>
    <row r="157" spans="1:25" ht="12.75" hidden="1" customHeight="1">
      <c r="A157" s="128" t="s">
        <v>374</v>
      </c>
      <c r="B157" s="4"/>
      <c r="C157" s="98"/>
      <c r="D157" s="103"/>
      <c r="E157" s="129"/>
      <c r="F157" s="129"/>
      <c r="G157" s="130"/>
      <c r="H157" s="139"/>
      <c r="I157" s="261"/>
      <c r="J157" s="140" t="str">
        <f t="shared" si="22"/>
        <v/>
      </c>
      <c r="K157" s="132"/>
      <c r="L157" s="132"/>
      <c r="M157" s="133"/>
      <c r="N157" s="134" t="str">
        <f t="shared" si="20"/>
        <v/>
      </c>
      <c r="O157" s="140" t="str">
        <f t="shared" si="7"/>
        <v/>
      </c>
      <c r="P157" s="141" t="str">
        <f t="shared" si="15"/>
        <v/>
      </c>
      <c r="Q157" s="137" t="str">
        <f t="shared" si="21"/>
        <v/>
      </c>
      <c r="R157" s="134" t="str">
        <f t="shared" si="16"/>
        <v/>
      </c>
      <c r="S157" s="134" t="str">
        <f t="shared" si="17"/>
        <v/>
      </c>
      <c r="T157" s="134" t="str">
        <f t="shared" si="18"/>
        <v/>
      </c>
      <c r="U157" s="134" t="str">
        <f t="shared" si="19"/>
        <v/>
      </c>
      <c r="V157" s="134" t="str">
        <f t="shared" si="23"/>
        <v/>
      </c>
      <c r="W157" s="142" t="str">
        <f t="shared" si="25"/>
        <v/>
      </c>
      <c r="X157" s="265" t="str">
        <f t="shared" si="10"/>
        <v/>
      </c>
      <c r="Y157" s="16">
        <f t="shared" si="24"/>
        <v>0</v>
      </c>
    </row>
    <row r="158" spans="1:25" ht="12.75" hidden="1" customHeight="1">
      <c r="A158" s="128" t="s">
        <v>374</v>
      </c>
      <c r="B158" s="4"/>
      <c r="C158" s="98"/>
      <c r="D158" s="103"/>
      <c r="E158" s="129"/>
      <c r="F158" s="129"/>
      <c r="G158" s="130"/>
      <c r="H158" s="139"/>
      <c r="I158" s="261"/>
      <c r="J158" s="140" t="str">
        <f t="shared" si="22"/>
        <v/>
      </c>
      <c r="K158" s="132"/>
      <c r="L158" s="132"/>
      <c r="M158" s="133"/>
      <c r="N158" s="134" t="str">
        <f t="shared" si="20"/>
        <v/>
      </c>
      <c r="O158" s="140" t="str">
        <f t="shared" si="7"/>
        <v/>
      </c>
      <c r="P158" s="141" t="str">
        <f t="shared" si="15"/>
        <v/>
      </c>
      <c r="Q158" s="137" t="str">
        <f t="shared" si="21"/>
        <v/>
      </c>
      <c r="R158" s="134" t="str">
        <f t="shared" si="16"/>
        <v/>
      </c>
      <c r="S158" s="134" t="str">
        <f t="shared" si="17"/>
        <v/>
      </c>
      <c r="T158" s="134" t="str">
        <f t="shared" si="18"/>
        <v/>
      </c>
      <c r="U158" s="134" t="str">
        <f t="shared" si="19"/>
        <v/>
      </c>
      <c r="V158" s="134" t="str">
        <f t="shared" si="23"/>
        <v/>
      </c>
      <c r="W158" s="142" t="str">
        <f t="shared" si="25"/>
        <v/>
      </c>
      <c r="X158" s="265" t="str">
        <f t="shared" si="10"/>
        <v/>
      </c>
      <c r="Y158" s="16">
        <f t="shared" si="24"/>
        <v>0</v>
      </c>
    </row>
    <row r="159" spans="1:25" ht="12.75" hidden="1" customHeight="1">
      <c r="A159" s="128" t="s">
        <v>374</v>
      </c>
      <c r="B159" s="4"/>
      <c r="C159" s="98"/>
      <c r="D159" s="103"/>
      <c r="E159" s="129"/>
      <c r="F159" s="129"/>
      <c r="G159" s="130"/>
      <c r="H159" s="139"/>
      <c r="I159" s="261"/>
      <c r="J159" s="140" t="str">
        <f t="shared" si="22"/>
        <v/>
      </c>
      <c r="K159" s="132"/>
      <c r="L159" s="132"/>
      <c r="M159" s="133"/>
      <c r="N159" s="134" t="str">
        <f t="shared" si="20"/>
        <v/>
      </c>
      <c r="O159" s="140" t="str">
        <f t="shared" si="7"/>
        <v/>
      </c>
      <c r="P159" s="141" t="str">
        <f t="shared" si="15"/>
        <v/>
      </c>
      <c r="Q159" s="137" t="str">
        <f t="shared" si="21"/>
        <v/>
      </c>
      <c r="R159" s="134" t="str">
        <f t="shared" si="16"/>
        <v/>
      </c>
      <c r="S159" s="134" t="str">
        <f t="shared" si="17"/>
        <v/>
      </c>
      <c r="T159" s="134" t="str">
        <f t="shared" si="18"/>
        <v/>
      </c>
      <c r="U159" s="134" t="str">
        <f t="shared" si="19"/>
        <v/>
      </c>
      <c r="V159" s="134" t="str">
        <f t="shared" si="23"/>
        <v/>
      </c>
      <c r="W159" s="142" t="str">
        <f t="shared" si="25"/>
        <v/>
      </c>
      <c r="X159" s="265" t="str">
        <f t="shared" si="10"/>
        <v/>
      </c>
      <c r="Y159" s="16">
        <f t="shared" si="24"/>
        <v>0</v>
      </c>
    </row>
    <row r="160" spans="1:25" ht="12.75" hidden="1" customHeight="1">
      <c r="A160" s="128" t="s">
        <v>374</v>
      </c>
      <c r="B160" s="4"/>
      <c r="C160" s="98"/>
      <c r="D160" s="103"/>
      <c r="E160" s="129"/>
      <c r="F160" s="129"/>
      <c r="G160" s="130"/>
      <c r="H160" s="139"/>
      <c r="I160" s="261"/>
      <c r="J160" s="140" t="str">
        <f t="shared" si="22"/>
        <v/>
      </c>
      <c r="K160" s="132"/>
      <c r="L160" s="132"/>
      <c r="M160" s="133"/>
      <c r="N160" s="134" t="str">
        <f t="shared" si="20"/>
        <v/>
      </c>
      <c r="O160" s="140" t="str">
        <f t="shared" si="7"/>
        <v/>
      </c>
      <c r="P160" s="141" t="str">
        <f t="shared" si="15"/>
        <v/>
      </c>
      <c r="Q160" s="137" t="str">
        <f t="shared" si="21"/>
        <v/>
      </c>
      <c r="R160" s="134" t="str">
        <f t="shared" si="16"/>
        <v/>
      </c>
      <c r="S160" s="134" t="str">
        <f t="shared" si="17"/>
        <v/>
      </c>
      <c r="T160" s="134" t="str">
        <f t="shared" si="18"/>
        <v/>
      </c>
      <c r="U160" s="134" t="str">
        <f t="shared" si="19"/>
        <v/>
      </c>
      <c r="V160" s="134" t="str">
        <f t="shared" si="23"/>
        <v/>
      </c>
      <c r="W160" s="142" t="str">
        <f t="shared" si="25"/>
        <v/>
      </c>
      <c r="X160" s="265" t="str">
        <f t="shared" si="10"/>
        <v/>
      </c>
      <c r="Y160" s="16">
        <f t="shared" si="24"/>
        <v>0</v>
      </c>
    </row>
    <row r="161" spans="1:25" ht="12.75" hidden="1" customHeight="1">
      <c r="A161" s="128" t="s">
        <v>374</v>
      </c>
      <c r="B161" s="4"/>
      <c r="C161" s="98"/>
      <c r="D161" s="103"/>
      <c r="E161" s="129"/>
      <c r="F161" s="129"/>
      <c r="G161" s="130"/>
      <c r="H161" s="139"/>
      <c r="I161" s="261"/>
      <c r="J161" s="140" t="str">
        <f t="shared" si="22"/>
        <v/>
      </c>
      <c r="K161" s="132"/>
      <c r="L161" s="132"/>
      <c r="M161" s="133"/>
      <c r="N161" s="134" t="str">
        <f t="shared" si="20"/>
        <v/>
      </c>
      <c r="O161" s="140" t="str">
        <f t="shared" si="7"/>
        <v/>
      </c>
      <c r="P161" s="141" t="str">
        <f t="shared" si="15"/>
        <v/>
      </c>
      <c r="Q161" s="137" t="str">
        <f t="shared" si="21"/>
        <v/>
      </c>
      <c r="R161" s="134" t="str">
        <f t="shared" si="16"/>
        <v/>
      </c>
      <c r="S161" s="134" t="str">
        <f t="shared" si="17"/>
        <v/>
      </c>
      <c r="T161" s="134" t="str">
        <f t="shared" si="18"/>
        <v/>
      </c>
      <c r="U161" s="134" t="str">
        <f t="shared" si="19"/>
        <v/>
      </c>
      <c r="V161" s="134" t="str">
        <f t="shared" si="23"/>
        <v/>
      </c>
      <c r="W161" s="142" t="str">
        <f t="shared" si="25"/>
        <v/>
      </c>
      <c r="X161" s="265" t="str">
        <f t="shared" si="10"/>
        <v/>
      </c>
      <c r="Y161" s="16">
        <f t="shared" si="24"/>
        <v>0</v>
      </c>
    </row>
    <row r="162" spans="1:25" ht="12.75" hidden="1" customHeight="1">
      <c r="A162" s="128" t="s">
        <v>374</v>
      </c>
      <c r="B162" s="4"/>
      <c r="C162" s="98"/>
      <c r="D162" s="103"/>
      <c r="E162" s="129"/>
      <c r="F162" s="129"/>
      <c r="G162" s="130"/>
      <c r="H162" s="139"/>
      <c r="I162" s="261"/>
      <c r="J162" s="140" t="str">
        <f t="shared" si="22"/>
        <v/>
      </c>
      <c r="K162" s="132"/>
      <c r="L162" s="132"/>
      <c r="M162" s="133"/>
      <c r="N162" s="134" t="str">
        <f t="shared" si="20"/>
        <v/>
      </c>
      <c r="O162" s="140" t="str">
        <f t="shared" si="7"/>
        <v/>
      </c>
      <c r="P162" s="141" t="str">
        <f t="shared" si="15"/>
        <v/>
      </c>
      <c r="Q162" s="137" t="str">
        <f t="shared" si="21"/>
        <v/>
      </c>
      <c r="R162" s="134" t="str">
        <f t="shared" si="16"/>
        <v/>
      </c>
      <c r="S162" s="134" t="str">
        <f t="shared" si="17"/>
        <v/>
      </c>
      <c r="T162" s="134" t="str">
        <f t="shared" si="18"/>
        <v/>
      </c>
      <c r="U162" s="134" t="str">
        <f t="shared" si="19"/>
        <v/>
      </c>
      <c r="V162" s="134" t="str">
        <f t="shared" si="23"/>
        <v/>
      </c>
      <c r="W162" s="142" t="str">
        <f t="shared" si="25"/>
        <v/>
      </c>
      <c r="X162" s="265" t="str">
        <f t="shared" si="10"/>
        <v/>
      </c>
      <c r="Y162" s="16">
        <f t="shared" si="24"/>
        <v>0</v>
      </c>
    </row>
    <row r="163" spans="1:25" ht="12.75" hidden="1" customHeight="1">
      <c r="A163" s="128" t="s">
        <v>374</v>
      </c>
      <c r="B163" s="4"/>
      <c r="C163" s="98"/>
      <c r="D163" s="103"/>
      <c r="E163" s="129"/>
      <c r="F163" s="129"/>
      <c r="G163" s="130"/>
      <c r="H163" s="139"/>
      <c r="I163" s="261"/>
      <c r="J163" s="140" t="str">
        <f t="shared" si="22"/>
        <v/>
      </c>
      <c r="K163" s="132"/>
      <c r="L163" s="132"/>
      <c r="M163" s="133"/>
      <c r="N163" s="134" t="str">
        <f t="shared" si="20"/>
        <v/>
      </c>
      <c r="O163" s="140" t="str">
        <f t="shared" si="7"/>
        <v/>
      </c>
      <c r="P163" s="141" t="str">
        <f t="shared" si="15"/>
        <v/>
      </c>
      <c r="Q163" s="137" t="str">
        <f t="shared" si="21"/>
        <v/>
      </c>
      <c r="R163" s="134" t="str">
        <f t="shared" si="16"/>
        <v/>
      </c>
      <c r="S163" s="134" t="str">
        <f t="shared" si="17"/>
        <v/>
      </c>
      <c r="T163" s="134" t="str">
        <f t="shared" si="18"/>
        <v/>
      </c>
      <c r="U163" s="134" t="str">
        <f t="shared" si="19"/>
        <v/>
      </c>
      <c r="V163" s="134" t="str">
        <f t="shared" si="23"/>
        <v/>
      </c>
      <c r="W163" s="142" t="str">
        <f t="shared" si="25"/>
        <v/>
      </c>
      <c r="X163" s="265" t="str">
        <f t="shared" si="10"/>
        <v/>
      </c>
      <c r="Y163" s="16">
        <f t="shared" si="24"/>
        <v>0</v>
      </c>
    </row>
    <row r="164" spans="1:25" ht="12.75" hidden="1" customHeight="1">
      <c r="A164" s="128" t="s">
        <v>374</v>
      </c>
      <c r="B164" s="4"/>
      <c r="C164" s="98"/>
      <c r="D164" s="103"/>
      <c r="E164" s="129"/>
      <c r="F164" s="129"/>
      <c r="G164" s="130"/>
      <c r="H164" s="139"/>
      <c r="I164" s="261"/>
      <c r="J164" s="140" t="str">
        <f t="shared" si="22"/>
        <v/>
      </c>
      <c r="K164" s="132"/>
      <c r="L164" s="132"/>
      <c r="M164" s="133"/>
      <c r="N164" s="134" t="str">
        <f t="shared" si="20"/>
        <v/>
      </c>
      <c r="O164" s="140" t="str">
        <f t="shared" si="7"/>
        <v/>
      </c>
      <c r="P164" s="141" t="str">
        <f t="shared" si="15"/>
        <v/>
      </c>
      <c r="Q164" s="137" t="str">
        <f t="shared" si="21"/>
        <v/>
      </c>
      <c r="R164" s="134" t="str">
        <f t="shared" si="16"/>
        <v/>
      </c>
      <c r="S164" s="134" t="str">
        <f t="shared" si="17"/>
        <v/>
      </c>
      <c r="T164" s="134" t="str">
        <f t="shared" si="18"/>
        <v/>
      </c>
      <c r="U164" s="134" t="str">
        <f t="shared" si="19"/>
        <v/>
      </c>
      <c r="V164" s="134" t="str">
        <f t="shared" si="23"/>
        <v/>
      </c>
      <c r="W164" s="142" t="str">
        <f t="shared" si="25"/>
        <v/>
      </c>
      <c r="X164" s="265" t="str">
        <f t="shared" si="10"/>
        <v/>
      </c>
      <c r="Y164" s="16">
        <f t="shared" si="24"/>
        <v>0</v>
      </c>
    </row>
    <row r="165" spans="1:25" ht="12.75" hidden="1" customHeight="1">
      <c r="A165" s="128" t="s">
        <v>374</v>
      </c>
      <c r="B165" s="4"/>
      <c r="C165" s="98"/>
      <c r="D165" s="103"/>
      <c r="E165" s="129"/>
      <c r="F165" s="129"/>
      <c r="G165" s="130"/>
      <c r="H165" s="139"/>
      <c r="I165" s="261"/>
      <c r="J165" s="140" t="str">
        <f t="shared" si="22"/>
        <v/>
      </c>
      <c r="K165" s="132"/>
      <c r="L165" s="132"/>
      <c r="M165" s="133"/>
      <c r="N165" s="134" t="str">
        <f t="shared" si="20"/>
        <v/>
      </c>
      <c r="O165" s="140" t="str">
        <f t="shared" si="7"/>
        <v/>
      </c>
      <c r="P165" s="141" t="str">
        <f t="shared" si="15"/>
        <v/>
      </c>
      <c r="Q165" s="137" t="str">
        <f t="shared" si="21"/>
        <v/>
      </c>
      <c r="R165" s="134" t="str">
        <f t="shared" si="16"/>
        <v/>
      </c>
      <c r="S165" s="134" t="str">
        <f t="shared" si="17"/>
        <v/>
      </c>
      <c r="T165" s="134" t="str">
        <f t="shared" si="18"/>
        <v/>
      </c>
      <c r="U165" s="134" t="str">
        <f t="shared" si="19"/>
        <v/>
      </c>
      <c r="V165" s="134" t="str">
        <f t="shared" si="23"/>
        <v/>
      </c>
      <c r="W165" s="142" t="str">
        <f t="shared" si="25"/>
        <v/>
      </c>
      <c r="X165" s="265" t="str">
        <f t="shared" si="10"/>
        <v/>
      </c>
      <c r="Y165" s="16">
        <f t="shared" si="24"/>
        <v>0</v>
      </c>
    </row>
    <row r="166" spans="1:25" ht="12.75" hidden="1" customHeight="1">
      <c r="A166" s="128" t="s">
        <v>374</v>
      </c>
      <c r="B166" s="4"/>
      <c r="C166" s="98"/>
      <c r="D166" s="103"/>
      <c r="E166" s="129"/>
      <c r="F166" s="129"/>
      <c r="G166" s="130"/>
      <c r="H166" s="139"/>
      <c r="I166" s="261"/>
      <c r="J166" s="140" t="str">
        <f t="shared" si="22"/>
        <v/>
      </c>
      <c r="K166" s="132"/>
      <c r="L166" s="132"/>
      <c r="M166" s="133"/>
      <c r="N166" s="134" t="str">
        <f t="shared" si="20"/>
        <v/>
      </c>
      <c r="O166" s="140" t="str">
        <f t="shared" si="7"/>
        <v/>
      </c>
      <c r="P166" s="141" t="str">
        <f t="shared" si="15"/>
        <v/>
      </c>
      <c r="Q166" s="137" t="str">
        <f t="shared" si="21"/>
        <v/>
      </c>
      <c r="R166" s="134" t="str">
        <f t="shared" si="16"/>
        <v/>
      </c>
      <c r="S166" s="134" t="str">
        <f t="shared" si="17"/>
        <v/>
      </c>
      <c r="T166" s="134" t="str">
        <f t="shared" si="18"/>
        <v/>
      </c>
      <c r="U166" s="134" t="str">
        <f t="shared" si="19"/>
        <v/>
      </c>
      <c r="V166" s="134" t="str">
        <f t="shared" si="23"/>
        <v/>
      </c>
      <c r="W166" s="142" t="str">
        <f t="shared" si="25"/>
        <v/>
      </c>
      <c r="X166" s="265" t="str">
        <f t="shared" si="10"/>
        <v/>
      </c>
      <c r="Y166" s="16">
        <f t="shared" si="24"/>
        <v>0</v>
      </c>
    </row>
    <row r="167" spans="1:25" ht="12.75" hidden="1" customHeight="1">
      <c r="A167" s="128" t="s">
        <v>374</v>
      </c>
      <c r="B167" s="4"/>
      <c r="C167" s="98"/>
      <c r="D167" s="103"/>
      <c r="E167" s="129"/>
      <c r="F167" s="129"/>
      <c r="G167" s="130"/>
      <c r="H167" s="139"/>
      <c r="I167" s="261"/>
      <c r="J167" s="140" t="str">
        <f t="shared" si="22"/>
        <v/>
      </c>
      <c r="K167" s="132"/>
      <c r="L167" s="132"/>
      <c r="M167" s="133"/>
      <c r="N167" s="134" t="str">
        <f t="shared" si="20"/>
        <v/>
      </c>
      <c r="O167" s="140" t="str">
        <f t="shared" si="7"/>
        <v/>
      </c>
      <c r="P167" s="141" t="str">
        <f t="shared" si="15"/>
        <v/>
      </c>
      <c r="Q167" s="137" t="str">
        <f t="shared" si="21"/>
        <v/>
      </c>
      <c r="R167" s="134" t="str">
        <f t="shared" si="16"/>
        <v/>
      </c>
      <c r="S167" s="134" t="str">
        <f t="shared" si="17"/>
        <v/>
      </c>
      <c r="T167" s="134" t="str">
        <f t="shared" si="18"/>
        <v/>
      </c>
      <c r="U167" s="134" t="str">
        <f t="shared" si="19"/>
        <v/>
      </c>
      <c r="V167" s="134" t="str">
        <f t="shared" si="23"/>
        <v/>
      </c>
      <c r="W167" s="142" t="str">
        <f t="shared" si="25"/>
        <v/>
      </c>
      <c r="X167" s="265" t="str">
        <f t="shared" si="10"/>
        <v/>
      </c>
      <c r="Y167" s="16">
        <f t="shared" si="24"/>
        <v>0</v>
      </c>
    </row>
    <row r="168" spans="1:25" ht="12.75" hidden="1" customHeight="1">
      <c r="A168" s="128" t="s">
        <v>374</v>
      </c>
      <c r="B168" s="4"/>
      <c r="C168" s="98"/>
      <c r="D168" s="103"/>
      <c r="E168" s="129"/>
      <c r="F168" s="129"/>
      <c r="G168" s="130"/>
      <c r="H168" s="139"/>
      <c r="I168" s="261"/>
      <c r="J168" s="140" t="str">
        <f t="shared" si="22"/>
        <v/>
      </c>
      <c r="K168" s="132"/>
      <c r="L168" s="132"/>
      <c r="M168" s="133"/>
      <c r="N168" s="134" t="str">
        <f t="shared" si="20"/>
        <v/>
      </c>
      <c r="O168" s="140" t="str">
        <f t="shared" si="7"/>
        <v/>
      </c>
      <c r="P168" s="141" t="str">
        <f t="shared" si="15"/>
        <v/>
      </c>
      <c r="Q168" s="137" t="str">
        <f t="shared" si="21"/>
        <v/>
      </c>
      <c r="R168" s="134" t="str">
        <f t="shared" si="16"/>
        <v/>
      </c>
      <c r="S168" s="134" t="str">
        <f t="shared" si="17"/>
        <v/>
      </c>
      <c r="T168" s="134" t="str">
        <f t="shared" si="18"/>
        <v/>
      </c>
      <c r="U168" s="134" t="str">
        <f t="shared" si="19"/>
        <v/>
      </c>
      <c r="V168" s="134" t="str">
        <f t="shared" si="23"/>
        <v/>
      </c>
      <c r="W168" s="142" t="str">
        <f t="shared" si="25"/>
        <v/>
      </c>
      <c r="X168" s="265" t="str">
        <f t="shared" si="10"/>
        <v/>
      </c>
      <c r="Y168" s="16">
        <f t="shared" si="24"/>
        <v>0</v>
      </c>
    </row>
    <row r="169" spans="1:25" ht="12.75" hidden="1" customHeight="1">
      <c r="A169" s="128" t="s">
        <v>374</v>
      </c>
      <c r="B169" s="4"/>
      <c r="C169" s="98"/>
      <c r="D169" s="103"/>
      <c r="E169" s="129"/>
      <c r="F169" s="129"/>
      <c r="G169" s="130"/>
      <c r="H169" s="139"/>
      <c r="I169" s="261"/>
      <c r="J169" s="140" t="str">
        <f t="shared" si="22"/>
        <v/>
      </c>
      <c r="K169" s="132"/>
      <c r="L169" s="132"/>
      <c r="M169" s="133"/>
      <c r="N169" s="134" t="str">
        <f t="shared" si="20"/>
        <v/>
      </c>
      <c r="O169" s="140" t="str">
        <f t="shared" si="7"/>
        <v/>
      </c>
      <c r="P169" s="141" t="str">
        <f t="shared" si="15"/>
        <v/>
      </c>
      <c r="Q169" s="137" t="str">
        <f t="shared" si="21"/>
        <v/>
      </c>
      <c r="R169" s="134" t="str">
        <f t="shared" si="16"/>
        <v/>
      </c>
      <c r="S169" s="134" t="str">
        <f t="shared" si="17"/>
        <v/>
      </c>
      <c r="T169" s="134" t="str">
        <f t="shared" si="18"/>
        <v/>
      </c>
      <c r="U169" s="134" t="str">
        <f t="shared" si="19"/>
        <v/>
      </c>
      <c r="V169" s="134" t="str">
        <f t="shared" si="23"/>
        <v/>
      </c>
      <c r="W169" s="142" t="str">
        <f t="shared" si="25"/>
        <v/>
      </c>
      <c r="X169" s="265" t="str">
        <f t="shared" si="10"/>
        <v/>
      </c>
      <c r="Y169" s="16">
        <f t="shared" si="24"/>
        <v>0</v>
      </c>
    </row>
    <row r="170" spans="1:25" ht="12.75" hidden="1" customHeight="1">
      <c r="A170" s="128" t="s">
        <v>374</v>
      </c>
      <c r="B170" s="4"/>
      <c r="C170" s="98"/>
      <c r="D170" s="103"/>
      <c r="E170" s="129"/>
      <c r="F170" s="129"/>
      <c r="G170" s="130"/>
      <c r="H170" s="139"/>
      <c r="I170" s="261"/>
      <c r="J170" s="140" t="str">
        <f t="shared" si="22"/>
        <v/>
      </c>
      <c r="K170" s="132"/>
      <c r="L170" s="132"/>
      <c r="M170" s="133"/>
      <c r="N170" s="134" t="str">
        <f t="shared" si="20"/>
        <v/>
      </c>
      <c r="O170" s="140" t="str">
        <f t="shared" si="7"/>
        <v/>
      </c>
      <c r="P170" s="141" t="str">
        <f t="shared" si="15"/>
        <v/>
      </c>
      <c r="Q170" s="137" t="str">
        <f t="shared" si="21"/>
        <v/>
      </c>
      <c r="R170" s="134" t="str">
        <f t="shared" si="16"/>
        <v/>
      </c>
      <c r="S170" s="134" t="str">
        <f t="shared" si="17"/>
        <v/>
      </c>
      <c r="T170" s="134" t="str">
        <f t="shared" si="18"/>
        <v/>
      </c>
      <c r="U170" s="134" t="str">
        <f t="shared" si="19"/>
        <v/>
      </c>
      <c r="V170" s="134" t="str">
        <f t="shared" si="23"/>
        <v/>
      </c>
      <c r="W170" s="142" t="str">
        <f t="shared" si="25"/>
        <v/>
      </c>
      <c r="X170" s="265" t="str">
        <f t="shared" si="10"/>
        <v/>
      </c>
      <c r="Y170" s="16">
        <f t="shared" si="24"/>
        <v>0</v>
      </c>
    </row>
    <row r="171" spans="1:25" ht="12.75" hidden="1" customHeight="1">
      <c r="A171" s="128" t="s">
        <v>374</v>
      </c>
      <c r="B171" s="4"/>
      <c r="C171" s="98"/>
      <c r="D171" s="103"/>
      <c r="E171" s="129"/>
      <c r="F171" s="129"/>
      <c r="G171" s="130"/>
      <c r="H171" s="139"/>
      <c r="I171" s="261"/>
      <c r="J171" s="140" t="str">
        <f t="shared" si="22"/>
        <v/>
      </c>
      <c r="K171" s="132"/>
      <c r="L171" s="132"/>
      <c r="M171" s="133"/>
      <c r="N171" s="134" t="str">
        <f t="shared" si="20"/>
        <v/>
      </c>
      <c r="O171" s="140" t="str">
        <f t="shared" si="7"/>
        <v/>
      </c>
      <c r="P171" s="141" t="str">
        <f t="shared" si="15"/>
        <v/>
      </c>
      <c r="Q171" s="137" t="str">
        <f t="shared" si="21"/>
        <v/>
      </c>
      <c r="R171" s="134" t="str">
        <f t="shared" si="16"/>
        <v/>
      </c>
      <c r="S171" s="134" t="str">
        <f t="shared" si="17"/>
        <v/>
      </c>
      <c r="T171" s="134" t="str">
        <f t="shared" si="18"/>
        <v/>
      </c>
      <c r="U171" s="134" t="str">
        <f t="shared" si="19"/>
        <v/>
      </c>
      <c r="V171" s="134" t="str">
        <f t="shared" si="23"/>
        <v/>
      </c>
      <c r="W171" s="142" t="str">
        <f t="shared" si="25"/>
        <v/>
      </c>
      <c r="X171" s="265" t="str">
        <f t="shared" si="10"/>
        <v/>
      </c>
      <c r="Y171" s="16">
        <f t="shared" si="24"/>
        <v>0</v>
      </c>
    </row>
    <row r="172" spans="1:25" ht="12.75" hidden="1" customHeight="1">
      <c r="A172" s="128" t="s">
        <v>374</v>
      </c>
      <c r="B172" s="4"/>
      <c r="C172" s="98"/>
      <c r="D172" s="103"/>
      <c r="E172" s="129"/>
      <c r="F172" s="129"/>
      <c r="G172" s="130"/>
      <c r="H172" s="139"/>
      <c r="I172" s="261"/>
      <c r="J172" s="140" t="str">
        <f t="shared" si="22"/>
        <v/>
      </c>
      <c r="K172" s="132"/>
      <c r="L172" s="132"/>
      <c r="M172" s="133"/>
      <c r="N172" s="134" t="str">
        <f t="shared" si="20"/>
        <v/>
      </c>
      <c r="O172" s="140" t="str">
        <f t="shared" si="7"/>
        <v/>
      </c>
      <c r="P172" s="141" t="str">
        <f t="shared" si="15"/>
        <v/>
      </c>
      <c r="Q172" s="137" t="str">
        <f t="shared" si="21"/>
        <v/>
      </c>
      <c r="R172" s="134" t="str">
        <f t="shared" si="16"/>
        <v/>
      </c>
      <c r="S172" s="134" t="str">
        <f t="shared" si="17"/>
        <v/>
      </c>
      <c r="T172" s="134" t="str">
        <f t="shared" si="18"/>
        <v/>
      </c>
      <c r="U172" s="134" t="str">
        <f t="shared" si="19"/>
        <v/>
      </c>
      <c r="V172" s="134" t="str">
        <f t="shared" si="23"/>
        <v/>
      </c>
      <c r="W172" s="142" t="str">
        <f t="shared" si="25"/>
        <v/>
      </c>
      <c r="X172" s="265" t="str">
        <f t="shared" si="10"/>
        <v/>
      </c>
      <c r="Y172" s="16">
        <f t="shared" si="24"/>
        <v>0</v>
      </c>
    </row>
    <row r="173" spans="1:25" ht="12.75" hidden="1" customHeight="1">
      <c r="A173" s="128" t="s">
        <v>374</v>
      </c>
      <c r="B173" s="4"/>
      <c r="C173" s="98"/>
      <c r="D173" s="103"/>
      <c r="E173" s="129"/>
      <c r="F173" s="129"/>
      <c r="G173" s="130"/>
      <c r="H173" s="139"/>
      <c r="I173" s="261"/>
      <c r="J173" s="140" t="str">
        <f t="shared" si="22"/>
        <v/>
      </c>
      <c r="K173" s="132"/>
      <c r="L173" s="132"/>
      <c r="M173" s="133"/>
      <c r="N173" s="134" t="str">
        <f t="shared" si="20"/>
        <v/>
      </c>
      <c r="O173" s="140" t="str">
        <f t="shared" si="7"/>
        <v/>
      </c>
      <c r="P173" s="141" t="str">
        <f t="shared" si="15"/>
        <v/>
      </c>
      <c r="Q173" s="137" t="str">
        <f t="shared" si="21"/>
        <v/>
      </c>
      <c r="R173" s="134" t="str">
        <f t="shared" si="16"/>
        <v/>
      </c>
      <c r="S173" s="134" t="str">
        <f t="shared" si="17"/>
        <v/>
      </c>
      <c r="T173" s="134" t="str">
        <f t="shared" si="18"/>
        <v/>
      </c>
      <c r="U173" s="134" t="str">
        <f t="shared" si="19"/>
        <v/>
      </c>
      <c r="V173" s="134" t="str">
        <f t="shared" si="23"/>
        <v/>
      </c>
      <c r="W173" s="142" t="str">
        <f t="shared" si="25"/>
        <v/>
      </c>
      <c r="X173" s="265" t="str">
        <f t="shared" si="10"/>
        <v/>
      </c>
      <c r="Y173" s="16">
        <f t="shared" si="24"/>
        <v>0</v>
      </c>
    </row>
    <row r="174" spans="1:25" ht="12.75" hidden="1" customHeight="1">
      <c r="A174" s="128" t="s">
        <v>374</v>
      </c>
      <c r="B174" s="4"/>
      <c r="C174" s="98"/>
      <c r="D174" s="103"/>
      <c r="E174" s="129"/>
      <c r="F174" s="129"/>
      <c r="G174" s="130"/>
      <c r="H174" s="139"/>
      <c r="I174" s="261"/>
      <c r="J174" s="140" t="str">
        <f t="shared" si="22"/>
        <v/>
      </c>
      <c r="K174" s="132"/>
      <c r="L174" s="132"/>
      <c r="M174" s="133"/>
      <c r="N174" s="134" t="str">
        <f t="shared" si="20"/>
        <v/>
      </c>
      <c r="O174" s="140" t="str">
        <f t="shared" si="7"/>
        <v/>
      </c>
      <c r="P174" s="141" t="str">
        <f t="shared" si="15"/>
        <v/>
      </c>
      <c r="Q174" s="137" t="str">
        <f t="shared" si="21"/>
        <v/>
      </c>
      <c r="R174" s="134" t="str">
        <f t="shared" si="16"/>
        <v/>
      </c>
      <c r="S174" s="134" t="str">
        <f t="shared" si="17"/>
        <v/>
      </c>
      <c r="T174" s="134" t="str">
        <f t="shared" si="18"/>
        <v/>
      </c>
      <c r="U174" s="134" t="str">
        <f t="shared" si="19"/>
        <v/>
      </c>
      <c r="V174" s="134" t="str">
        <f t="shared" si="23"/>
        <v/>
      </c>
      <c r="W174" s="142" t="str">
        <f t="shared" si="25"/>
        <v/>
      </c>
      <c r="X174" s="265" t="str">
        <f t="shared" si="10"/>
        <v/>
      </c>
      <c r="Y174" s="16">
        <f t="shared" si="24"/>
        <v>0</v>
      </c>
    </row>
    <row r="175" spans="1:25" ht="12.75" hidden="1" customHeight="1">
      <c r="A175" s="128" t="s">
        <v>374</v>
      </c>
      <c r="B175" s="4"/>
      <c r="C175" s="98"/>
      <c r="D175" s="103"/>
      <c r="E175" s="129"/>
      <c r="F175" s="129"/>
      <c r="G175" s="130"/>
      <c r="H175" s="139"/>
      <c r="I175" s="261"/>
      <c r="J175" s="140" t="str">
        <f t="shared" si="22"/>
        <v/>
      </c>
      <c r="K175" s="132"/>
      <c r="L175" s="132"/>
      <c r="M175" s="133"/>
      <c r="N175" s="134" t="str">
        <f t="shared" si="20"/>
        <v/>
      </c>
      <c r="O175" s="140" t="str">
        <f t="shared" si="7"/>
        <v/>
      </c>
      <c r="P175" s="141" t="str">
        <f t="shared" si="15"/>
        <v/>
      </c>
      <c r="Q175" s="137" t="str">
        <f t="shared" si="21"/>
        <v/>
      </c>
      <c r="R175" s="134" t="str">
        <f t="shared" si="16"/>
        <v/>
      </c>
      <c r="S175" s="134" t="str">
        <f t="shared" si="17"/>
        <v/>
      </c>
      <c r="T175" s="134" t="str">
        <f t="shared" si="18"/>
        <v/>
      </c>
      <c r="U175" s="134" t="str">
        <f t="shared" si="19"/>
        <v/>
      </c>
      <c r="V175" s="134" t="str">
        <f t="shared" si="23"/>
        <v/>
      </c>
      <c r="W175" s="142" t="str">
        <f t="shared" si="25"/>
        <v/>
      </c>
      <c r="X175" s="265" t="str">
        <f t="shared" si="10"/>
        <v/>
      </c>
      <c r="Y175" s="16">
        <f t="shared" si="24"/>
        <v>0</v>
      </c>
    </row>
    <row r="176" spans="1:25" ht="12.75" hidden="1" customHeight="1">
      <c r="A176" s="128" t="s">
        <v>374</v>
      </c>
      <c r="B176" s="4"/>
      <c r="C176" s="98"/>
      <c r="D176" s="103"/>
      <c r="E176" s="129"/>
      <c r="F176" s="129"/>
      <c r="G176" s="130"/>
      <c r="H176" s="139"/>
      <c r="I176" s="261"/>
      <c r="J176" s="140" t="str">
        <f t="shared" si="22"/>
        <v/>
      </c>
      <c r="K176" s="132"/>
      <c r="L176" s="132"/>
      <c r="M176" s="133"/>
      <c r="N176" s="134" t="str">
        <f t="shared" si="20"/>
        <v/>
      </c>
      <c r="O176" s="140" t="str">
        <f t="shared" si="7"/>
        <v/>
      </c>
      <c r="P176" s="141" t="str">
        <f t="shared" si="15"/>
        <v/>
      </c>
      <c r="Q176" s="137" t="str">
        <f t="shared" si="21"/>
        <v/>
      </c>
      <c r="R176" s="134" t="str">
        <f t="shared" si="16"/>
        <v/>
      </c>
      <c r="S176" s="134" t="str">
        <f t="shared" si="17"/>
        <v/>
      </c>
      <c r="T176" s="134" t="str">
        <f t="shared" si="18"/>
        <v/>
      </c>
      <c r="U176" s="134" t="str">
        <f t="shared" si="19"/>
        <v/>
      </c>
      <c r="V176" s="134" t="str">
        <f t="shared" si="23"/>
        <v/>
      </c>
      <c r="W176" s="142" t="str">
        <f t="shared" si="25"/>
        <v/>
      </c>
      <c r="X176" s="265" t="str">
        <f t="shared" si="10"/>
        <v/>
      </c>
      <c r="Y176" s="16">
        <f t="shared" si="24"/>
        <v>0</v>
      </c>
    </row>
    <row r="177" spans="1:25" ht="12.75" hidden="1" customHeight="1">
      <c r="A177" s="128" t="s">
        <v>374</v>
      </c>
      <c r="B177" s="4"/>
      <c r="C177" s="98"/>
      <c r="D177" s="103"/>
      <c r="E177" s="129"/>
      <c r="F177" s="129"/>
      <c r="G177" s="130"/>
      <c r="H177" s="139"/>
      <c r="I177" s="261"/>
      <c r="J177" s="140" t="str">
        <f t="shared" si="22"/>
        <v/>
      </c>
      <c r="K177" s="132"/>
      <c r="L177" s="132"/>
      <c r="M177" s="133"/>
      <c r="N177" s="134" t="str">
        <f t="shared" si="20"/>
        <v/>
      </c>
      <c r="O177" s="140" t="str">
        <f t="shared" si="7"/>
        <v/>
      </c>
      <c r="P177" s="141" t="str">
        <f t="shared" si="15"/>
        <v/>
      </c>
      <c r="Q177" s="137" t="str">
        <f t="shared" si="21"/>
        <v/>
      </c>
      <c r="R177" s="134" t="str">
        <f t="shared" si="16"/>
        <v/>
      </c>
      <c r="S177" s="134" t="str">
        <f t="shared" si="17"/>
        <v/>
      </c>
      <c r="T177" s="134" t="str">
        <f t="shared" si="18"/>
        <v/>
      </c>
      <c r="U177" s="134" t="str">
        <f t="shared" si="19"/>
        <v/>
      </c>
      <c r="V177" s="134" t="str">
        <f t="shared" si="23"/>
        <v/>
      </c>
      <c r="W177" s="142" t="str">
        <f t="shared" si="25"/>
        <v/>
      </c>
      <c r="X177" s="265" t="str">
        <f t="shared" si="10"/>
        <v/>
      </c>
      <c r="Y177" s="16">
        <f t="shared" si="24"/>
        <v>0</v>
      </c>
    </row>
    <row r="178" spans="1:25" ht="12.75" hidden="1" customHeight="1">
      <c r="A178" s="128" t="s">
        <v>374</v>
      </c>
      <c r="B178" s="4"/>
      <c r="C178" s="98"/>
      <c r="D178" s="103"/>
      <c r="E178" s="129"/>
      <c r="F178" s="129"/>
      <c r="G178" s="130"/>
      <c r="H178" s="139"/>
      <c r="I178" s="261"/>
      <c r="J178" s="140" t="str">
        <f t="shared" si="22"/>
        <v/>
      </c>
      <c r="K178" s="132"/>
      <c r="L178" s="132"/>
      <c r="M178" s="133"/>
      <c r="N178" s="134" t="str">
        <f t="shared" si="20"/>
        <v/>
      </c>
      <c r="O178" s="140" t="str">
        <f t="shared" si="7"/>
        <v/>
      </c>
      <c r="P178" s="141" t="str">
        <f t="shared" si="15"/>
        <v/>
      </c>
      <c r="Q178" s="137" t="str">
        <f t="shared" si="21"/>
        <v/>
      </c>
      <c r="R178" s="134" t="str">
        <f t="shared" si="16"/>
        <v/>
      </c>
      <c r="S178" s="134" t="str">
        <f t="shared" si="17"/>
        <v/>
      </c>
      <c r="T178" s="134" t="str">
        <f t="shared" si="18"/>
        <v/>
      </c>
      <c r="U178" s="134" t="str">
        <f t="shared" si="19"/>
        <v/>
      </c>
      <c r="V178" s="134" t="str">
        <f t="shared" si="23"/>
        <v/>
      </c>
      <c r="W178" s="142" t="str">
        <f t="shared" si="25"/>
        <v/>
      </c>
      <c r="X178" s="265" t="str">
        <f t="shared" si="10"/>
        <v/>
      </c>
      <c r="Y178" s="16">
        <f t="shared" si="24"/>
        <v>0</v>
      </c>
    </row>
    <row r="179" spans="1:25" ht="12.75" hidden="1" customHeight="1">
      <c r="A179" s="128" t="s">
        <v>374</v>
      </c>
      <c r="B179" s="4"/>
      <c r="C179" s="98"/>
      <c r="D179" s="103"/>
      <c r="E179" s="129"/>
      <c r="F179" s="129"/>
      <c r="G179" s="130"/>
      <c r="H179" s="139"/>
      <c r="I179" s="261"/>
      <c r="J179" s="140" t="str">
        <f t="shared" si="22"/>
        <v/>
      </c>
      <c r="K179" s="132"/>
      <c r="L179" s="132"/>
      <c r="M179" s="133"/>
      <c r="N179" s="134" t="str">
        <f t="shared" si="20"/>
        <v/>
      </c>
      <c r="O179" s="140" t="str">
        <f t="shared" si="7"/>
        <v/>
      </c>
      <c r="P179" s="141" t="str">
        <f t="shared" si="15"/>
        <v/>
      </c>
      <c r="Q179" s="137" t="str">
        <f t="shared" si="21"/>
        <v/>
      </c>
      <c r="R179" s="134" t="str">
        <f t="shared" si="16"/>
        <v/>
      </c>
      <c r="S179" s="134" t="str">
        <f t="shared" si="17"/>
        <v/>
      </c>
      <c r="T179" s="134" t="str">
        <f t="shared" si="18"/>
        <v/>
      </c>
      <c r="U179" s="134" t="str">
        <f t="shared" si="19"/>
        <v/>
      </c>
      <c r="V179" s="134" t="str">
        <f t="shared" si="23"/>
        <v/>
      </c>
      <c r="W179" s="142" t="str">
        <f t="shared" si="25"/>
        <v/>
      </c>
      <c r="X179" s="265" t="str">
        <f t="shared" si="10"/>
        <v/>
      </c>
      <c r="Y179" s="16">
        <f t="shared" si="24"/>
        <v>0</v>
      </c>
    </row>
    <row r="180" spans="1:25" ht="12.75" hidden="1" customHeight="1">
      <c r="A180" s="128" t="s">
        <v>374</v>
      </c>
      <c r="B180" s="4"/>
      <c r="C180" s="98"/>
      <c r="D180" s="103"/>
      <c r="E180" s="129"/>
      <c r="F180" s="129"/>
      <c r="G180" s="130"/>
      <c r="H180" s="139"/>
      <c r="I180" s="261"/>
      <c r="J180" s="140" t="str">
        <f t="shared" si="22"/>
        <v/>
      </c>
      <c r="K180" s="132"/>
      <c r="L180" s="132"/>
      <c r="M180" s="133"/>
      <c r="N180" s="134" t="str">
        <f t="shared" si="20"/>
        <v/>
      </c>
      <c r="O180" s="140" t="str">
        <f t="shared" si="7"/>
        <v/>
      </c>
      <c r="P180" s="141" t="str">
        <f t="shared" si="15"/>
        <v/>
      </c>
      <c r="Q180" s="137" t="str">
        <f t="shared" si="21"/>
        <v/>
      </c>
      <c r="R180" s="134" t="str">
        <f t="shared" si="16"/>
        <v/>
      </c>
      <c r="S180" s="134" t="str">
        <f t="shared" si="17"/>
        <v/>
      </c>
      <c r="T180" s="134" t="str">
        <f t="shared" si="18"/>
        <v/>
      </c>
      <c r="U180" s="134" t="str">
        <f t="shared" si="19"/>
        <v/>
      </c>
      <c r="V180" s="134" t="str">
        <f t="shared" si="23"/>
        <v/>
      </c>
      <c r="W180" s="142" t="str">
        <f t="shared" si="25"/>
        <v/>
      </c>
      <c r="X180" s="265" t="str">
        <f t="shared" si="10"/>
        <v/>
      </c>
      <c r="Y180" s="16">
        <f t="shared" si="24"/>
        <v>0</v>
      </c>
    </row>
    <row r="181" spans="1:25" ht="12.75" hidden="1" customHeight="1">
      <c r="A181" s="128" t="s">
        <v>374</v>
      </c>
      <c r="B181" s="4"/>
      <c r="C181" s="98"/>
      <c r="D181" s="103"/>
      <c r="E181" s="129"/>
      <c r="F181" s="129"/>
      <c r="G181" s="130"/>
      <c r="H181" s="139"/>
      <c r="I181" s="261"/>
      <c r="J181" s="140" t="str">
        <f t="shared" si="22"/>
        <v/>
      </c>
      <c r="K181" s="132"/>
      <c r="L181" s="132"/>
      <c r="M181" s="133"/>
      <c r="N181" s="134" t="str">
        <f t="shared" si="20"/>
        <v/>
      </c>
      <c r="O181" s="140" t="str">
        <f t="shared" si="7"/>
        <v/>
      </c>
      <c r="P181" s="141" t="str">
        <f t="shared" si="15"/>
        <v/>
      </c>
      <c r="Q181" s="137" t="str">
        <f t="shared" si="21"/>
        <v/>
      </c>
      <c r="R181" s="134" t="str">
        <f t="shared" si="16"/>
        <v/>
      </c>
      <c r="S181" s="134" t="str">
        <f t="shared" si="17"/>
        <v/>
      </c>
      <c r="T181" s="134" t="str">
        <f t="shared" si="18"/>
        <v/>
      </c>
      <c r="U181" s="134" t="str">
        <f t="shared" si="19"/>
        <v/>
      </c>
      <c r="V181" s="134" t="str">
        <f t="shared" si="23"/>
        <v/>
      </c>
      <c r="W181" s="142" t="str">
        <f t="shared" si="25"/>
        <v/>
      </c>
      <c r="X181" s="265" t="str">
        <f t="shared" si="10"/>
        <v/>
      </c>
      <c r="Y181" s="16">
        <f t="shared" si="24"/>
        <v>0</v>
      </c>
    </row>
    <row r="182" spans="1:25" ht="12.75" hidden="1" customHeight="1">
      <c r="A182" s="128" t="s">
        <v>374</v>
      </c>
      <c r="B182" s="4"/>
      <c r="C182" s="98"/>
      <c r="D182" s="103"/>
      <c r="E182" s="129"/>
      <c r="F182" s="129"/>
      <c r="G182" s="130"/>
      <c r="H182" s="139"/>
      <c r="I182" s="261"/>
      <c r="J182" s="140" t="str">
        <f t="shared" si="22"/>
        <v/>
      </c>
      <c r="K182" s="132"/>
      <c r="L182" s="132"/>
      <c r="M182" s="133"/>
      <c r="N182" s="134" t="str">
        <f t="shared" si="20"/>
        <v/>
      </c>
      <c r="O182" s="140" t="str">
        <f t="shared" si="7"/>
        <v/>
      </c>
      <c r="P182" s="141" t="str">
        <f t="shared" si="15"/>
        <v/>
      </c>
      <c r="Q182" s="137" t="str">
        <f t="shared" si="21"/>
        <v/>
      </c>
      <c r="R182" s="134" t="str">
        <f t="shared" si="16"/>
        <v/>
      </c>
      <c r="S182" s="134" t="str">
        <f t="shared" si="17"/>
        <v/>
      </c>
      <c r="T182" s="134" t="str">
        <f t="shared" si="18"/>
        <v/>
      </c>
      <c r="U182" s="134" t="str">
        <f t="shared" si="19"/>
        <v/>
      </c>
      <c r="V182" s="134" t="str">
        <f t="shared" si="23"/>
        <v/>
      </c>
      <c r="W182" s="142" t="str">
        <f t="shared" si="25"/>
        <v/>
      </c>
      <c r="X182" s="265" t="str">
        <f t="shared" si="10"/>
        <v/>
      </c>
      <c r="Y182" s="16">
        <f t="shared" si="24"/>
        <v>0</v>
      </c>
    </row>
    <row r="183" spans="1:25" ht="12.75" hidden="1" customHeight="1">
      <c r="A183" s="128" t="s">
        <v>374</v>
      </c>
      <c r="B183" s="4"/>
      <c r="C183" s="98"/>
      <c r="D183" s="103"/>
      <c r="E183" s="129"/>
      <c r="F183" s="129"/>
      <c r="G183" s="130"/>
      <c r="H183" s="139"/>
      <c r="I183" s="261"/>
      <c r="J183" s="140" t="str">
        <f t="shared" si="22"/>
        <v/>
      </c>
      <c r="K183" s="132"/>
      <c r="L183" s="132"/>
      <c r="M183" s="133"/>
      <c r="N183" s="134" t="str">
        <f t="shared" si="20"/>
        <v/>
      </c>
      <c r="O183" s="140" t="str">
        <f t="shared" si="7"/>
        <v/>
      </c>
      <c r="P183" s="141" t="str">
        <f t="shared" si="15"/>
        <v/>
      </c>
      <c r="Q183" s="137" t="str">
        <f t="shared" si="21"/>
        <v/>
      </c>
      <c r="R183" s="134" t="str">
        <f t="shared" si="16"/>
        <v/>
      </c>
      <c r="S183" s="134" t="str">
        <f t="shared" si="17"/>
        <v/>
      </c>
      <c r="T183" s="134" t="str">
        <f t="shared" si="18"/>
        <v/>
      </c>
      <c r="U183" s="134" t="str">
        <f t="shared" si="19"/>
        <v/>
      </c>
      <c r="V183" s="134" t="str">
        <f t="shared" si="23"/>
        <v/>
      </c>
      <c r="W183" s="142" t="str">
        <f t="shared" si="25"/>
        <v/>
      </c>
      <c r="X183" s="265" t="str">
        <f t="shared" si="10"/>
        <v/>
      </c>
      <c r="Y183" s="16">
        <f t="shared" si="24"/>
        <v>0</v>
      </c>
    </row>
    <row r="184" spans="1:25" ht="12.75" hidden="1" customHeight="1">
      <c r="A184" s="128" t="s">
        <v>374</v>
      </c>
      <c r="B184" s="4"/>
      <c r="C184" s="98"/>
      <c r="D184" s="103"/>
      <c r="E184" s="129"/>
      <c r="F184" s="129"/>
      <c r="G184" s="130"/>
      <c r="H184" s="139"/>
      <c r="I184" s="261"/>
      <c r="J184" s="140" t="str">
        <f t="shared" si="22"/>
        <v/>
      </c>
      <c r="K184" s="132"/>
      <c r="L184" s="132"/>
      <c r="M184" s="133"/>
      <c r="N184" s="134" t="str">
        <f t="shared" si="20"/>
        <v/>
      </c>
      <c r="O184" s="140" t="str">
        <f t="shared" si="7"/>
        <v/>
      </c>
      <c r="P184" s="141" t="str">
        <f t="shared" si="15"/>
        <v/>
      </c>
      <c r="Q184" s="137" t="str">
        <f t="shared" si="21"/>
        <v/>
      </c>
      <c r="R184" s="134" t="str">
        <f t="shared" si="16"/>
        <v/>
      </c>
      <c r="S184" s="134" t="str">
        <f t="shared" si="17"/>
        <v/>
      </c>
      <c r="T184" s="134" t="str">
        <f t="shared" si="18"/>
        <v/>
      </c>
      <c r="U184" s="134" t="str">
        <f t="shared" si="19"/>
        <v/>
      </c>
      <c r="V184" s="134" t="str">
        <f t="shared" si="23"/>
        <v/>
      </c>
      <c r="W184" s="142" t="str">
        <f t="shared" si="25"/>
        <v/>
      </c>
      <c r="X184" s="265" t="str">
        <f t="shared" si="10"/>
        <v/>
      </c>
      <c r="Y184" s="16">
        <f t="shared" si="24"/>
        <v>0</v>
      </c>
    </row>
    <row r="185" spans="1:25" ht="12.75" hidden="1" customHeight="1">
      <c r="A185" s="128" t="s">
        <v>374</v>
      </c>
      <c r="B185" s="4"/>
      <c r="C185" s="98"/>
      <c r="D185" s="103"/>
      <c r="E185" s="129"/>
      <c r="F185" s="129"/>
      <c r="G185" s="130"/>
      <c r="H185" s="139"/>
      <c r="I185" s="261"/>
      <c r="J185" s="140" t="str">
        <f t="shared" si="22"/>
        <v/>
      </c>
      <c r="K185" s="132"/>
      <c r="L185" s="132"/>
      <c r="M185" s="133"/>
      <c r="N185" s="134" t="str">
        <f t="shared" si="20"/>
        <v/>
      </c>
      <c r="O185" s="140" t="str">
        <f t="shared" si="7"/>
        <v/>
      </c>
      <c r="P185" s="141" t="str">
        <f t="shared" si="15"/>
        <v/>
      </c>
      <c r="Q185" s="137" t="str">
        <f t="shared" si="21"/>
        <v/>
      </c>
      <c r="R185" s="134" t="str">
        <f t="shared" si="16"/>
        <v/>
      </c>
      <c r="S185" s="134" t="str">
        <f t="shared" si="17"/>
        <v/>
      </c>
      <c r="T185" s="134" t="str">
        <f t="shared" si="18"/>
        <v/>
      </c>
      <c r="U185" s="134" t="str">
        <f t="shared" si="19"/>
        <v/>
      </c>
      <c r="V185" s="134" t="str">
        <f t="shared" si="23"/>
        <v/>
      </c>
      <c r="W185" s="142" t="str">
        <f t="shared" si="25"/>
        <v/>
      </c>
      <c r="X185" s="265" t="str">
        <f t="shared" si="10"/>
        <v/>
      </c>
      <c r="Y185" s="16">
        <f t="shared" si="24"/>
        <v>0</v>
      </c>
    </row>
    <row r="186" spans="1:25" ht="12.75" hidden="1" customHeight="1">
      <c r="A186" s="128" t="s">
        <v>374</v>
      </c>
      <c r="B186" s="4"/>
      <c r="C186" s="98"/>
      <c r="D186" s="103"/>
      <c r="E186" s="129"/>
      <c r="F186" s="129"/>
      <c r="G186" s="130"/>
      <c r="H186" s="139"/>
      <c r="I186" s="261"/>
      <c r="J186" s="140" t="str">
        <f t="shared" si="22"/>
        <v/>
      </c>
      <c r="K186" s="132"/>
      <c r="L186" s="132"/>
      <c r="M186" s="133"/>
      <c r="N186" s="134" t="str">
        <f t="shared" si="20"/>
        <v/>
      </c>
      <c r="O186" s="140" t="str">
        <f t="shared" si="7"/>
        <v/>
      </c>
      <c r="P186" s="141" t="str">
        <f t="shared" si="15"/>
        <v/>
      </c>
      <c r="Q186" s="137" t="str">
        <f t="shared" si="21"/>
        <v/>
      </c>
      <c r="R186" s="134" t="str">
        <f t="shared" si="16"/>
        <v/>
      </c>
      <c r="S186" s="134" t="str">
        <f t="shared" si="17"/>
        <v/>
      </c>
      <c r="T186" s="134" t="str">
        <f t="shared" si="18"/>
        <v/>
      </c>
      <c r="U186" s="134" t="str">
        <f t="shared" si="19"/>
        <v/>
      </c>
      <c r="V186" s="134" t="str">
        <f t="shared" si="23"/>
        <v/>
      </c>
      <c r="W186" s="142" t="str">
        <f t="shared" si="25"/>
        <v/>
      </c>
      <c r="X186" s="265" t="str">
        <f t="shared" si="10"/>
        <v/>
      </c>
      <c r="Y186" s="16">
        <f t="shared" si="24"/>
        <v>0</v>
      </c>
    </row>
    <row r="187" spans="1:25" ht="12.75" hidden="1" customHeight="1">
      <c r="A187" s="128" t="s">
        <v>374</v>
      </c>
      <c r="B187" s="4"/>
      <c r="C187" s="98"/>
      <c r="D187" s="103"/>
      <c r="E187" s="129"/>
      <c r="F187" s="129"/>
      <c r="G187" s="130"/>
      <c r="H187" s="139"/>
      <c r="I187" s="261"/>
      <c r="J187" s="140" t="str">
        <f t="shared" si="22"/>
        <v/>
      </c>
      <c r="K187" s="132"/>
      <c r="L187" s="132"/>
      <c r="M187" s="133"/>
      <c r="N187" s="134" t="str">
        <f t="shared" si="20"/>
        <v/>
      </c>
      <c r="O187" s="140" t="str">
        <f t="shared" si="7"/>
        <v/>
      </c>
      <c r="P187" s="141" t="str">
        <f t="shared" si="15"/>
        <v/>
      </c>
      <c r="Q187" s="137" t="str">
        <f t="shared" si="21"/>
        <v/>
      </c>
      <c r="R187" s="134" t="str">
        <f t="shared" si="16"/>
        <v/>
      </c>
      <c r="S187" s="134" t="str">
        <f t="shared" si="17"/>
        <v/>
      </c>
      <c r="T187" s="134" t="str">
        <f t="shared" si="18"/>
        <v/>
      </c>
      <c r="U187" s="134" t="str">
        <f t="shared" si="19"/>
        <v/>
      </c>
      <c r="V187" s="134" t="str">
        <f t="shared" si="23"/>
        <v/>
      </c>
      <c r="W187" s="142" t="str">
        <f t="shared" si="25"/>
        <v/>
      </c>
      <c r="X187" s="265" t="str">
        <f t="shared" si="10"/>
        <v/>
      </c>
      <c r="Y187" s="16">
        <f t="shared" si="24"/>
        <v>0</v>
      </c>
    </row>
    <row r="188" spans="1:25" ht="12.75" hidden="1" customHeight="1">
      <c r="A188" s="128" t="s">
        <v>374</v>
      </c>
      <c r="B188" s="4"/>
      <c r="C188" s="98"/>
      <c r="D188" s="103"/>
      <c r="E188" s="129"/>
      <c r="F188" s="129"/>
      <c r="G188" s="130"/>
      <c r="H188" s="139"/>
      <c r="I188" s="261"/>
      <c r="J188" s="140" t="str">
        <f t="shared" si="22"/>
        <v/>
      </c>
      <c r="K188" s="132"/>
      <c r="L188" s="132"/>
      <c r="M188" s="133"/>
      <c r="N188" s="134" t="str">
        <f t="shared" si="20"/>
        <v/>
      </c>
      <c r="O188" s="140" t="str">
        <f t="shared" si="7"/>
        <v/>
      </c>
      <c r="P188" s="141" t="str">
        <f t="shared" si="15"/>
        <v/>
      </c>
      <c r="Q188" s="137" t="str">
        <f t="shared" si="21"/>
        <v/>
      </c>
      <c r="R188" s="134" t="str">
        <f t="shared" si="16"/>
        <v/>
      </c>
      <c r="S188" s="134" t="str">
        <f t="shared" si="17"/>
        <v/>
      </c>
      <c r="T188" s="134" t="str">
        <f t="shared" si="18"/>
        <v/>
      </c>
      <c r="U188" s="134" t="str">
        <f t="shared" si="19"/>
        <v/>
      </c>
      <c r="V188" s="134" t="str">
        <f t="shared" si="23"/>
        <v/>
      </c>
      <c r="W188" s="142" t="str">
        <f t="shared" si="25"/>
        <v/>
      </c>
      <c r="X188" s="265" t="str">
        <f t="shared" si="10"/>
        <v/>
      </c>
      <c r="Y188" s="16">
        <f t="shared" si="24"/>
        <v>0</v>
      </c>
    </row>
    <row r="189" spans="1:25" ht="12.75" hidden="1" customHeight="1">
      <c r="A189" s="128" t="s">
        <v>374</v>
      </c>
      <c r="B189" s="4"/>
      <c r="C189" s="98"/>
      <c r="D189" s="103"/>
      <c r="E189" s="129"/>
      <c r="F189" s="129"/>
      <c r="G189" s="130"/>
      <c r="H189" s="139"/>
      <c r="I189" s="261"/>
      <c r="J189" s="140" t="str">
        <f t="shared" si="22"/>
        <v/>
      </c>
      <c r="K189" s="132"/>
      <c r="L189" s="132"/>
      <c r="M189" s="133"/>
      <c r="N189" s="134" t="str">
        <f t="shared" si="20"/>
        <v/>
      </c>
      <c r="O189" s="140" t="str">
        <f t="shared" si="7"/>
        <v/>
      </c>
      <c r="P189" s="141" t="str">
        <f t="shared" si="15"/>
        <v/>
      </c>
      <c r="Q189" s="137" t="str">
        <f t="shared" si="21"/>
        <v/>
      </c>
      <c r="R189" s="134" t="str">
        <f t="shared" si="16"/>
        <v/>
      </c>
      <c r="S189" s="134" t="str">
        <f t="shared" si="17"/>
        <v/>
      </c>
      <c r="T189" s="134" t="str">
        <f t="shared" si="18"/>
        <v/>
      </c>
      <c r="U189" s="134" t="str">
        <f t="shared" si="19"/>
        <v/>
      </c>
      <c r="V189" s="134" t="str">
        <f t="shared" si="23"/>
        <v/>
      </c>
      <c r="W189" s="142" t="str">
        <f t="shared" si="25"/>
        <v/>
      </c>
      <c r="X189" s="265" t="str">
        <f t="shared" si="10"/>
        <v/>
      </c>
      <c r="Y189" s="16">
        <f t="shared" si="24"/>
        <v>0</v>
      </c>
    </row>
    <row r="190" spans="1:25" ht="12.75" hidden="1" customHeight="1">
      <c r="A190" s="128" t="s">
        <v>374</v>
      </c>
      <c r="B190" s="4"/>
      <c r="C190" s="98"/>
      <c r="D190" s="103"/>
      <c r="E190" s="129"/>
      <c r="F190" s="129"/>
      <c r="G190" s="130"/>
      <c r="H190" s="139"/>
      <c r="I190" s="261"/>
      <c r="J190" s="140" t="str">
        <f t="shared" si="22"/>
        <v/>
      </c>
      <c r="K190" s="132"/>
      <c r="L190" s="132"/>
      <c r="M190" s="133"/>
      <c r="N190" s="134" t="str">
        <f t="shared" si="20"/>
        <v/>
      </c>
      <c r="O190" s="140" t="str">
        <f t="shared" si="7"/>
        <v/>
      </c>
      <c r="P190" s="141" t="str">
        <f t="shared" si="15"/>
        <v/>
      </c>
      <c r="Q190" s="137" t="str">
        <f t="shared" si="21"/>
        <v/>
      </c>
      <c r="R190" s="134" t="str">
        <f t="shared" si="16"/>
        <v/>
      </c>
      <c r="S190" s="134" t="str">
        <f t="shared" si="17"/>
        <v/>
      </c>
      <c r="T190" s="134" t="str">
        <f t="shared" si="18"/>
        <v/>
      </c>
      <c r="U190" s="134" t="str">
        <f t="shared" si="19"/>
        <v/>
      </c>
      <c r="V190" s="134" t="str">
        <f t="shared" si="23"/>
        <v/>
      </c>
      <c r="W190" s="142" t="str">
        <f t="shared" si="25"/>
        <v/>
      </c>
      <c r="X190" s="265" t="str">
        <f t="shared" si="10"/>
        <v/>
      </c>
      <c r="Y190" s="16">
        <f t="shared" si="24"/>
        <v>0</v>
      </c>
    </row>
    <row r="191" spans="1:25" ht="12.75" hidden="1" customHeight="1">
      <c r="A191" s="128" t="s">
        <v>374</v>
      </c>
      <c r="B191" s="4"/>
      <c r="C191" s="98"/>
      <c r="D191" s="103"/>
      <c r="E191" s="129"/>
      <c r="F191" s="129"/>
      <c r="G191" s="130"/>
      <c r="H191" s="139"/>
      <c r="I191" s="261"/>
      <c r="J191" s="140" t="str">
        <f t="shared" si="22"/>
        <v/>
      </c>
      <c r="K191" s="132"/>
      <c r="L191" s="132"/>
      <c r="M191" s="133"/>
      <c r="N191" s="134" t="str">
        <f t="shared" si="20"/>
        <v/>
      </c>
      <c r="O191" s="140" t="str">
        <f t="shared" si="7"/>
        <v/>
      </c>
      <c r="P191" s="141" t="str">
        <f t="shared" si="15"/>
        <v/>
      </c>
      <c r="Q191" s="137" t="str">
        <f t="shared" si="21"/>
        <v/>
      </c>
      <c r="R191" s="134" t="str">
        <f t="shared" si="16"/>
        <v/>
      </c>
      <c r="S191" s="134" t="str">
        <f t="shared" si="17"/>
        <v/>
      </c>
      <c r="T191" s="134" t="str">
        <f t="shared" si="18"/>
        <v/>
      </c>
      <c r="U191" s="134" t="str">
        <f t="shared" si="19"/>
        <v/>
      </c>
      <c r="V191" s="134" t="str">
        <f t="shared" si="23"/>
        <v/>
      </c>
      <c r="W191" s="142" t="str">
        <f t="shared" si="25"/>
        <v/>
      </c>
      <c r="X191" s="265" t="str">
        <f t="shared" si="10"/>
        <v/>
      </c>
      <c r="Y191" s="16">
        <f t="shared" si="24"/>
        <v>0</v>
      </c>
    </row>
    <row r="192" spans="1:25" ht="12.75" hidden="1" customHeight="1">
      <c r="A192" s="128" t="s">
        <v>374</v>
      </c>
      <c r="B192" s="4"/>
      <c r="C192" s="98"/>
      <c r="D192" s="103"/>
      <c r="E192" s="129"/>
      <c r="F192" s="129"/>
      <c r="G192" s="130"/>
      <c r="H192" s="139"/>
      <c r="I192" s="261"/>
      <c r="J192" s="140" t="str">
        <f t="shared" si="22"/>
        <v/>
      </c>
      <c r="K192" s="132"/>
      <c r="L192" s="132"/>
      <c r="M192" s="133"/>
      <c r="N192" s="134" t="str">
        <f t="shared" si="20"/>
        <v/>
      </c>
      <c r="O192" s="140" t="str">
        <f t="shared" si="7"/>
        <v/>
      </c>
      <c r="P192" s="141" t="str">
        <f t="shared" si="15"/>
        <v/>
      </c>
      <c r="Q192" s="137" t="str">
        <f t="shared" si="21"/>
        <v/>
      </c>
      <c r="R192" s="134" t="str">
        <f t="shared" si="16"/>
        <v/>
      </c>
      <c r="S192" s="134" t="str">
        <f t="shared" si="17"/>
        <v/>
      </c>
      <c r="T192" s="134" t="str">
        <f t="shared" si="18"/>
        <v/>
      </c>
      <c r="U192" s="134" t="str">
        <f t="shared" si="19"/>
        <v/>
      </c>
      <c r="V192" s="134" t="str">
        <f t="shared" si="23"/>
        <v/>
      </c>
      <c r="W192" s="142" t="str">
        <f t="shared" si="25"/>
        <v/>
      </c>
      <c r="X192" s="265" t="str">
        <f t="shared" si="10"/>
        <v/>
      </c>
      <c r="Y192" s="16">
        <f t="shared" si="24"/>
        <v>0</v>
      </c>
    </row>
    <row r="193" spans="1:25" ht="12.75" hidden="1" customHeight="1">
      <c r="A193" s="128" t="s">
        <v>374</v>
      </c>
      <c r="B193" s="4"/>
      <c r="C193" s="98"/>
      <c r="D193" s="103"/>
      <c r="E193" s="129"/>
      <c r="F193" s="129"/>
      <c r="G193" s="130"/>
      <c r="H193" s="139"/>
      <c r="I193" s="261"/>
      <c r="J193" s="140" t="str">
        <f t="shared" si="22"/>
        <v/>
      </c>
      <c r="K193" s="132"/>
      <c r="L193" s="132"/>
      <c r="M193" s="133"/>
      <c r="N193" s="134" t="str">
        <f t="shared" si="20"/>
        <v/>
      </c>
      <c r="O193" s="140" t="str">
        <f t="shared" si="7"/>
        <v/>
      </c>
      <c r="P193" s="141" t="str">
        <f t="shared" si="15"/>
        <v/>
      </c>
      <c r="Q193" s="137" t="str">
        <f t="shared" si="21"/>
        <v/>
      </c>
      <c r="R193" s="134" t="str">
        <f t="shared" si="16"/>
        <v/>
      </c>
      <c r="S193" s="134" t="str">
        <f t="shared" si="17"/>
        <v/>
      </c>
      <c r="T193" s="134" t="str">
        <f t="shared" si="18"/>
        <v/>
      </c>
      <c r="U193" s="134" t="str">
        <f t="shared" si="19"/>
        <v/>
      </c>
      <c r="V193" s="134" t="str">
        <f t="shared" si="23"/>
        <v/>
      </c>
      <c r="W193" s="142" t="str">
        <f t="shared" si="25"/>
        <v/>
      </c>
      <c r="X193" s="265" t="str">
        <f t="shared" si="10"/>
        <v/>
      </c>
      <c r="Y193" s="16">
        <f t="shared" si="24"/>
        <v>0</v>
      </c>
    </row>
    <row r="194" spans="1:25" ht="12.75" hidden="1" customHeight="1">
      <c r="A194" s="128" t="s">
        <v>374</v>
      </c>
      <c r="B194" s="4"/>
      <c r="C194" s="98"/>
      <c r="D194" s="103"/>
      <c r="E194" s="129"/>
      <c r="F194" s="129"/>
      <c r="G194" s="130"/>
      <c r="H194" s="139"/>
      <c r="I194" s="261"/>
      <c r="J194" s="140" t="str">
        <f t="shared" si="22"/>
        <v/>
      </c>
      <c r="K194" s="132"/>
      <c r="L194" s="132"/>
      <c r="M194" s="133"/>
      <c r="N194" s="134" t="str">
        <f t="shared" si="20"/>
        <v/>
      </c>
      <c r="O194" s="140" t="str">
        <f t="shared" si="7"/>
        <v/>
      </c>
      <c r="P194" s="141" t="str">
        <f t="shared" si="15"/>
        <v/>
      </c>
      <c r="Q194" s="137" t="str">
        <f t="shared" si="21"/>
        <v/>
      </c>
      <c r="R194" s="134" t="str">
        <f t="shared" si="16"/>
        <v/>
      </c>
      <c r="S194" s="134" t="str">
        <f t="shared" si="17"/>
        <v/>
      </c>
      <c r="T194" s="134" t="str">
        <f t="shared" si="18"/>
        <v/>
      </c>
      <c r="U194" s="134" t="str">
        <f t="shared" si="19"/>
        <v/>
      </c>
      <c r="V194" s="134" t="str">
        <f t="shared" si="23"/>
        <v/>
      </c>
      <c r="W194" s="142" t="str">
        <f t="shared" si="25"/>
        <v/>
      </c>
      <c r="X194" s="265" t="str">
        <f t="shared" si="10"/>
        <v/>
      </c>
      <c r="Y194" s="16">
        <f t="shared" si="24"/>
        <v>0</v>
      </c>
    </row>
    <row r="195" spans="1:25" ht="12.75" hidden="1" customHeight="1">
      <c r="A195" s="128" t="s">
        <v>374</v>
      </c>
      <c r="B195" s="4"/>
      <c r="C195" s="98"/>
      <c r="D195" s="103"/>
      <c r="E195" s="129"/>
      <c r="F195" s="129"/>
      <c r="G195" s="130"/>
      <c r="H195" s="139"/>
      <c r="I195" s="261"/>
      <c r="J195" s="140" t="str">
        <f t="shared" si="22"/>
        <v/>
      </c>
      <c r="K195" s="132"/>
      <c r="L195" s="132"/>
      <c r="M195" s="133"/>
      <c r="N195" s="134" t="str">
        <f t="shared" si="20"/>
        <v/>
      </c>
      <c r="O195" s="140" t="str">
        <f t="shared" si="7"/>
        <v/>
      </c>
      <c r="P195" s="141" t="str">
        <f t="shared" si="15"/>
        <v/>
      </c>
      <c r="Q195" s="137" t="str">
        <f t="shared" si="21"/>
        <v/>
      </c>
      <c r="R195" s="134" t="str">
        <f t="shared" si="16"/>
        <v/>
      </c>
      <c r="S195" s="134" t="str">
        <f t="shared" si="17"/>
        <v/>
      </c>
      <c r="T195" s="134" t="str">
        <f t="shared" si="18"/>
        <v/>
      </c>
      <c r="U195" s="134" t="str">
        <f t="shared" si="19"/>
        <v/>
      </c>
      <c r="V195" s="134" t="str">
        <f t="shared" si="23"/>
        <v/>
      </c>
      <c r="W195" s="142" t="str">
        <f t="shared" si="25"/>
        <v/>
      </c>
      <c r="X195" s="265" t="str">
        <f t="shared" si="10"/>
        <v/>
      </c>
      <c r="Y195" s="16">
        <f t="shared" si="24"/>
        <v>0</v>
      </c>
    </row>
    <row r="196" spans="1:25" ht="12.75" hidden="1" customHeight="1">
      <c r="A196" s="128" t="s">
        <v>374</v>
      </c>
      <c r="B196" s="4"/>
      <c r="C196" s="98"/>
      <c r="D196" s="103"/>
      <c r="E196" s="129"/>
      <c r="F196" s="129"/>
      <c r="G196" s="130"/>
      <c r="H196" s="143"/>
      <c r="I196" s="262"/>
      <c r="J196" s="140" t="str">
        <f t="shared" si="22"/>
        <v/>
      </c>
      <c r="K196" s="112"/>
      <c r="L196" s="112"/>
      <c r="M196" s="144"/>
      <c r="N196" s="134" t="str">
        <f t="shared" si="20"/>
        <v/>
      </c>
      <c r="O196" s="140" t="str">
        <f t="shared" si="7"/>
        <v/>
      </c>
      <c r="P196" s="141" t="str">
        <f t="shared" si="15"/>
        <v/>
      </c>
      <c r="Q196" s="137" t="str">
        <f t="shared" si="21"/>
        <v/>
      </c>
      <c r="R196" s="134" t="str">
        <f t="shared" si="16"/>
        <v/>
      </c>
      <c r="S196" s="134" t="str">
        <f t="shared" si="17"/>
        <v/>
      </c>
      <c r="T196" s="134" t="str">
        <f t="shared" si="18"/>
        <v/>
      </c>
      <c r="U196" s="134" t="str">
        <f t="shared" si="19"/>
        <v/>
      </c>
      <c r="V196" s="134" t="str">
        <f t="shared" si="23"/>
        <v/>
      </c>
      <c r="W196" s="142" t="str">
        <f t="shared" si="25"/>
        <v/>
      </c>
      <c r="X196" s="265" t="str">
        <f t="shared" si="10"/>
        <v/>
      </c>
      <c r="Y196" s="16">
        <f t="shared" si="24"/>
        <v>0</v>
      </c>
    </row>
    <row r="197" spans="1:25" ht="12.75" hidden="1" customHeight="1">
      <c r="A197" s="128" t="s">
        <v>374</v>
      </c>
      <c r="B197" s="4"/>
      <c r="C197" s="98"/>
      <c r="D197" s="103"/>
      <c r="E197" s="129"/>
      <c r="F197" s="129"/>
      <c r="G197" s="130"/>
      <c r="H197" s="143"/>
      <c r="I197" s="262"/>
      <c r="J197" s="140" t="str">
        <f t="shared" si="22"/>
        <v/>
      </c>
      <c r="K197" s="112"/>
      <c r="L197" s="112"/>
      <c r="M197" s="144"/>
      <c r="N197" s="134" t="str">
        <f t="shared" si="20"/>
        <v/>
      </c>
      <c r="O197" s="140" t="str">
        <f t="shared" si="7"/>
        <v/>
      </c>
      <c r="P197" s="141" t="str">
        <f t="shared" si="15"/>
        <v/>
      </c>
      <c r="Q197" s="137" t="str">
        <f t="shared" si="21"/>
        <v/>
      </c>
      <c r="R197" s="134" t="str">
        <f t="shared" si="16"/>
        <v/>
      </c>
      <c r="S197" s="134" t="str">
        <f t="shared" si="17"/>
        <v/>
      </c>
      <c r="T197" s="134" t="str">
        <f t="shared" si="18"/>
        <v/>
      </c>
      <c r="U197" s="134" t="str">
        <f t="shared" si="19"/>
        <v/>
      </c>
      <c r="V197" s="134" t="str">
        <f t="shared" si="23"/>
        <v/>
      </c>
      <c r="W197" s="142" t="str">
        <f t="shared" si="25"/>
        <v/>
      </c>
      <c r="X197" s="265" t="str">
        <f t="shared" si="10"/>
        <v/>
      </c>
      <c r="Y197" s="16">
        <f t="shared" si="24"/>
        <v>0</v>
      </c>
    </row>
    <row r="198" spans="1:25" ht="12.75" hidden="1" customHeight="1">
      <c r="A198" s="128" t="s">
        <v>374</v>
      </c>
      <c r="B198" s="4"/>
      <c r="C198" s="98"/>
      <c r="D198" s="103"/>
      <c r="E198" s="129"/>
      <c r="F198" s="129"/>
      <c r="G198" s="130"/>
      <c r="H198" s="143"/>
      <c r="I198" s="262"/>
      <c r="J198" s="140" t="str">
        <f t="shared" si="22"/>
        <v/>
      </c>
      <c r="K198" s="112"/>
      <c r="L198" s="112"/>
      <c r="M198" s="144"/>
      <c r="N198" s="134" t="str">
        <f t="shared" si="20"/>
        <v/>
      </c>
      <c r="O198" s="140" t="str">
        <f t="shared" si="7"/>
        <v/>
      </c>
      <c r="P198" s="141" t="str">
        <f t="shared" si="15"/>
        <v/>
      </c>
      <c r="Q198" s="137" t="str">
        <f t="shared" si="21"/>
        <v/>
      </c>
      <c r="R198" s="134" t="str">
        <f t="shared" si="16"/>
        <v/>
      </c>
      <c r="S198" s="134" t="str">
        <f t="shared" si="17"/>
        <v/>
      </c>
      <c r="T198" s="134" t="str">
        <f t="shared" si="18"/>
        <v/>
      </c>
      <c r="U198" s="134" t="str">
        <f t="shared" si="19"/>
        <v/>
      </c>
      <c r="V198" s="134" t="str">
        <f t="shared" si="23"/>
        <v/>
      </c>
      <c r="W198" s="142" t="str">
        <f t="shared" si="25"/>
        <v/>
      </c>
      <c r="X198" s="265" t="str">
        <f t="shared" si="10"/>
        <v/>
      </c>
      <c r="Y198" s="16">
        <f t="shared" si="24"/>
        <v>0</v>
      </c>
    </row>
    <row r="199" spans="1:25" ht="12.75" hidden="1" customHeight="1">
      <c r="A199" s="128" t="s">
        <v>374</v>
      </c>
      <c r="B199" s="4"/>
      <c r="C199" s="98"/>
      <c r="D199" s="103"/>
      <c r="E199" s="129"/>
      <c r="F199" s="129"/>
      <c r="G199" s="130"/>
      <c r="H199" s="143"/>
      <c r="I199" s="262"/>
      <c r="J199" s="140" t="str">
        <f t="shared" si="22"/>
        <v/>
      </c>
      <c r="K199" s="112"/>
      <c r="L199" s="112"/>
      <c r="M199" s="144"/>
      <c r="N199" s="134" t="str">
        <f t="shared" si="20"/>
        <v/>
      </c>
      <c r="O199" s="140" t="str">
        <f t="shared" si="7"/>
        <v/>
      </c>
      <c r="P199" s="141" t="str">
        <f t="shared" ref="P199:P229" si="26">IF($Y199 = 1,IF($P$23="No",$P$24,0),"")</f>
        <v/>
      </c>
      <c r="Q199" s="137" t="str">
        <f t="shared" si="21"/>
        <v/>
      </c>
      <c r="R199" s="134" t="str">
        <f t="shared" ref="R199:R229" si="27">IF($Y199 = 1,IFERROR(IF($P$34="Per Bed",$Q$34,$Q$34 /F199),0) + IFERROR(IF($P$35="Per Bed",$Q$35,$Q$35/F199),0),"")</f>
        <v/>
      </c>
      <c r="S199" s="134" t="str">
        <f t="shared" ref="S199:S229" si="28">IF($Y199 = 1,IFERROR(IF($P$36="Per Bed",$Q$36,$Q$36/F199),0),"")</f>
        <v/>
      </c>
      <c r="T199" s="134" t="str">
        <f t="shared" ref="T199:T229" si="29">IF($Y199 = 1,IFERROR(IF($P$38="Per Bed",$Q$38,$Q$38 /F199),0) + IFERROR(IF($P$39="Per Bed",$Q$39,$Q$39/F199),0),"")</f>
        <v/>
      </c>
      <c r="U199" s="134" t="str">
        <f t="shared" ref="U199:U229" si="30">IF($Y199 = 1,IFERROR(IF($P$40="Per Bed",$Q$40,$Q$40/F199),0) + IFERROR(IF($P$41="Per Bed",$Q$41,$Q$41/F199),0) + IFERROR(IF($P$42="Per Bed",$Q$42,$Q$42/F199),0),"")</f>
        <v/>
      </c>
      <c r="V199" s="134" t="str">
        <f t="shared" si="23"/>
        <v/>
      </c>
      <c r="W199" s="142" t="str">
        <f t="shared" si="25"/>
        <v/>
      </c>
      <c r="X199" s="265" t="str">
        <f t="shared" si="10"/>
        <v/>
      </c>
      <c r="Y199" s="16">
        <f t="shared" si="24"/>
        <v>0</v>
      </c>
    </row>
    <row r="200" spans="1:25" ht="12.75" hidden="1" customHeight="1">
      <c r="A200" s="128" t="s">
        <v>374</v>
      </c>
      <c r="B200" s="4"/>
      <c r="C200" s="98"/>
      <c r="D200" s="103"/>
      <c r="E200" s="129"/>
      <c r="F200" s="129"/>
      <c r="G200" s="130"/>
      <c r="H200" s="143"/>
      <c r="I200" s="262"/>
      <c r="J200" s="140" t="str">
        <f t="shared" si="22"/>
        <v/>
      </c>
      <c r="K200" s="112"/>
      <c r="L200" s="112"/>
      <c r="M200" s="144"/>
      <c r="N200" s="134" t="str">
        <f t="shared" ref="N200:N229" si="31">IF($Y200 = 1, $I200-K200/12-L200/12-M200,"")</f>
        <v/>
      </c>
      <c r="O200" s="140" t="str">
        <f t="shared" si="7"/>
        <v/>
      </c>
      <c r="P200" s="141" t="str">
        <f t="shared" si="26"/>
        <v/>
      </c>
      <c r="Q200" s="137" t="str">
        <f t="shared" ref="Q200:Q229" si="32">IF($Y200 = 1,$Q$19,"")</f>
        <v/>
      </c>
      <c r="R200" s="134" t="str">
        <f t="shared" si="27"/>
        <v/>
      </c>
      <c r="S200" s="134" t="str">
        <f t="shared" si="28"/>
        <v/>
      </c>
      <c r="T200" s="134" t="str">
        <f t="shared" si="29"/>
        <v/>
      </c>
      <c r="U200" s="134" t="str">
        <f t="shared" si="30"/>
        <v/>
      </c>
      <c r="V200" s="134" t="str">
        <f t="shared" si="23"/>
        <v/>
      </c>
      <c r="W200" s="142" t="str">
        <f t="shared" si="25"/>
        <v/>
      </c>
      <c r="X200" s="265" t="str">
        <f t="shared" si="10"/>
        <v/>
      </c>
      <c r="Y200" s="16">
        <f t="shared" si="24"/>
        <v>0</v>
      </c>
    </row>
    <row r="201" spans="1:25" ht="12.75" hidden="1" customHeight="1">
      <c r="A201" s="128" t="s">
        <v>374</v>
      </c>
      <c r="B201" s="4"/>
      <c r="C201" s="98"/>
      <c r="D201" s="103"/>
      <c r="E201" s="129"/>
      <c r="F201" s="129"/>
      <c r="G201" s="130"/>
      <c r="H201" s="143"/>
      <c r="I201" s="262"/>
      <c r="J201" s="140" t="str">
        <f t="shared" ref="J201:J229" si="33">IF($Y201 = 1,$I201/$E201,"")</f>
        <v/>
      </c>
      <c r="K201" s="112"/>
      <c r="L201" s="112"/>
      <c r="M201" s="144"/>
      <c r="N201" s="134" t="str">
        <f t="shared" si="31"/>
        <v/>
      </c>
      <c r="O201" s="140" t="str">
        <f t="shared" si="7"/>
        <v/>
      </c>
      <c r="P201" s="141" t="str">
        <f t="shared" si="26"/>
        <v/>
      </c>
      <c r="Q201" s="137" t="str">
        <f t="shared" si="32"/>
        <v/>
      </c>
      <c r="R201" s="134" t="str">
        <f t="shared" si="27"/>
        <v/>
      </c>
      <c r="S201" s="134" t="str">
        <f t="shared" si="28"/>
        <v/>
      </c>
      <c r="T201" s="134" t="str">
        <f t="shared" si="29"/>
        <v/>
      </c>
      <c r="U201" s="134" t="str">
        <f t="shared" si="30"/>
        <v/>
      </c>
      <c r="V201" s="134" t="str">
        <f t="shared" ref="V201:V229" si="34">IF($Y201 = 1,$I$44,"")</f>
        <v/>
      </c>
      <c r="W201" s="142" t="str">
        <f t="shared" si="25"/>
        <v/>
      </c>
      <c r="X201" s="265" t="str">
        <f t="shared" si="10"/>
        <v/>
      </c>
      <c r="Y201" s="16">
        <f t="shared" ref="Y201:Y229" si="35">IF(AND(A201&lt;&gt;"", E201 &gt; 0, F201 &lt;&gt; ""),  1, 0 )</f>
        <v>0</v>
      </c>
    </row>
    <row r="202" spans="1:25" ht="12.75" hidden="1" customHeight="1">
      <c r="A202" s="128" t="s">
        <v>374</v>
      </c>
      <c r="B202" s="4"/>
      <c r="C202" s="98"/>
      <c r="D202" s="103"/>
      <c r="E202" s="129"/>
      <c r="F202" s="129"/>
      <c r="G202" s="130"/>
      <c r="H202" s="143"/>
      <c r="I202" s="262"/>
      <c r="J202" s="140" t="str">
        <f t="shared" si="33"/>
        <v/>
      </c>
      <c r="K202" s="112"/>
      <c r="L202" s="112"/>
      <c r="M202" s="144"/>
      <c r="N202" s="134" t="str">
        <f t="shared" si="31"/>
        <v/>
      </c>
      <c r="O202" s="140" t="str">
        <f t="shared" si="7"/>
        <v/>
      </c>
      <c r="P202" s="141" t="str">
        <f t="shared" si="26"/>
        <v/>
      </c>
      <c r="Q202" s="137" t="str">
        <f t="shared" si="32"/>
        <v/>
      </c>
      <c r="R202" s="134" t="str">
        <f t="shared" si="27"/>
        <v/>
      </c>
      <c r="S202" s="134" t="str">
        <f t="shared" si="28"/>
        <v/>
      </c>
      <c r="T202" s="134" t="str">
        <f t="shared" si="29"/>
        <v/>
      </c>
      <c r="U202" s="134" t="str">
        <f t="shared" si="30"/>
        <v/>
      </c>
      <c r="V202" s="134" t="str">
        <f t="shared" si="34"/>
        <v/>
      </c>
      <c r="W202" s="142" t="str">
        <f t="shared" si="25"/>
        <v/>
      </c>
      <c r="X202" s="265" t="str">
        <f t="shared" si="10"/>
        <v/>
      </c>
      <c r="Y202" s="16">
        <f t="shared" si="35"/>
        <v>0</v>
      </c>
    </row>
    <row r="203" spans="1:25" ht="12.75" hidden="1" customHeight="1">
      <c r="A203" s="128" t="s">
        <v>374</v>
      </c>
      <c r="B203" s="4"/>
      <c r="C203" s="98"/>
      <c r="D203" s="103"/>
      <c r="E203" s="129"/>
      <c r="F203" s="129"/>
      <c r="G203" s="130"/>
      <c r="H203" s="143"/>
      <c r="I203" s="262"/>
      <c r="J203" s="140" t="str">
        <f t="shared" si="33"/>
        <v/>
      </c>
      <c r="K203" s="112"/>
      <c r="L203" s="112"/>
      <c r="M203" s="144"/>
      <c r="N203" s="134" t="str">
        <f t="shared" si="31"/>
        <v/>
      </c>
      <c r="O203" s="140" t="str">
        <f t="shared" si="7"/>
        <v/>
      </c>
      <c r="P203" s="141" t="str">
        <f t="shared" si="26"/>
        <v/>
      </c>
      <c r="Q203" s="137" t="str">
        <f t="shared" si="32"/>
        <v/>
      </c>
      <c r="R203" s="134" t="str">
        <f t="shared" si="27"/>
        <v/>
      </c>
      <c r="S203" s="134" t="str">
        <f t="shared" si="28"/>
        <v/>
      </c>
      <c r="T203" s="134" t="str">
        <f t="shared" si="29"/>
        <v/>
      </c>
      <c r="U203" s="134" t="str">
        <f t="shared" si="30"/>
        <v/>
      </c>
      <c r="V203" s="134" t="str">
        <f t="shared" si="34"/>
        <v/>
      </c>
      <c r="W203" s="142" t="str">
        <f t="shared" si="25"/>
        <v/>
      </c>
      <c r="X203" s="265" t="str">
        <f t="shared" si="10"/>
        <v/>
      </c>
      <c r="Y203" s="16">
        <f t="shared" si="35"/>
        <v>0</v>
      </c>
    </row>
    <row r="204" spans="1:25" ht="12.75" hidden="1" customHeight="1">
      <c r="A204" s="128" t="s">
        <v>374</v>
      </c>
      <c r="B204" s="4"/>
      <c r="C204" s="98"/>
      <c r="D204" s="103"/>
      <c r="E204" s="129"/>
      <c r="F204" s="129"/>
      <c r="G204" s="130"/>
      <c r="H204" s="143"/>
      <c r="I204" s="262"/>
      <c r="J204" s="140" t="str">
        <f t="shared" si="33"/>
        <v/>
      </c>
      <c r="K204" s="112"/>
      <c r="L204" s="112"/>
      <c r="M204" s="144"/>
      <c r="N204" s="134" t="str">
        <f t="shared" si="31"/>
        <v/>
      </c>
      <c r="O204" s="140" t="str">
        <f t="shared" si="7"/>
        <v/>
      </c>
      <c r="P204" s="141" t="str">
        <f t="shared" si="26"/>
        <v/>
      </c>
      <c r="Q204" s="137" t="str">
        <f t="shared" si="32"/>
        <v/>
      </c>
      <c r="R204" s="134" t="str">
        <f t="shared" si="27"/>
        <v/>
      </c>
      <c r="S204" s="134" t="str">
        <f t="shared" si="28"/>
        <v/>
      </c>
      <c r="T204" s="134" t="str">
        <f t="shared" si="29"/>
        <v/>
      </c>
      <c r="U204" s="134" t="str">
        <f t="shared" si="30"/>
        <v/>
      </c>
      <c r="V204" s="134" t="str">
        <f t="shared" si="34"/>
        <v/>
      </c>
      <c r="W204" s="142" t="str">
        <f t="shared" ref="W204:W229" si="36">IF($Y204 = 1,N204+SUM(P204:V204),"")</f>
        <v/>
      </c>
      <c r="X204" s="265" t="str">
        <f t="shared" si="10"/>
        <v/>
      </c>
      <c r="Y204" s="16">
        <f t="shared" si="35"/>
        <v>0</v>
      </c>
    </row>
    <row r="205" spans="1:25" ht="12.75" hidden="1" customHeight="1">
      <c r="A205" s="128" t="s">
        <v>374</v>
      </c>
      <c r="B205" s="4"/>
      <c r="C205" s="98"/>
      <c r="D205" s="103"/>
      <c r="E205" s="129"/>
      <c r="F205" s="129"/>
      <c r="G205" s="130"/>
      <c r="H205" s="143"/>
      <c r="I205" s="262"/>
      <c r="J205" s="140" t="str">
        <f t="shared" si="33"/>
        <v/>
      </c>
      <c r="K205" s="112"/>
      <c r="L205" s="112"/>
      <c r="M205" s="144"/>
      <c r="N205" s="134" t="str">
        <f t="shared" si="31"/>
        <v/>
      </c>
      <c r="O205" s="140" t="str">
        <f t="shared" si="7"/>
        <v/>
      </c>
      <c r="P205" s="141" t="str">
        <f t="shared" si="26"/>
        <v/>
      </c>
      <c r="Q205" s="137" t="str">
        <f t="shared" si="32"/>
        <v/>
      </c>
      <c r="R205" s="134" t="str">
        <f t="shared" si="27"/>
        <v/>
      </c>
      <c r="S205" s="134" t="str">
        <f t="shared" si="28"/>
        <v/>
      </c>
      <c r="T205" s="134" t="str">
        <f t="shared" si="29"/>
        <v/>
      </c>
      <c r="U205" s="134" t="str">
        <f t="shared" si="30"/>
        <v/>
      </c>
      <c r="V205" s="134" t="str">
        <f t="shared" si="34"/>
        <v/>
      </c>
      <c r="W205" s="142" t="str">
        <f t="shared" si="36"/>
        <v/>
      </c>
      <c r="X205" s="265" t="str">
        <f t="shared" si="10"/>
        <v/>
      </c>
      <c r="Y205" s="16">
        <f t="shared" si="35"/>
        <v>0</v>
      </c>
    </row>
    <row r="206" spans="1:25" ht="12.75" hidden="1" customHeight="1">
      <c r="A206" s="128" t="s">
        <v>374</v>
      </c>
      <c r="B206" s="4"/>
      <c r="C206" s="98"/>
      <c r="D206" s="103"/>
      <c r="E206" s="129"/>
      <c r="F206" s="129"/>
      <c r="G206" s="130"/>
      <c r="H206" s="143"/>
      <c r="I206" s="262"/>
      <c r="J206" s="140" t="str">
        <f t="shared" si="33"/>
        <v/>
      </c>
      <c r="K206" s="112"/>
      <c r="L206" s="112"/>
      <c r="M206" s="144"/>
      <c r="N206" s="134" t="str">
        <f t="shared" si="31"/>
        <v/>
      </c>
      <c r="O206" s="140" t="str">
        <f t="shared" si="7"/>
        <v/>
      </c>
      <c r="P206" s="141" t="str">
        <f t="shared" si="26"/>
        <v/>
      </c>
      <c r="Q206" s="137" t="str">
        <f t="shared" si="32"/>
        <v/>
      </c>
      <c r="R206" s="134" t="str">
        <f t="shared" si="27"/>
        <v/>
      </c>
      <c r="S206" s="134" t="str">
        <f t="shared" si="28"/>
        <v/>
      </c>
      <c r="T206" s="134" t="str">
        <f t="shared" si="29"/>
        <v/>
      </c>
      <c r="U206" s="134" t="str">
        <f t="shared" si="30"/>
        <v/>
      </c>
      <c r="V206" s="134" t="str">
        <f t="shared" si="34"/>
        <v/>
      </c>
      <c r="W206" s="142" t="str">
        <f t="shared" si="36"/>
        <v/>
      </c>
      <c r="X206" s="265" t="str">
        <f t="shared" si="10"/>
        <v/>
      </c>
      <c r="Y206" s="16">
        <f t="shared" si="35"/>
        <v>0</v>
      </c>
    </row>
    <row r="207" spans="1:25" ht="12.75" hidden="1" customHeight="1">
      <c r="A207" s="128" t="s">
        <v>374</v>
      </c>
      <c r="B207" s="4"/>
      <c r="C207" s="98"/>
      <c r="D207" s="103"/>
      <c r="E207" s="129"/>
      <c r="F207" s="129"/>
      <c r="G207" s="130"/>
      <c r="H207" s="143"/>
      <c r="I207" s="262"/>
      <c r="J207" s="140" t="str">
        <f t="shared" si="33"/>
        <v/>
      </c>
      <c r="K207" s="112"/>
      <c r="L207" s="112"/>
      <c r="M207" s="144"/>
      <c r="N207" s="134" t="str">
        <f t="shared" si="31"/>
        <v/>
      </c>
      <c r="O207" s="140" t="str">
        <f t="shared" si="7"/>
        <v/>
      </c>
      <c r="P207" s="141" t="str">
        <f t="shared" si="26"/>
        <v/>
      </c>
      <c r="Q207" s="137" t="str">
        <f t="shared" si="32"/>
        <v/>
      </c>
      <c r="R207" s="134" t="str">
        <f t="shared" si="27"/>
        <v/>
      </c>
      <c r="S207" s="134" t="str">
        <f t="shared" si="28"/>
        <v/>
      </c>
      <c r="T207" s="134" t="str">
        <f t="shared" si="29"/>
        <v/>
      </c>
      <c r="U207" s="134" t="str">
        <f t="shared" si="30"/>
        <v/>
      </c>
      <c r="V207" s="134" t="str">
        <f t="shared" si="34"/>
        <v/>
      </c>
      <c r="W207" s="142" t="str">
        <f t="shared" si="36"/>
        <v/>
      </c>
      <c r="X207" s="265" t="str">
        <f t="shared" si="10"/>
        <v/>
      </c>
      <c r="Y207" s="16">
        <f t="shared" si="35"/>
        <v>0</v>
      </c>
    </row>
    <row r="208" spans="1:25" ht="12.75" hidden="1" customHeight="1">
      <c r="A208" s="128" t="s">
        <v>374</v>
      </c>
      <c r="B208" s="4"/>
      <c r="C208" s="98"/>
      <c r="D208" s="103"/>
      <c r="E208" s="129"/>
      <c r="F208" s="129"/>
      <c r="G208" s="130"/>
      <c r="H208" s="143"/>
      <c r="I208" s="262"/>
      <c r="J208" s="140" t="str">
        <f t="shared" si="33"/>
        <v/>
      </c>
      <c r="K208" s="112"/>
      <c r="L208" s="112"/>
      <c r="M208" s="144"/>
      <c r="N208" s="134" t="str">
        <f t="shared" si="31"/>
        <v/>
      </c>
      <c r="O208" s="140" t="str">
        <f t="shared" si="7"/>
        <v/>
      </c>
      <c r="P208" s="141" t="str">
        <f t="shared" si="26"/>
        <v/>
      </c>
      <c r="Q208" s="137" t="str">
        <f t="shared" si="32"/>
        <v/>
      </c>
      <c r="R208" s="134" t="str">
        <f t="shared" si="27"/>
        <v/>
      </c>
      <c r="S208" s="134" t="str">
        <f t="shared" si="28"/>
        <v/>
      </c>
      <c r="T208" s="134" t="str">
        <f t="shared" si="29"/>
        <v/>
      </c>
      <c r="U208" s="134" t="str">
        <f t="shared" si="30"/>
        <v/>
      </c>
      <c r="V208" s="134" t="str">
        <f t="shared" si="34"/>
        <v/>
      </c>
      <c r="W208" s="142" t="str">
        <f t="shared" si="36"/>
        <v/>
      </c>
      <c r="X208" s="265" t="str">
        <f t="shared" si="10"/>
        <v/>
      </c>
      <c r="Y208" s="16">
        <f t="shared" si="35"/>
        <v>0</v>
      </c>
    </row>
    <row r="209" spans="1:25" ht="12.75" hidden="1" customHeight="1">
      <c r="A209" s="128" t="s">
        <v>374</v>
      </c>
      <c r="B209" s="4"/>
      <c r="C209" s="98"/>
      <c r="D209" s="103"/>
      <c r="E209" s="129"/>
      <c r="F209" s="129"/>
      <c r="G209" s="130"/>
      <c r="H209" s="143"/>
      <c r="I209" s="262"/>
      <c r="J209" s="140" t="str">
        <f t="shared" si="33"/>
        <v/>
      </c>
      <c r="K209" s="112"/>
      <c r="L209" s="112"/>
      <c r="M209" s="144"/>
      <c r="N209" s="134" t="str">
        <f t="shared" si="31"/>
        <v/>
      </c>
      <c r="O209" s="140" t="str">
        <f t="shared" si="7"/>
        <v/>
      </c>
      <c r="P209" s="141" t="str">
        <f t="shared" si="26"/>
        <v/>
      </c>
      <c r="Q209" s="137" t="str">
        <f t="shared" si="32"/>
        <v/>
      </c>
      <c r="R209" s="134" t="str">
        <f t="shared" si="27"/>
        <v/>
      </c>
      <c r="S209" s="134" t="str">
        <f t="shared" si="28"/>
        <v/>
      </c>
      <c r="T209" s="134" t="str">
        <f t="shared" si="29"/>
        <v/>
      </c>
      <c r="U209" s="134" t="str">
        <f t="shared" si="30"/>
        <v/>
      </c>
      <c r="V209" s="134" t="str">
        <f t="shared" si="34"/>
        <v/>
      </c>
      <c r="W209" s="142" t="str">
        <f t="shared" si="36"/>
        <v/>
      </c>
      <c r="X209" s="265" t="str">
        <f t="shared" si="10"/>
        <v/>
      </c>
      <c r="Y209" s="16">
        <f t="shared" si="35"/>
        <v>0</v>
      </c>
    </row>
    <row r="210" spans="1:25" ht="12.75" hidden="1" customHeight="1">
      <c r="A210" s="128" t="s">
        <v>374</v>
      </c>
      <c r="B210" s="4"/>
      <c r="C210" s="98"/>
      <c r="D210" s="103"/>
      <c r="E210" s="129"/>
      <c r="F210" s="129"/>
      <c r="G210" s="130"/>
      <c r="H210" s="143"/>
      <c r="I210" s="262"/>
      <c r="J210" s="140" t="str">
        <f t="shared" si="33"/>
        <v/>
      </c>
      <c r="K210" s="112"/>
      <c r="L210" s="112"/>
      <c r="M210" s="144"/>
      <c r="N210" s="134" t="str">
        <f t="shared" si="31"/>
        <v/>
      </c>
      <c r="O210" s="140" t="str">
        <f t="shared" si="7"/>
        <v/>
      </c>
      <c r="P210" s="141" t="str">
        <f t="shared" si="26"/>
        <v/>
      </c>
      <c r="Q210" s="137" t="str">
        <f t="shared" si="32"/>
        <v/>
      </c>
      <c r="R210" s="134" t="str">
        <f t="shared" si="27"/>
        <v/>
      </c>
      <c r="S210" s="134" t="str">
        <f t="shared" si="28"/>
        <v/>
      </c>
      <c r="T210" s="134" t="str">
        <f t="shared" si="29"/>
        <v/>
      </c>
      <c r="U210" s="134" t="str">
        <f t="shared" si="30"/>
        <v/>
      </c>
      <c r="V210" s="134" t="str">
        <f t="shared" si="34"/>
        <v/>
      </c>
      <c r="W210" s="142" t="str">
        <f t="shared" si="36"/>
        <v/>
      </c>
      <c r="X210" s="265" t="str">
        <f t="shared" si="10"/>
        <v/>
      </c>
      <c r="Y210" s="16">
        <f t="shared" si="35"/>
        <v>0</v>
      </c>
    </row>
    <row r="211" spans="1:25" ht="12.75" hidden="1" customHeight="1">
      <c r="A211" s="128" t="s">
        <v>374</v>
      </c>
      <c r="B211" s="4"/>
      <c r="C211" s="98"/>
      <c r="D211" s="103"/>
      <c r="E211" s="129"/>
      <c r="F211" s="129"/>
      <c r="G211" s="130"/>
      <c r="H211" s="143"/>
      <c r="I211" s="262"/>
      <c r="J211" s="140" t="str">
        <f t="shared" si="33"/>
        <v/>
      </c>
      <c r="K211" s="112"/>
      <c r="L211" s="112"/>
      <c r="M211" s="144"/>
      <c r="N211" s="134" t="str">
        <f t="shared" si="31"/>
        <v/>
      </c>
      <c r="O211" s="140" t="str">
        <f t="shared" si="7"/>
        <v/>
      </c>
      <c r="P211" s="141" t="str">
        <f t="shared" si="26"/>
        <v/>
      </c>
      <c r="Q211" s="137" t="str">
        <f t="shared" si="32"/>
        <v/>
      </c>
      <c r="R211" s="134" t="str">
        <f t="shared" si="27"/>
        <v/>
      </c>
      <c r="S211" s="134" t="str">
        <f t="shared" si="28"/>
        <v/>
      </c>
      <c r="T211" s="134" t="str">
        <f t="shared" si="29"/>
        <v/>
      </c>
      <c r="U211" s="134" t="str">
        <f t="shared" si="30"/>
        <v/>
      </c>
      <c r="V211" s="134" t="str">
        <f t="shared" si="34"/>
        <v/>
      </c>
      <c r="W211" s="142" t="str">
        <f t="shared" si="36"/>
        <v/>
      </c>
      <c r="X211" s="265" t="str">
        <f t="shared" si="10"/>
        <v/>
      </c>
      <c r="Y211" s="16">
        <f t="shared" si="35"/>
        <v>0</v>
      </c>
    </row>
    <row r="212" spans="1:25" ht="12.75" hidden="1" customHeight="1">
      <c r="A212" s="128" t="s">
        <v>374</v>
      </c>
      <c r="B212" s="4"/>
      <c r="C212" s="98"/>
      <c r="D212" s="103"/>
      <c r="E212" s="129"/>
      <c r="F212" s="129"/>
      <c r="G212" s="130"/>
      <c r="H212" s="143"/>
      <c r="I212" s="262"/>
      <c r="J212" s="140" t="str">
        <f t="shared" si="33"/>
        <v/>
      </c>
      <c r="K212" s="112"/>
      <c r="L212" s="112"/>
      <c r="M212" s="144"/>
      <c r="N212" s="134" t="str">
        <f t="shared" si="31"/>
        <v/>
      </c>
      <c r="O212" s="140" t="str">
        <f t="shared" si="7"/>
        <v/>
      </c>
      <c r="P212" s="141" t="str">
        <f t="shared" si="26"/>
        <v/>
      </c>
      <c r="Q212" s="137" t="str">
        <f t="shared" si="32"/>
        <v/>
      </c>
      <c r="R212" s="134" t="str">
        <f t="shared" si="27"/>
        <v/>
      </c>
      <c r="S212" s="134" t="str">
        <f t="shared" si="28"/>
        <v/>
      </c>
      <c r="T212" s="134" t="str">
        <f t="shared" si="29"/>
        <v/>
      </c>
      <c r="U212" s="134" t="str">
        <f t="shared" si="30"/>
        <v/>
      </c>
      <c r="V212" s="134" t="str">
        <f t="shared" si="34"/>
        <v/>
      </c>
      <c r="W212" s="142" t="str">
        <f t="shared" si="36"/>
        <v/>
      </c>
      <c r="X212" s="265" t="str">
        <f t="shared" si="10"/>
        <v/>
      </c>
      <c r="Y212" s="16">
        <f t="shared" si="35"/>
        <v>0</v>
      </c>
    </row>
    <row r="213" spans="1:25" ht="12.75" hidden="1" customHeight="1">
      <c r="A213" s="128" t="s">
        <v>374</v>
      </c>
      <c r="B213" s="4"/>
      <c r="C213" s="98"/>
      <c r="D213" s="103"/>
      <c r="E213" s="129"/>
      <c r="F213" s="129"/>
      <c r="G213" s="130"/>
      <c r="H213" s="143"/>
      <c r="I213" s="262"/>
      <c r="J213" s="140" t="str">
        <f t="shared" si="33"/>
        <v/>
      </c>
      <c r="K213" s="112"/>
      <c r="L213" s="112"/>
      <c r="M213" s="144"/>
      <c r="N213" s="134" t="str">
        <f t="shared" si="31"/>
        <v/>
      </c>
      <c r="O213" s="140" t="str">
        <f t="shared" si="7"/>
        <v/>
      </c>
      <c r="P213" s="141" t="str">
        <f t="shared" si="26"/>
        <v/>
      </c>
      <c r="Q213" s="137" t="str">
        <f t="shared" si="32"/>
        <v/>
      </c>
      <c r="R213" s="134" t="str">
        <f t="shared" si="27"/>
        <v/>
      </c>
      <c r="S213" s="134" t="str">
        <f t="shared" si="28"/>
        <v/>
      </c>
      <c r="T213" s="134" t="str">
        <f t="shared" si="29"/>
        <v/>
      </c>
      <c r="U213" s="134" t="str">
        <f t="shared" si="30"/>
        <v/>
      </c>
      <c r="V213" s="134" t="str">
        <f t="shared" si="34"/>
        <v/>
      </c>
      <c r="W213" s="142" t="str">
        <f t="shared" si="36"/>
        <v/>
      </c>
      <c r="X213" s="265" t="str">
        <f t="shared" si="10"/>
        <v/>
      </c>
      <c r="Y213" s="16">
        <f t="shared" si="35"/>
        <v>0</v>
      </c>
    </row>
    <row r="214" spans="1:25" ht="12.75" hidden="1" customHeight="1">
      <c r="A214" s="128" t="s">
        <v>374</v>
      </c>
      <c r="B214" s="4"/>
      <c r="C214" s="98"/>
      <c r="D214" s="103"/>
      <c r="E214" s="129"/>
      <c r="F214" s="129"/>
      <c r="G214" s="130"/>
      <c r="H214" s="143"/>
      <c r="I214" s="262"/>
      <c r="J214" s="140" t="str">
        <f t="shared" si="33"/>
        <v/>
      </c>
      <c r="K214" s="112"/>
      <c r="L214" s="112"/>
      <c r="M214" s="144"/>
      <c r="N214" s="134" t="str">
        <f t="shared" si="31"/>
        <v/>
      </c>
      <c r="O214" s="140" t="str">
        <f t="shared" si="7"/>
        <v/>
      </c>
      <c r="P214" s="141" t="str">
        <f t="shared" si="26"/>
        <v/>
      </c>
      <c r="Q214" s="137" t="str">
        <f t="shared" si="32"/>
        <v/>
      </c>
      <c r="R214" s="134" t="str">
        <f t="shared" si="27"/>
        <v/>
      </c>
      <c r="S214" s="134" t="str">
        <f t="shared" si="28"/>
        <v/>
      </c>
      <c r="T214" s="134" t="str">
        <f t="shared" si="29"/>
        <v/>
      </c>
      <c r="U214" s="134" t="str">
        <f t="shared" si="30"/>
        <v/>
      </c>
      <c r="V214" s="134" t="str">
        <f t="shared" si="34"/>
        <v/>
      </c>
      <c r="W214" s="142" t="str">
        <f t="shared" si="36"/>
        <v/>
      </c>
      <c r="X214" s="265" t="str">
        <f t="shared" si="10"/>
        <v/>
      </c>
      <c r="Y214" s="16">
        <f t="shared" si="35"/>
        <v>0</v>
      </c>
    </row>
    <row r="215" spans="1:25" ht="12.75" hidden="1" customHeight="1">
      <c r="A215" s="128" t="s">
        <v>374</v>
      </c>
      <c r="B215" s="4"/>
      <c r="C215" s="98"/>
      <c r="D215" s="103"/>
      <c r="E215" s="129"/>
      <c r="F215" s="129"/>
      <c r="G215" s="130"/>
      <c r="H215" s="143"/>
      <c r="I215" s="262"/>
      <c r="J215" s="140" t="str">
        <f t="shared" si="33"/>
        <v/>
      </c>
      <c r="K215" s="112"/>
      <c r="L215" s="112"/>
      <c r="M215" s="144"/>
      <c r="N215" s="134" t="str">
        <f t="shared" si="31"/>
        <v/>
      </c>
      <c r="O215" s="140" t="str">
        <f t="shared" si="7"/>
        <v/>
      </c>
      <c r="P215" s="141" t="str">
        <f t="shared" si="26"/>
        <v/>
      </c>
      <c r="Q215" s="137" t="str">
        <f t="shared" si="32"/>
        <v/>
      </c>
      <c r="R215" s="134" t="str">
        <f t="shared" si="27"/>
        <v/>
      </c>
      <c r="S215" s="134" t="str">
        <f t="shared" si="28"/>
        <v/>
      </c>
      <c r="T215" s="134" t="str">
        <f t="shared" si="29"/>
        <v/>
      </c>
      <c r="U215" s="134" t="str">
        <f t="shared" si="30"/>
        <v/>
      </c>
      <c r="V215" s="134" t="str">
        <f t="shared" si="34"/>
        <v/>
      </c>
      <c r="W215" s="142" t="str">
        <f t="shared" si="36"/>
        <v/>
      </c>
      <c r="X215" s="265" t="str">
        <f t="shared" si="10"/>
        <v/>
      </c>
      <c r="Y215" s="16">
        <f t="shared" si="35"/>
        <v>0</v>
      </c>
    </row>
    <row r="216" spans="1:25" ht="12.75" hidden="1" customHeight="1">
      <c r="A216" s="128" t="s">
        <v>374</v>
      </c>
      <c r="B216" s="4"/>
      <c r="C216" s="98"/>
      <c r="D216" s="103"/>
      <c r="E216" s="129"/>
      <c r="F216" s="129"/>
      <c r="G216" s="130"/>
      <c r="H216" s="143"/>
      <c r="I216" s="262"/>
      <c r="J216" s="140" t="str">
        <f t="shared" si="33"/>
        <v/>
      </c>
      <c r="K216" s="112"/>
      <c r="L216" s="112"/>
      <c r="M216" s="144"/>
      <c r="N216" s="134" t="str">
        <f t="shared" si="31"/>
        <v/>
      </c>
      <c r="O216" s="140" t="str">
        <f t="shared" si="7"/>
        <v/>
      </c>
      <c r="P216" s="141" t="str">
        <f t="shared" si="26"/>
        <v/>
      </c>
      <c r="Q216" s="137" t="str">
        <f t="shared" si="32"/>
        <v/>
      </c>
      <c r="R216" s="134" t="str">
        <f t="shared" si="27"/>
        <v/>
      </c>
      <c r="S216" s="134" t="str">
        <f t="shared" si="28"/>
        <v/>
      </c>
      <c r="T216" s="134" t="str">
        <f t="shared" si="29"/>
        <v/>
      </c>
      <c r="U216" s="134" t="str">
        <f t="shared" si="30"/>
        <v/>
      </c>
      <c r="V216" s="134" t="str">
        <f t="shared" si="34"/>
        <v/>
      </c>
      <c r="W216" s="142" t="str">
        <f t="shared" si="36"/>
        <v/>
      </c>
      <c r="X216" s="265" t="str">
        <f t="shared" si="10"/>
        <v/>
      </c>
      <c r="Y216" s="16">
        <f t="shared" si="35"/>
        <v>0</v>
      </c>
    </row>
    <row r="217" spans="1:25" ht="12.75" hidden="1" customHeight="1">
      <c r="A217" s="128" t="s">
        <v>374</v>
      </c>
      <c r="B217" s="4"/>
      <c r="C217" s="98"/>
      <c r="D217" s="103"/>
      <c r="E217" s="129"/>
      <c r="F217" s="129"/>
      <c r="G217" s="130"/>
      <c r="H217" s="143"/>
      <c r="I217" s="262"/>
      <c r="J217" s="140" t="str">
        <f t="shared" si="33"/>
        <v/>
      </c>
      <c r="K217" s="112"/>
      <c r="L217" s="112"/>
      <c r="M217" s="144"/>
      <c r="N217" s="134" t="str">
        <f t="shared" si="31"/>
        <v/>
      </c>
      <c r="O217" s="140" t="str">
        <f t="shared" si="7"/>
        <v/>
      </c>
      <c r="P217" s="141" t="str">
        <f t="shared" si="26"/>
        <v/>
      </c>
      <c r="Q217" s="137" t="str">
        <f t="shared" si="32"/>
        <v/>
      </c>
      <c r="R217" s="134" t="str">
        <f t="shared" si="27"/>
        <v/>
      </c>
      <c r="S217" s="134" t="str">
        <f t="shared" si="28"/>
        <v/>
      </c>
      <c r="T217" s="134" t="str">
        <f t="shared" si="29"/>
        <v/>
      </c>
      <c r="U217" s="134" t="str">
        <f t="shared" si="30"/>
        <v/>
      </c>
      <c r="V217" s="134" t="str">
        <f t="shared" si="34"/>
        <v/>
      </c>
      <c r="W217" s="142" t="str">
        <f t="shared" si="36"/>
        <v/>
      </c>
      <c r="X217" s="265" t="str">
        <f t="shared" si="10"/>
        <v/>
      </c>
      <c r="Y217" s="16">
        <f t="shared" si="35"/>
        <v>0</v>
      </c>
    </row>
    <row r="218" spans="1:25" ht="12.75" hidden="1" customHeight="1">
      <c r="A218" s="128" t="s">
        <v>374</v>
      </c>
      <c r="B218" s="4"/>
      <c r="C218" s="98"/>
      <c r="D218" s="103"/>
      <c r="E218" s="129"/>
      <c r="F218" s="129"/>
      <c r="G218" s="130"/>
      <c r="H218" s="143"/>
      <c r="I218" s="262"/>
      <c r="J218" s="140" t="str">
        <f t="shared" si="33"/>
        <v/>
      </c>
      <c r="K218" s="112"/>
      <c r="L218" s="112"/>
      <c r="M218" s="144"/>
      <c r="N218" s="134" t="str">
        <f t="shared" si="31"/>
        <v/>
      </c>
      <c r="O218" s="140" t="str">
        <f t="shared" si="7"/>
        <v/>
      </c>
      <c r="P218" s="141" t="str">
        <f t="shared" si="26"/>
        <v/>
      </c>
      <c r="Q218" s="137" t="str">
        <f t="shared" si="32"/>
        <v/>
      </c>
      <c r="R218" s="134" t="str">
        <f t="shared" si="27"/>
        <v/>
      </c>
      <c r="S218" s="134" t="str">
        <f t="shared" si="28"/>
        <v/>
      </c>
      <c r="T218" s="134" t="str">
        <f t="shared" si="29"/>
        <v/>
      </c>
      <c r="U218" s="134" t="str">
        <f t="shared" si="30"/>
        <v/>
      </c>
      <c r="V218" s="134" t="str">
        <f t="shared" si="34"/>
        <v/>
      </c>
      <c r="W218" s="142" t="str">
        <f t="shared" si="36"/>
        <v/>
      </c>
      <c r="X218" s="265" t="str">
        <f t="shared" si="10"/>
        <v/>
      </c>
      <c r="Y218" s="16">
        <f t="shared" si="35"/>
        <v>0</v>
      </c>
    </row>
    <row r="219" spans="1:25" ht="12.75" hidden="1" customHeight="1">
      <c r="A219" s="128" t="s">
        <v>374</v>
      </c>
      <c r="B219" s="4"/>
      <c r="C219" s="98"/>
      <c r="D219" s="103"/>
      <c r="E219" s="129"/>
      <c r="F219" s="129"/>
      <c r="G219" s="130"/>
      <c r="H219" s="143"/>
      <c r="I219" s="262"/>
      <c r="J219" s="140" t="str">
        <f t="shared" si="33"/>
        <v/>
      </c>
      <c r="K219" s="112"/>
      <c r="L219" s="112"/>
      <c r="M219" s="144"/>
      <c r="N219" s="134" t="str">
        <f t="shared" si="31"/>
        <v/>
      </c>
      <c r="O219" s="140" t="str">
        <f t="shared" si="7"/>
        <v/>
      </c>
      <c r="P219" s="141" t="str">
        <f t="shared" si="26"/>
        <v/>
      </c>
      <c r="Q219" s="137" t="str">
        <f t="shared" si="32"/>
        <v/>
      </c>
      <c r="R219" s="134" t="str">
        <f t="shared" si="27"/>
        <v/>
      </c>
      <c r="S219" s="134" t="str">
        <f t="shared" si="28"/>
        <v/>
      </c>
      <c r="T219" s="134" t="str">
        <f t="shared" si="29"/>
        <v/>
      </c>
      <c r="U219" s="134" t="str">
        <f t="shared" si="30"/>
        <v/>
      </c>
      <c r="V219" s="134" t="str">
        <f t="shared" si="34"/>
        <v/>
      </c>
      <c r="W219" s="142" t="str">
        <f t="shared" si="36"/>
        <v/>
      </c>
      <c r="X219" s="265" t="str">
        <f t="shared" si="10"/>
        <v/>
      </c>
      <c r="Y219" s="16">
        <f t="shared" si="35"/>
        <v>0</v>
      </c>
    </row>
    <row r="220" spans="1:25" ht="12.75" hidden="1" customHeight="1">
      <c r="A220" s="128" t="s">
        <v>374</v>
      </c>
      <c r="B220" s="4"/>
      <c r="C220" s="98"/>
      <c r="D220" s="103"/>
      <c r="E220" s="129"/>
      <c r="F220" s="129"/>
      <c r="G220" s="130"/>
      <c r="H220" s="143"/>
      <c r="I220" s="262"/>
      <c r="J220" s="140" t="str">
        <f t="shared" si="33"/>
        <v/>
      </c>
      <c r="K220" s="112"/>
      <c r="L220" s="112"/>
      <c r="M220" s="144"/>
      <c r="N220" s="134" t="str">
        <f t="shared" si="31"/>
        <v/>
      </c>
      <c r="O220" s="140" t="str">
        <f t="shared" si="7"/>
        <v/>
      </c>
      <c r="P220" s="141" t="str">
        <f t="shared" si="26"/>
        <v/>
      </c>
      <c r="Q220" s="137" t="str">
        <f t="shared" si="32"/>
        <v/>
      </c>
      <c r="R220" s="134" t="str">
        <f t="shared" si="27"/>
        <v/>
      </c>
      <c r="S220" s="134" t="str">
        <f t="shared" si="28"/>
        <v/>
      </c>
      <c r="T220" s="134" t="str">
        <f t="shared" si="29"/>
        <v/>
      </c>
      <c r="U220" s="134" t="str">
        <f t="shared" si="30"/>
        <v/>
      </c>
      <c r="V220" s="134" t="str">
        <f t="shared" si="34"/>
        <v/>
      </c>
      <c r="W220" s="142" t="str">
        <f t="shared" si="36"/>
        <v/>
      </c>
      <c r="X220" s="265" t="str">
        <f t="shared" si="10"/>
        <v/>
      </c>
      <c r="Y220" s="16">
        <f t="shared" si="35"/>
        <v>0</v>
      </c>
    </row>
    <row r="221" spans="1:25" ht="12.75" hidden="1" customHeight="1">
      <c r="A221" s="128" t="s">
        <v>374</v>
      </c>
      <c r="B221" s="4"/>
      <c r="C221" s="98"/>
      <c r="D221" s="103"/>
      <c r="E221" s="129"/>
      <c r="F221" s="129"/>
      <c r="G221" s="130"/>
      <c r="H221" s="143"/>
      <c r="I221" s="262"/>
      <c r="J221" s="140" t="str">
        <f t="shared" si="33"/>
        <v/>
      </c>
      <c r="K221" s="112"/>
      <c r="L221" s="112"/>
      <c r="M221" s="144"/>
      <c r="N221" s="134" t="str">
        <f t="shared" si="31"/>
        <v/>
      </c>
      <c r="O221" s="140" t="str">
        <f t="shared" si="7"/>
        <v/>
      </c>
      <c r="P221" s="141" t="str">
        <f t="shared" si="26"/>
        <v/>
      </c>
      <c r="Q221" s="137" t="str">
        <f t="shared" si="32"/>
        <v/>
      </c>
      <c r="R221" s="134" t="str">
        <f t="shared" si="27"/>
        <v/>
      </c>
      <c r="S221" s="134" t="str">
        <f t="shared" si="28"/>
        <v/>
      </c>
      <c r="T221" s="134" t="str">
        <f t="shared" si="29"/>
        <v/>
      </c>
      <c r="U221" s="134" t="str">
        <f t="shared" si="30"/>
        <v/>
      </c>
      <c r="V221" s="134" t="str">
        <f t="shared" si="34"/>
        <v/>
      </c>
      <c r="W221" s="142" t="str">
        <f t="shared" si="36"/>
        <v/>
      </c>
      <c r="X221" s="265" t="str">
        <f t="shared" si="10"/>
        <v/>
      </c>
      <c r="Y221" s="16">
        <f t="shared" si="35"/>
        <v>0</v>
      </c>
    </row>
    <row r="222" spans="1:25" ht="12.75" hidden="1" customHeight="1">
      <c r="A222" s="128" t="s">
        <v>374</v>
      </c>
      <c r="B222" s="4"/>
      <c r="C222" s="98"/>
      <c r="D222" s="103"/>
      <c r="E222" s="129"/>
      <c r="F222" s="129"/>
      <c r="G222" s="130"/>
      <c r="H222" s="143"/>
      <c r="I222" s="262"/>
      <c r="J222" s="140" t="str">
        <f t="shared" si="33"/>
        <v/>
      </c>
      <c r="K222" s="112"/>
      <c r="L222" s="112"/>
      <c r="M222" s="144"/>
      <c r="N222" s="134" t="str">
        <f t="shared" si="31"/>
        <v/>
      </c>
      <c r="O222" s="140" t="str">
        <f t="shared" si="7"/>
        <v/>
      </c>
      <c r="P222" s="141" t="str">
        <f t="shared" si="26"/>
        <v/>
      </c>
      <c r="Q222" s="137" t="str">
        <f t="shared" si="32"/>
        <v/>
      </c>
      <c r="R222" s="134" t="str">
        <f t="shared" si="27"/>
        <v/>
      </c>
      <c r="S222" s="134" t="str">
        <f t="shared" si="28"/>
        <v/>
      </c>
      <c r="T222" s="134" t="str">
        <f t="shared" si="29"/>
        <v/>
      </c>
      <c r="U222" s="134" t="str">
        <f t="shared" si="30"/>
        <v/>
      </c>
      <c r="V222" s="134" t="str">
        <f t="shared" si="34"/>
        <v/>
      </c>
      <c r="W222" s="142" t="str">
        <f t="shared" si="36"/>
        <v/>
      </c>
      <c r="X222" s="265" t="str">
        <f t="shared" si="10"/>
        <v/>
      </c>
      <c r="Y222" s="16">
        <f t="shared" si="35"/>
        <v>0</v>
      </c>
    </row>
    <row r="223" spans="1:25" ht="12.75" hidden="1" customHeight="1">
      <c r="A223" s="128" t="s">
        <v>374</v>
      </c>
      <c r="B223" s="4"/>
      <c r="C223" s="98"/>
      <c r="D223" s="103"/>
      <c r="E223" s="129"/>
      <c r="F223" s="129"/>
      <c r="G223" s="130"/>
      <c r="H223" s="143"/>
      <c r="I223" s="262"/>
      <c r="J223" s="140" t="str">
        <f t="shared" si="33"/>
        <v/>
      </c>
      <c r="K223" s="112"/>
      <c r="L223" s="112"/>
      <c r="M223" s="144"/>
      <c r="N223" s="134" t="str">
        <f t="shared" si="31"/>
        <v/>
      </c>
      <c r="O223" s="140" t="str">
        <f t="shared" si="7"/>
        <v/>
      </c>
      <c r="P223" s="141" t="str">
        <f t="shared" si="26"/>
        <v/>
      </c>
      <c r="Q223" s="137" t="str">
        <f t="shared" si="32"/>
        <v/>
      </c>
      <c r="R223" s="134" t="str">
        <f t="shared" si="27"/>
        <v/>
      </c>
      <c r="S223" s="134" t="str">
        <f t="shared" si="28"/>
        <v/>
      </c>
      <c r="T223" s="134" t="str">
        <f t="shared" si="29"/>
        <v/>
      </c>
      <c r="U223" s="134" t="str">
        <f t="shared" si="30"/>
        <v/>
      </c>
      <c r="V223" s="134" t="str">
        <f t="shared" si="34"/>
        <v/>
      </c>
      <c r="W223" s="142" t="str">
        <f t="shared" si="36"/>
        <v/>
      </c>
      <c r="X223" s="265" t="str">
        <f t="shared" si="10"/>
        <v/>
      </c>
      <c r="Y223" s="16">
        <f t="shared" si="35"/>
        <v>0</v>
      </c>
    </row>
    <row r="224" spans="1:25" ht="12.75" hidden="1" customHeight="1">
      <c r="A224" s="128" t="s">
        <v>374</v>
      </c>
      <c r="B224" s="4"/>
      <c r="C224" s="98"/>
      <c r="D224" s="103"/>
      <c r="E224" s="129"/>
      <c r="F224" s="129"/>
      <c r="G224" s="130"/>
      <c r="H224" s="143"/>
      <c r="I224" s="262"/>
      <c r="J224" s="140" t="str">
        <f t="shared" si="33"/>
        <v/>
      </c>
      <c r="K224" s="112"/>
      <c r="L224" s="112"/>
      <c r="M224" s="144"/>
      <c r="N224" s="134" t="str">
        <f t="shared" si="31"/>
        <v/>
      </c>
      <c r="O224" s="140" t="str">
        <f t="shared" si="7"/>
        <v/>
      </c>
      <c r="P224" s="141" t="str">
        <f t="shared" si="26"/>
        <v/>
      </c>
      <c r="Q224" s="137" t="str">
        <f t="shared" si="32"/>
        <v/>
      </c>
      <c r="R224" s="134" t="str">
        <f t="shared" si="27"/>
        <v/>
      </c>
      <c r="S224" s="134" t="str">
        <f t="shared" si="28"/>
        <v/>
      </c>
      <c r="T224" s="134" t="str">
        <f t="shared" si="29"/>
        <v/>
      </c>
      <c r="U224" s="134" t="str">
        <f t="shared" si="30"/>
        <v/>
      </c>
      <c r="V224" s="134" t="str">
        <f t="shared" si="34"/>
        <v/>
      </c>
      <c r="W224" s="142" t="str">
        <f t="shared" si="36"/>
        <v/>
      </c>
      <c r="X224" s="265" t="str">
        <f t="shared" si="10"/>
        <v/>
      </c>
      <c r="Y224" s="16">
        <f t="shared" si="35"/>
        <v>0</v>
      </c>
    </row>
    <row r="225" spans="1:25" ht="12.75" hidden="1" customHeight="1">
      <c r="A225" s="128" t="s">
        <v>374</v>
      </c>
      <c r="B225" s="4"/>
      <c r="C225" s="98"/>
      <c r="D225" s="103"/>
      <c r="E225" s="129"/>
      <c r="F225" s="129"/>
      <c r="G225" s="130"/>
      <c r="H225" s="143"/>
      <c r="I225" s="262"/>
      <c r="J225" s="140" t="str">
        <f t="shared" si="33"/>
        <v/>
      </c>
      <c r="K225" s="112"/>
      <c r="L225" s="112"/>
      <c r="M225" s="144"/>
      <c r="N225" s="134" t="str">
        <f t="shared" si="31"/>
        <v/>
      </c>
      <c r="O225" s="140" t="str">
        <f t="shared" si="7"/>
        <v/>
      </c>
      <c r="P225" s="141" t="str">
        <f t="shared" si="26"/>
        <v/>
      </c>
      <c r="Q225" s="137" t="str">
        <f t="shared" si="32"/>
        <v/>
      </c>
      <c r="R225" s="134" t="str">
        <f t="shared" si="27"/>
        <v/>
      </c>
      <c r="S225" s="134" t="str">
        <f t="shared" si="28"/>
        <v/>
      </c>
      <c r="T225" s="134" t="str">
        <f t="shared" si="29"/>
        <v/>
      </c>
      <c r="U225" s="134" t="str">
        <f t="shared" si="30"/>
        <v/>
      </c>
      <c r="V225" s="134" t="str">
        <f t="shared" si="34"/>
        <v/>
      </c>
      <c r="W225" s="142" t="str">
        <f t="shared" si="36"/>
        <v/>
      </c>
      <c r="X225" s="265" t="str">
        <f t="shared" si="10"/>
        <v/>
      </c>
      <c r="Y225" s="16">
        <f t="shared" si="35"/>
        <v>0</v>
      </c>
    </row>
    <row r="226" spans="1:25" ht="12.75" hidden="1" customHeight="1">
      <c r="A226" s="128" t="s">
        <v>374</v>
      </c>
      <c r="B226" s="4"/>
      <c r="C226" s="98"/>
      <c r="D226" s="103"/>
      <c r="E226" s="129"/>
      <c r="F226" s="129"/>
      <c r="G226" s="130"/>
      <c r="H226" s="143"/>
      <c r="I226" s="262"/>
      <c r="J226" s="140" t="str">
        <f t="shared" si="33"/>
        <v/>
      </c>
      <c r="K226" s="112"/>
      <c r="L226" s="112"/>
      <c r="M226" s="144"/>
      <c r="N226" s="134" t="str">
        <f t="shared" si="31"/>
        <v/>
      </c>
      <c r="O226" s="140" t="str">
        <f t="shared" si="7"/>
        <v/>
      </c>
      <c r="P226" s="141" t="str">
        <f t="shared" si="26"/>
        <v/>
      </c>
      <c r="Q226" s="137" t="str">
        <f t="shared" si="32"/>
        <v/>
      </c>
      <c r="R226" s="134" t="str">
        <f t="shared" si="27"/>
        <v/>
      </c>
      <c r="S226" s="134" t="str">
        <f t="shared" si="28"/>
        <v/>
      </c>
      <c r="T226" s="134" t="str">
        <f t="shared" si="29"/>
        <v/>
      </c>
      <c r="U226" s="134" t="str">
        <f t="shared" si="30"/>
        <v/>
      </c>
      <c r="V226" s="134" t="str">
        <f t="shared" si="34"/>
        <v/>
      </c>
      <c r="W226" s="142" t="str">
        <f t="shared" si="36"/>
        <v/>
      </c>
      <c r="X226" s="265" t="str">
        <f t="shared" si="10"/>
        <v/>
      </c>
      <c r="Y226" s="16">
        <f t="shared" si="35"/>
        <v>0</v>
      </c>
    </row>
    <row r="227" spans="1:25" ht="12.75" hidden="1" customHeight="1">
      <c r="A227" s="128" t="s">
        <v>374</v>
      </c>
      <c r="B227" s="4"/>
      <c r="C227" s="98"/>
      <c r="D227" s="103"/>
      <c r="E227" s="129"/>
      <c r="F227" s="129"/>
      <c r="G227" s="130"/>
      <c r="H227" s="143"/>
      <c r="I227" s="262"/>
      <c r="J227" s="140" t="str">
        <f t="shared" si="33"/>
        <v/>
      </c>
      <c r="K227" s="112"/>
      <c r="L227" s="112"/>
      <c r="M227" s="144"/>
      <c r="N227" s="134" t="str">
        <f t="shared" si="31"/>
        <v/>
      </c>
      <c r="O227" s="140" t="str">
        <f t="shared" si="7"/>
        <v/>
      </c>
      <c r="P227" s="141" t="str">
        <f t="shared" si="26"/>
        <v/>
      </c>
      <c r="Q227" s="137" t="str">
        <f t="shared" si="32"/>
        <v/>
      </c>
      <c r="R227" s="134" t="str">
        <f t="shared" si="27"/>
        <v/>
      </c>
      <c r="S227" s="134" t="str">
        <f t="shared" si="28"/>
        <v/>
      </c>
      <c r="T227" s="134" t="str">
        <f t="shared" si="29"/>
        <v/>
      </c>
      <c r="U227" s="134" t="str">
        <f t="shared" si="30"/>
        <v/>
      </c>
      <c r="V227" s="134" t="str">
        <f t="shared" si="34"/>
        <v/>
      </c>
      <c r="W227" s="142" t="str">
        <f t="shared" si="36"/>
        <v/>
      </c>
      <c r="X227" s="265" t="str">
        <f t="shared" si="10"/>
        <v/>
      </c>
      <c r="Y227" s="16">
        <f t="shared" si="35"/>
        <v>0</v>
      </c>
    </row>
    <row r="228" spans="1:25" ht="12.75" hidden="1" customHeight="1">
      <c r="A228" s="128" t="s">
        <v>374</v>
      </c>
      <c r="B228" s="4"/>
      <c r="C228" s="98"/>
      <c r="D228" s="103"/>
      <c r="E228" s="129"/>
      <c r="F228" s="129"/>
      <c r="G228" s="130"/>
      <c r="H228" s="143"/>
      <c r="I228" s="262"/>
      <c r="J228" s="140" t="str">
        <f t="shared" si="33"/>
        <v/>
      </c>
      <c r="K228" s="112"/>
      <c r="L228" s="112"/>
      <c r="M228" s="144"/>
      <c r="N228" s="134" t="str">
        <f t="shared" si="31"/>
        <v/>
      </c>
      <c r="O228" s="140" t="str">
        <f t="shared" si="7"/>
        <v/>
      </c>
      <c r="P228" s="141" t="str">
        <f t="shared" si="26"/>
        <v/>
      </c>
      <c r="Q228" s="137" t="str">
        <f t="shared" si="32"/>
        <v/>
      </c>
      <c r="R228" s="134" t="str">
        <f t="shared" si="27"/>
        <v/>
      </c>
      <c r="S228" s="134" t="str">
        <f t="shared" si="28"/>
        <v/>
      </c>
      <c r="T228" s="134" t="str">
        <f t="shared" si="29"/>
        <v/>
      </c>
      <c r="U228" s="134" t="str">
        <f t="shared" si="30"/>
        <v/>
      </c>
      <c r="V228" s="134" t="str">
        <f t="shared" si="34"/>
        <v/>
      </c>
      <c r="W228" s="142" t="str">
        <f t="shared" si="36"/>
        <v/>
      </c>
      <c r="X228" s="265" t="str">
        <f t="shared" si="10"/>
        <v/>
      </c>
      <c r="Y228" s="16">
        <f t="shared" si="35"/>
        <v>0</v>
      </c>
    </row>
    <row r="229" spans="1:25" ht="18" hidden="1" customHeight="1">
      <c r="A229" s="128" t="s">
        <v>374</v>
      </c>
      <c r="B229" s="4"/>
      <c r="C229" s="98"/>
      <c r="D229" s="103"/>
      <c r="E229" s="129"/>
      <c r="F229" s="129"/>
      <c r="G229" s="130"/>
      <c r="H229" s="143"/>
      <c r="I229" s="262"/>
      <c r="J229" s="140" t="str">
        <f t="shared" si="33"/>
        <v/>
      </c>
      <c r="K229" s="112"/>
      <c r="L229" s="112"/>
      <c r="M229" s="144"/>
      <c r="N229" s="134" t="str">
        <f t="shared" si="31"/>
        <v/>
      </c>
      <c r="O229" s="140" t="str">
        <f t="shared" si="7"/>
        <v/>
      </c>
      <c r="P229" s="141" t="str">
        <f t="shared" si="26"/>
        <v/>
      </c>
      <c r="Q229" s="137" t="str">
        <f t="shared" si="32"/>
        <v/>
      </c>
      <c r="R229" s="134" t="str">
        <f t="shared" si="27"/>
        <v/>
      </c>
      <c r="S229" s="134" t="str">
        <f t="shared" si="28"/>
        <v/>
      </c>
      <c r="T229" s="134" t="str">
        <f t="shared" si="29"/>
        <v/>
      </c>
      <c r="U229" s="134" t="str">
        <f t="shared" si="30"/>
        <v/>
      </c>
      <c r="V229" s="134" t="str">
        <f t="shared" si="34"/>
        <v/>
      </c>
      <c r="W229" s="142" t="str">
        <f t="shared" si="36"/>
        <v/>
      </c>
      <c r="X229" s="265" t="str">
        <f t="shared" si="10"/>
        <v/>
      </c>
      <c r="Y229" s="16">
        <f t="shared" si="35"/>
        <v>0</v>
      </c>
    </row>
    <row r="230" spans="1:25" ht="12.75" customHeight="1">
      <c r="A230" s="27" t="s">
        <v>158</v>
      </c>
      <c r="B230" s="27"/>
      <c r="C230" s="145"/>
      <c r="D230" s="146">
        <f>SUM(D71:D229)</f>
        <v>183</v>
      </c>
      <c r="E230" s="147">
        <f>SUMPRODUCT($D71:$D229,E71:E229)/$D230</f>
        <v>347.43715846994536</v>
      </c>
      <c r="F230" s="147"/>
      <c r="G230" s="147"/>
      <c r="H230" s="148" t="str">
        <f>IF(COUNTIF(H71:H229,"yes")&gt;0,"Yes","No")</f>
        <v>Yes</v>
      </c>
      <c r="I230" s="138">
        <f t="shared" ref="I230:X230" si="37">SUMPRODUCT($D71:$D229,I71:I229)/$D230</f>
        <v>2571.5628415300548</v>
      </c>
      <c r="J230" s="135">
        <f t="shared" si="37"/>
        <v>7.4234269015456604</v>
      </c>
      <c r="K230" s="150">
        <f t="shared" si="37"/>
        <v>0</v>
      </c>
      <c r="L230" s="150">
        <f t="shared" si="37"/>
        <v>0</v>
      </c>
      <c r="M230" s="149">
        <f t="shared" si="37"/>
        <v>0</v>
      </c>
      <c r="N230" s="150">
        <f t="shared" si="37"/>
        <v>2571.5628415300548</v>
      </c>
      <c r="O230" s="135">
        <f t="shared" si="37"/>
        <v>7.4234269015456604</v>
      </c>
      <c r="P230" s="150">
        <f t="shared" si="37"/>
        <v>0</v>
      </c>
      <c r="Q230" s="150">
        <f t="shared" si="37"/>
        <v>0</v>
      </c>
      <c r="R230" s="150">
        <f t="shared" si="37"/>
        <v>0</v>
      </c>
      <c r="S230" s="150">
        <f t="shared" si="37"/>
        <v>0</v>
      </c>
      <c r="T230" s="150">
        <f t="shared" si="37"/>
        <v>0</v>
      </c>
      <c r="U230" s="150">
        <f t="shared" si="37"/>
        <v>0</v>
      </c>
      <c r="V230" s="150">
        <f t="shared" si="37"/>
        <v>0</v>
      </c>
      <c r="W230" s="138">
        <f t="shared" si="37"/>
        <v>2571.5628415300548</v>
      </c>
      <c r="X230" s="264">
        <f t="shared" si="37"/>
        <v>7.4234269015456604</v>
      </c>
    </row>
    <row r="231" spans="1:25" ht="12.75" customHeight="1">
      <c r="A231" s="4"/>
      <c r="C231" s="10"/>
      <c r="D231" s="1"/>
      <c r="E231" s="1"/>
      <c r="H231" s="1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134"/>
      <c r="W231" s="9"/>
      <c r="X231" s="9"/>
    </row>
    <row r="232" spans="1:25" ht="12.75" customHeight="1" collapsed="1">
      <c r="A232" s="232" t="s">
        <v>159</v>
      </c>
      <c r="B232" s="232"/>
      <c r="C232" s="232"/>
      <c r="D232" s="232"/>
      <c r="E232" s="232"/>
      <c r="F232" s="232"/>
      <c r="G232" s="232"/>
      <c r="H232" s="232"/>
      <c r="I232" s="232"/>
      <c r="J232" s="232"/>
      <c r="K232" s="232"/>
      <c r="L232" s="232"/>
      <c r="M232" s="232"/>
      <c r="N232" s="232"/>
      <c r="O232" s="232"/>
      <c r="P232" s="232"/>
      <c r="Q232" s="232"/>
      <c r="R232" s="232"/>
      <c r="S232" s="232"/>
      <c r="T232" s="232"/>
      <c r="U232" s="232"/>
      <c r="V232" s="232"/>
      <c r="W232" s="232"/>
      <c r="X232" s="232"/>
    </row>
    <row r="233" spans="1:25" ht="12.75" customHeight="1">
      <c r="A233" s="238"/>
      <c r="B233" s="238"/>
      <c r="C233" s="238"/>
      <c r="D233" s="238"/>
      <c r="E233" s="238"/>
      <c r="F233" s="238"/>
      <c r="G233" s="238"/>
      <c r="H233" s="238"/>
      <c r="I233" s="379" t="s">
        <v>152</v>
      </c>
      <c r="J233" s="379"/>
      <c r="K233" s="379" t="s">
        <v>11</v>
      </c>
      <c r="L233" s="379"/>
      <c r="M233" s="379"/>
      <c r="N233" s="379" t="s">
        <v>153</v>
      </c>
      <c r="O233" s="379"/>
      <c r="P233" s="379" t="s">
        <v>41</v>
      </c>
      <c r="Q233" s="379"/>
      <c r="R233" s="379"/>
      <c r="S233" s="379"/>
      <c r="T233" s="379"/>
      <c r="U233" s="379"/>
      <c r="V233" s="379"/>
      <c r="W233" s="379" t="s">
        <v>274</v>
      </c>
      <c r="X233" s="379"/>
    </row>
    <row r="234" spans="1:25" ht="25.5">
      <c r="A234" s="82" t="s">
        <v>44</v>
      </c>
      <c r="B234" s="123"/>
      <c r="C234" s="123"/>
      <c r="D234" s="123"/>
      <c r="E234" s="123"/>
      <c r="F234" s="123" t="s">
        <v>45</v>
      </c>
      <c r="G234" s="123" t="s">
        <v>46</v>
      </c>
      <c r="H234" s="123" t="s">
        <v>47</v>
      </c>
      <c r="I234" s="271" t="s">
        <v>51</v>
      </c>
      <c r="J234" s="272" t="s">
        <v>52</v>
      </c>
      <c r="K234" s="124" t="s">
        <v>48</v>
      </c>
      <c r="L234" s="125" t="s">
        <v>49</v>
      </c>
      <c r="M234" s="126" t="s">
        <v>50</v>
      </c>
      <c r="N234" s="124" t="s">
        <v>51</v>
      </c>
      <c r="O234" s="151" t="s">
        <v>52</v>
      </c>
      <c r="P234" s="124" t="s">
        <v>53</v>
      </c>
      <c r="Q234" s="125" t="s">
        <v>54</v>
      </c>
      <c r="R234" s="125" t="s">
        <v>55</v>
      </c>
      <c r="S234" s="125" t="s">
        <v>56</v>
      </c>
      <c r="T234" s="125" t="s">
        <v>57</v>
      </c>
      <c r="U234" s="125" t="s">
        <v>58</v>
      </c>
      <c r="V234" s="125" t="s">
        <v>59</v>
      </c>
      <c r="W234" s="124" t="s">
        <v>51</v>
      </c>
      <c r="X234" s="266" t="s">
        <v>52</v>
      </c>
    </row>
    <row r="235" spans="1:25" ht="12.75" customHeight="1">
      <c r="A235" s="4" t="s">
        <v>61</v>
      </c>
      <c r="C235" s="98"/>
      <c r="D235" s="103"/>
      <c r="E235" s="129"/>
      <c r="F235" s="103">
        <f>SUMIF($A$71:$A$229,$A235,$D$71:$D$229)</f>
        <v>183</v>
      </c>
      <c r="G235" s="129">
        <f>IFERROR(SUMPRODUCT($E$71:$E$229,$D$71:$D$229,--($A$71:$A$229=$A235)/$F235),0)</f>
        <v>347.43715846994536</v>
      </c>
      <c r="H235" s="152" t="str">
        <f>IF(COUNTIFS($A$71:$A$229,A235,$H$71:$H$229,"Yes")=0,"N/A",IF(COUNTIFS($A$71:$A$229,A235,$H$71:$H$229,"Yes")&gt;0,"Yes","No"))</f>
        <v>Yes</v>
      </c>
      <c r="I235" s="267">
        <f t="shared" ref="I235:X241" si="38">IFERROR(SUMPRODUCT(I$71:I$229,$D$71:$D$229,--($A$71:$A$229=$A235)/$F235),0)</f>
        <v>2571.5628415300544</v>
      </c>
      <c r="J235" s="268">
        <f t="shared" si="38"/>
        <v>7.4234269015456604</v>
      </c>
      <c r="K235" s="13">
        <f t="shared" si="38"/>
        <v>0</v>
      </c>
      <c r="L235" s="13">
        <f t="shared" si="38"/>
        <v>0</v>
      </c>
      <c r="M235" s="85">
        <f t="shared" si="38"/>
        <v>0</v>
      </c>
      <c r="N235" s="13">
        <f t="shared" si="38"/>
        <v>2571.5628415300544</v>
      </c>
      <c r="O235" s="86">
        <f t="shared" si="38"/>
        <v>7.4234269015456604</v>
      </c>
      <c r="P235" s="153">
        <f t="shared" si="38"/>
        <v>0</v>
      </c>
      <c r="Q235" s="153">
        <f t="shared" si="38"/>
        <v>0</v>
      </c>
      <c r="R235" s="13">
        <f t="shared" si="38"/>
        <v>0</v>
      </c>
      <c r="S235" s="13">
        <f t="shared" si="38"/>
        <v>0</v>
      </c>
      <c r="T235" s="13">
        <f t="shared" si="38"/>
        <v>0</v>
      </c>
      <c r="U235" s="13">
        <f t="shared" si="38"/>
        <v>0</v>
      </c>
      <c r="V235" s="13">
        <f t="shared" si="38"/>
        <v>0</v>
      </c>
      <c r="W235" s="88">
        <f t="shared" si="38"/>
        <v>2571.5628415300544</v>
      </c>
      <c r="X235" s="86">
        <f t="shared" si="38"/>
        <v>7.4234269015456604</v>
      </c>
    </row>
    <row r="236" spans="1:25" ht="12.75" customHeight="1">
      <c r="A236" s="4" t="s">
        <v>63</v>
      </c>
      <c r="C236" s="98"/>
      <c r="D236" s="103"/>
      <c r="E236" s="129"/>
      <c r="F236" s="103">
        <f>SUMIF($A$71:$A$229,$A236,$D$71:$D$229)</f>
        <v>0</v>
      </c>
      <c r="G236" s="129">
        <f>IFERROR(SUMPRODUCT($E$71:$E$229,$D$71:$D$229,--($A$71:$A$229=$A236)/$F236),0)</f>
        <v>0</v>
      </c>
      <c r="H236" s="152" t="str">
        <f>IF(COUNTIFS($A$71:$A$229,A236,$H$71:$H$229,"Yes")=0,"N/A",IF(COUNTIFS($A$71:$A$229,A236,$H$71:$H$229,"Yes")&gt;0,"Yes","No"))</f>
        <v>N/A</v>
      </c>
      <c r="I236" s="88">
        <f t="shared" si="38"/>
        <v>0</v>
      </c>
      <c r="J236" s="86">
        <f t="shared" si="38"/>
        <v>0</v>
      </c>
      <c r="K236" s="13">
        <f t="shared" si="38"/>
        <v>0</v>
      </c>
      <c r="L236" s="13">
        <f t="shared" si="38"/>
        <v>0</v>
      </c>
      <c r="M236" s="85">
        <f t="shared" si="38"/>
        <v>0</v>
      </c>
      <c r="N236" s="13">
        <f t="shared" si="38"/>
        <v>0</v>
      </c>
      <c r="O236" s="86">
        <f t="shared" si="38"/>
        <v>0</v>
      </c>
      <c r="P236" s="153">
        <f t="shared" si="38"/>
        <v>0</v>
      </c>
      <c r="Q236" s="153">
        <f t="shared" si="38"/>
        <v>0</v>
      </c>
      <c r="R236" s="13">
        <f t="shared" si="38"/>
        <v>0</v>
      </c>
      <c r="S236" s="13">
        <f t="shared" si="38"/>
        <v>0</v>
      </c>
      <c r="T236" s="13">
        <f t="shared" si="38"/>
        <v>0</v>
      </c>
      <c r="U236" s="13">
        <f t="shared" si="38"/>
        <v>0</v>
      </c>
      <c r="V236" s="13">
        <f t="shared" si="38"/>
        <v>0</v>
      </c>
      <c r="W236" s="88">
        <f t="shared" si="38"/>
        <v>0</v>
      </c>
      <c r="X236" s="86">
        <f t="shared" si="38"/>
        <v>0</v>
      </c>
    </row>
    <row r="237" spans="1:25" ht="12.75" customHeight="1">
      <c r="A237" s="4" t="s">
        <v>64</v>
      </c>
      <c r="C237" s="98"/>
      <c r="D237" s="103"/>
      <c r="E237" s="129"/>
      <c r="F237" s="103">
        <f>SUMIF($A$71:$A$229,$A237,$D$71:$D$229)</f>
        <v>0</v>
      </c>
      <c r="G237" s="129">
        <f>IFERROR(SUMPRODUCT($E$71:$E$229,$D$71:$D$229,--($A$71:$A$229=$A237)/$F237),0)</f>
        <v>0</v>
      </c>
      <c r="H237" s="152" t="str">
        <f>IF(COUNTIFS($A$71:$A$229,A237,$H$71:$H$229,"Yes")=0,"N/A",IF(COUNTIFS($A$71:$A$229,A237,$H$71:$H$229,"Yes")&gt;0,"Yes","No"))</f>
        <v>N/A</v>
      </c>
      <c r="I237" s="88">
        <f t="shared" si="38"/>
        <v>0</v>
      </c>
      <c r="J237" s="86">
        <f t="shared" si="38"/>
        <v>0</v>
      </c>
      <c r="K237" s="13">
        <f t="shared" si="38"/>
        <v>0</v>
      </c>
      <c r="L237" s="13">
        <f t="shared" si="38"/>
        <v>0</v>
      </c>
      <c r="M237" s="85">
        <f t="shared" si="38"/>
        <v>0</v>
      </c>
      <c r="N237" s="13">
        <f t="shared" si="38"/>
        <v>0</v>
      </c>
      <c r="O237" s="86">
        <f t="shared" si="38"/>
        <v>0</v>
      </c>
      <c r="P237" s="153">
        <f t="shared" si="38"/>
        <v>0</v>
      </c>
      <c r="Q237" s="153">
        <f t="shared" si="38"/>
        <v>0</v>
      </c>
      <c r="R237" s="13">
        <f t="shared" si="38"/>
        <v>0</v>
      </c>
      <c r="S237" s="13">
        <f t="shared" si="38"/>
        <v>0</v>
      </c>
      <c r="T237" s="13">
        <f t="shared" si="38"/>
        <v>0</v>
      </c>
      <c r="U237" s="13">
        <f t="shared" si="38"/>
        <v>0</v>
      </c>
      <c r="V237" s="13">
        <f t="shared" si="38"/>
        <v>0</v>
      </c>
      <c r="W237" s="88">
        <f t="shared" si="38"/>
        <v>0</v>
      </c>
      <c r="X237" s="86">
        <f t="shared" si="38"/>
        <v>0</v>
      </c>
      <c r="Y237" s="154"/>
    </row>
    <row r="238" spans="1:25" ht="12.75" customHeight="1">
      <c r="A238" s="4" t="s">
        <v>65</v>
      </c>
      <c r="C238" s="98"/>
      <c r="D238" s="103"/>
      <c r="E238" s="129"/>
      <c r="F238" s="103">
        <f>SUMIF($A$71:$A$229,$A238,$D$71:$D$229)</f>
        <v>0</v>
      </c>
      <c r="G238" s="129">
        <f>IFERROR(SUMPRODUCT($E$71:$E$229,$D$71:$D$229,--($A$71:$A$229=$A238)/$F238),0)</f>
        <v>0</v>
      </c>
      <c r="H238" s="152" t="str">
        <f>IF(COUNTIFS($A$71:$A$229,A238,$H$71:$H$229,"Yes")=0,"N/A",IF(COUNTIFS($A$71:$A$229,A238,$H$71:$H$229,"Yes")&gt;0,"Yes","No"))</f>
        <v>N/A</v>
      </c>
      <c r="I238" s="88">
        <f t="shared" si="38"/>
        <v>0</v>
      </c>
      <c r="J238" s="86">
        <f t="shared" si="38"/>
        <v>0</v>
      </c>
      <c r="K238" s="13">
        <f t="shared" si="38"/>
        <v>0</v>
      </c>
      <c r="L238" s="13">
        <f t="shared" si="38"/>
        <v>0</v>
      </c>
      <c r="M238" s="85">
        <f t="shared" si="38"/>
        <v>0</v>
      </c>
      <c r="N238" s="13">
        <f t="shared" si="38"/>
        <v>0</v>
      </c>
      <c r="O238" s="86">
        <f t="shared" si="38"/>
        <v>0</v>
      </c>
      <c r="P238" s="153">
        <f t="shared" si="38"/>
        <v>0</v>
      </c>
      <c r="Q238" s="153">
        <f t="shared" si="38"/>
        <v>0</v>
      </c>
      <c r="R238" s="13">
        <f t="shared" si="38"/>
        <v>0</v>
      </c>
      <c r="S238" s="13">
        <f t="shared" si="38"/>
        <v>0</v>
      </c>
      <c r="T238" s="13">
        <f t="shared" si="38"/>
        <v>0</v>
      </c>
      <c r="U238" s="13">
        <f t="shared" si="38"/>
        <v>0</v>
      </c>
      <c r="V238" s="13">
        <f t="shared" si="38"/>
        <v>0</v>
      </c>
      <c r="W238" s="88">
        <f t="shared" si="38"/>
        <v>0</v>
      </c>
      <c r="X238" s="86">
        <f t="shared" si="38"/>
        <v>0</v>
      </c>
      <c r="Y238" s="154"/>
    </row>
    <row r="239" spans="1:25" ht="12.75" customHeight="1">
      <c r="A239" s="4" t="s">
        <v>66</v>
      </c>
      <c r="C239" s="98"/>
      <c r="D239" s="103"/>
      <c r="E239" s="129"/>
      <c r="F239" s="103">
        <f>SUMIF($A$71:$A$229,$A239,$D$71:$D$229)</f>
        <v>0</v>
      </c>
      <c r="G239" s="129">
        <f>IFERROR(SUMPRODUCT($E$71:$E$229,$D$71:$D$229,--($A$71:$A$229=$A239)/$F239),0)</f>
        <v>0</v>
      </c>
      <c r="H239" s="152" t="str">
        <f>IF(COUNTIFS($A$71:$A$229,A239,$H$71:$H$229,"Yes")=0,"N/A",IF(COUNTIFS($A$71:$A$229,A239,$H$71:$H$229,"Yes")&gt;0,"Yes","No"))</f>
        <v>N/A</v>
      </c>
      <c r="I239" s="88">
        <f t="shared" si="38"/>
        <v>0</v>
      </c>
      <c r="J239" s="86">
        <f t="shared" si="38"/>
        <v>0</v>
      </c>
      <c r="K239" s="13">
        <f t="shared" si="38"/>
        <v>0</v>
      </c>
      <c r="L239" s="13">
        <f t="shared" si="38"/>
        <v>0</v>
      </c>
      <c r="M239" s="85">
        <f t="shared" si="38"/>
        <v>0</v>
      </c>
      <c r="N239" s="13">
        <f t="shared" si="38"/>
        <v>0</v>
      </c>
      <c r="O239" s="86">
        <f t="shared" si="38"/>
        <v>0</v>
      </c>
      <c r="P239" s="153">
        <f t="shared" si="38"/>
        <v>0</v>
      </c>
      <c r="Q239" s="153">
        <f t="shared" si="38"/>
        <v>0</v>
      </c>
      <c r="R239" s="13">
        <f t="shared" si="38"/>
        <v>0</v>
      </c>
      <c r="S239" s="13">
        <f t="shared" si="38"/>
        <v>0</v>
      </c>
      <c r="T239" s="13">
        <f t="shared" si="38"/>
        <v>0</v>
      </c>
      <c r="U239" s="13">
        <f t="shared" si="38"/>
        <v>0</v>
      </c>
      <c r="V239" s="13">
        <f t="shared" si="38"/>
        <v>0</v>
      </c>
      <c r="W239" s="88">
        <f t="shared" si="38"/>
        <v>0</v>
      </c>
      <c r="X239" s="86">
        <f t="shared" si="38"/>
        <v>0</v>
      </c>
      <c r="Y239" s="154"/>
    </row>
    <row r="240" spans="1:25" ht="12.75" customHeight="1">
      <c r="A240" s="4" t="s">
        <v>67</v>
      </c>
      <c r="C240" s="98"/>
      <c r="D240" s="103"/>
      <c r="E240" s="129"/>
      <c r="F240" s="103">
        <f t="shared" ref="F240:F241" si="39">SUMIF($A$71:$A$229,$A240,$D$71:$D$229)</f>
        <v>0</v>
      </c>
      <c r="G240" s="129">
        <f t="shared" ref="G240:G241" si="40">IFERROR(SUMPRODUCT($E$71:$E$229,$D$71:$D$229,--($A$71:$A$229=$A240)/$F240),0)</f>
        <v>0</v>
      </c>
      <c r="H240" s="152" t="str">
        <f t="shared" ref="H240:H241" si="41">IF(COUNTIFS($A$71:$A$229,A240,$H$71:$H$229,"Yes")=0,"N/A",IF(COUNTIFS($A$71:$A$229,A240,$H$71:$H$229,"Yes")&gt;0,"Yes","No"))</f>
        <v>N/A</v>
      </c>
      <c r="I240" s="88">
        <f t="shared" si="38"/>
        <v>0</v>
      </c>
      <c r="J240" s="86">
        <f t="shared" si="38"/>
        <v>0</v>
      </c>
      <c r="K240" s="13">
        <f t="shared" si="38"/>
        <v>0</v>
      </c>
      <c r="L240" s="13">
        <f t="shared" si="38"/>
        <v>0</v>
      </c>
      <c r="M240" s="85">
        <f t="shared" si="38"/>
        <v>0</v>
      </c>
      <c r="N240" s="13">
        <f t="shared" si="38"/>
        <v>0</v>
      </c>
      <c r="O240" s="86">
        <f t="shared" si="38"/>
        <v>0</v>
      </c>
      <c r="P240" s="153">
        <f t="shared" si="38"/>
        <v>0</v>
      </c>
      <c r="Q240" s="153">
        <f t="shared" si="38"/>
        <v>0</v>
      </c>
      <c r="R240" s="13">
        <f t="shared" si="38"/>
        <v>0</v>
      </c>
      <c r="S240" s="13">
        <f t="shared" si="38"/>
        <v>0</v>
      </c>
      <c r="T240" s="13">
        <f t="shared" si="38"/>
        <v>0</v>
      </c>
      <c r="U240" s="13">
        <f t="shared" si="38"/>
        <v>0</v>
      </c>
      <c r="V240" s="13">
        <f t="shared" si="38"/>
        <v>0</v>
      </c>
      <c r="W240" s="88">
        <f t="shared" si="38"/>
        <v>0</v>
      </c>
      <c r="X240" s="86">
        <f t="shared" si="38"/>
        <v>0</v>
      </c>
      <c r="Y240" s="154"/>
    </row>
    <row r="241" spans="1:24" ht="12.75" customHeight="1">
      <c r="A241" s="4" t="s">
        <v>250</v>
      </c>
      <c r="C241" s="98"/>
      <c r="D241" s="103"/>
      <c r="E241" s="129"/>
      <c r="F241" s="103">
        <f t="shared" si="39"/>
        <v>0</v>
      </c>
      <c r="G241" s="129">
        <f t="shared" si="40"/>
        <v>0</v>
      </c>
      <c r="H241" s="152" t="str">
        <f t="shared" si="41"/>
        <v>N/A</v>
      </c>
      <c r="I241" s="88">
        <f t="shared" si="38"/>
        <v>0</v>
      </c>
      <c r="J241" s="269">
        <f t="shared" si="38"/>
        <v>0</v>
      </c>
      <c r="K241" s="13">
        <f t="shared" si="38"/>
        <v>0</v>
      </c>
      <c r="L241" s="13">
        <f t="shared" si="38"/>
        <v>0</v>
      </c>
      <c r="M241" s="85">
        <f t="shared" si="38"/>
        <v>0</v>
      </c>
      <c r="N241" s="13">
        <f t="shared" si="38"/>
        <v>0</v>
      </c>
      <c r="O241" s="86">
        <f t="shared" si="38"/>
        <v>0</v>
      </c>
      <c r="P241" s="153">
        <f t="shared" si="38"/>
        <v>0</v>
      </c>
      <c r="Q241" s="153">
        <f t="shared" si="38"/>
        <v>0</v>
      </c>
      <c r="R241" s="13">
        <f t="shared" si="38"/>
        <v>0</v>
      </c>
      <c r="S241" s="13">
        <f t="shared" si="38"/>
        <v>0</v>
      </c>
      <c r="T241" s="13">
        <f t="shared" si="38"/>
        <v>0</v>
      </c>
      <c r="U241" s="13">
        <f t="shared" si="38"/>
        <v>0</v>
      </c>
      <c r="V241" s="13">
        <f t="shared" si="38"/>
        <v>0</v>
      </c>
      <c r="W241" s="88">
        <f t="shared" si="38"/>
        <v>0</v>
      </c>
      <c r="X241" s="86">
        <f t="shared" si="38"/>
        <v>0</v>
      </c>
    </row>
    <row r="242" spans="1:24" ht="12.75" customHeight="1">
      <c r="A242" s="27" t="s">
        <v>158</v>
      </c>
      <c r="B242" s="26"/>
      <c r="C242" s="155"/>
      <c r="D242" s="156"/>
      <c r="E242" s="156"/>
      <c r="F242" s="146">
        <f>SUM(F235:F241)</f>
        <v>183</v>
      </c>
      <c r="G242" s="147">
        <f>SUMPRODUCT(G235:G241,$F235:$F241)/$F242</f>
        <v>347.43715846994536</v>
      </c>
      <c r="H242" s="148" t="str">
        <f>IF(COUNTIF(H235:H241,"yes")&gt;0,"Yes","No")</f>
        <v>Yes</v>
      </c>
      <c r="I242" s="138">
        <f>SUMPRODUCT(I235:I241,$F235:$F241)/$F242</f>
        <v>2571.5628415300544</v>
      </c>
      <c r="J242" s="135">
        <f>SUMPRODUCT(J235:J241,$F235:$F241)/$F242</f>
        <v>7.4234269015456604</v>
      </c>
      <c r="K242" s="150">
        <f t="shared" ref="K242:X242" si="42">SUMPRODUCT(K235:K241,$F235:$F241)/$F242</f>
        <v>0</v>
      </c>
      <c r="L242" s="150">
        <f t="shared" si="42"/>
        <v>0</v>
      </c>
      <c r="M242" s="149">
        <f t="shared" si="42"/>
        <v>0</v>
      </c>
      <c r="N242" s="150">
        <f t="shared" si="42"/>
        <v>2571.5628415300544</v>
      </c>
      <c r="O242" s="135">
        <f t="shared" si="42"/>
        <v>7.4234269015456604</v>
      </c>
      <c r="P242" s="150">
        <f t="shared" si="42"/>
        <v>0</v>
      </c>
      <c r="Q242" s="150">
        <f t="shared" si="42"/>
        <v>0</v>
      </c>
      <c r="R242" s="150">
        <f t="shared" si="42"/>
        <v>0</v>
      </c>
      <c r="S242" s="150">
        <f t="shared" si="42"/>
        <v>0</v>
      </c>
      <c r="T242" s="150">
        <f t="shared" si="42"/>
        <v>0</v>
      </c>
      <c r="U242" s="150">
        <f t="shared" si="42"/>
        <v>0</v>
      </c>
      <c r="V242" s="150">
        <f t="shared" si="42"/>
        <v>0</v>
      </c>
      <c r="W242" s="138">
        <f t="shared" si="42"/>
        <v>2571.5628415300544</v>
      </c>
      <c r="X242" s="135">
        <f t="shared" si="42"/>
        <v>7.4234269015456604</v>
      </c>
    </row>
    <row r="243" spans="1:24" ht="12.75" customHeight="1">
      <c r="A243" s="4"/>
      <c r="B243" s="4"/>
      <c r="C243" s="98"/>
      <c r="D243" s="103"/>
      <c r="E243" s="129"/>
      <c r="F243" s="129"/>
      <c r="G243" s="129"/>
      <c r="H243" s="129"/>
      <c r="I243" s="157"/>
      <c r="J243" s="157"/>
      <c r="K243" s="157"/>
      <c r="L243" s="157"/>
      <c r="M243" s="157"/>
      <c r="N243" s="157"/>
      <c r="O243" s="158"/>
      <c r="P243" s="157"/>
      <c r="Q243" s="157"/>
      <c r="R243" s="157"/>
      <c r="S243" s="157"/>
      <c r="T243" s="157"/>
      <c r="U243" s="157"/>
      <c r="V243" s="157"/>
      <c r="W243" s="157"/>
      <c r="X243" s="158"/>
    </row>
    <row r="244" spans="1:24" ht="12.75" customHeight="1">
      <c r="A244" s="159" t="s">
        <v>160</v>
      </c>
      <c r="B244" s="4"/>
      <c r="C244" s="98"/>
      <c r="D244" s="103"/>
      <c r="E244" s="129"/>
      <c r="F244" s="129"/>
      <c r="G244" s="129"/>
      <c r="H244" s="129"/>
      <c r="I244" s="157"/>
      <c r="J244" s="157"/>
      <c r="K244" s="157"/>
      <c r="L244" s="157"/>
      <c r="M244" s="157"/>
      <c r="N244" s="157"/>
      <c r="O244" s="158"/>
      <c r="P244" s="157"/>
      <c r="Q244" s="157"/>
      <c r="R244" s="157"/>
      <c r="S244" s="157"/>
      <c r="T244" s="157"/>
      <c r="U244" s="157"/>
      <c r="V244" s="157"/>
      <c r="W244" s="157"/>
    </row>
    <row r="245" spans="1:24" ht="12.75" customHeight="1">
      <c r="A245" s="4"/>
      <c r="B245" s="4"/>
      <c r="C245" s="98"/>
      <c r="D245" s="98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</row>
  </sheetData>
  <protectedRanges>
    <protectedRange sqref="R24:X28 R31:X35 V38:X44" name="Range1_13"/>
    <protectedRange sqref="T38:U38" name="Range1_2_1"/>
    <protectedRange sqref="T39:U39" name="Range1_3_1"/>
    <protectedRange sqref="T40:U40" name="Range1_4_1"/>
    <protectedRange sqref="T41:U41" name="Range1_5_1"/>
    <protectedRange sqref="T42:U42" name="Range1_6_1"/>
    <protectedRange sqref="T43:U43" name="Range1_7_1"/>
    <protectedRange sqref="T44:U44" name="Range1_8_1"/>
    <protectedRange sqref="R38:S44" name="Range1_9_1"/>
    <protectedRange sqref="B23:B25" name="Sheet48LeasingSummary1"/>
    <protectedRange sqref="B27" name="Sheet48LeasingSummary2"/>
    <protectedRange sqref="B29:B35" name="Sheet48LeasingSummary3"/>
    <protectedRange sqref="B38:B43" name="Sheet48StermLeases"/>
    <protectedRange sqref="B46:C58" name="Sheet48Fees"/>
    <protectedRange sqref="H4:H35" name="Sheet48PropAmens"/>
    <protectedRange sqref="F39:H43" name="Sheet48Parking"/>
    <protectedRange sqref="P4:P30" name="Sheet48UnitAmens"/>
    <protectedRange sqref="L34:P36" name="Sheet48UtilSummary"/>
    <protectedRange sqref="L38:M42" name="Sheet48OtherUtil1"/>
    <protectedRange sqref="P38:P42" name="Sheet48OtherUtil2"/>
    <protectedRange sqref="R3:X44" name="Sheet48Notes"/>
    <protectedRange sqref="A71:I229" name="Sheet48FloorPlan1"/>
    <protectedRange sqref="K71:M229" name="Sheet48FloorPlan2"/>
  </protectedRanges>
  <dataConsolidate link="1"/>
  <mergeCells count="46">
    <mergeCell ref="I69:J69"/>
    <mergeCell ref="K69:M69"/>
    <mergeCell ref="N69:O69"/>
    <mergeCell ref="P69:V69"/>
    <mergeCell ref="W69:X69"/>
    <mergeCell ref="I233:J233"/>
    <mergeCell ref="K233:M233"/>
    <mergeCell ref="N233:O233"/>
    <mergeCell ref="P233:V233"/>
    <mergeCell ref="W233:X233"/>
    <mergeCell ref="R42:S42"/>
    <mergeCell ref="T42:U42"/>
    <mergeCell ref="R43:S43"/>
    <mergeCell ref="T43:U43"/>
    <mergeCell ref="R44:S44"/>
    <mergeCell ref="T44:U44"/>
    <mergeCell ref="R39:S39"/>
    <mergeCell ref="T39:U39"/>
    <mergeCell ref="R40:S40"/>
    <mergeCell ref="T40:U40"/>
    <mergeCell ref="R41:S41"/>
    <mergeCell ref="T41:U41"/>
    <mergeCell ref="R34:X34"/>
    <mergeCell ref="R35:X35"/>
    <mergeCell ref="R36:X36"/>
    <mergeCell ref="R37:X37"/>
    <mergeCell ref="R38:S38"/>
    <mergeCell ref="T38:U38"/>
    <mergeCell ref="R33:X33"/>
    <mergeCell ref="R22:X22"/>
    <mergeCell ref="R23:X23"/>
    <mergeCell ref="R24:X24"/>
    <mergeCell ref="R25:X25"/>
    <mergeCell ref="R26:X26"/>
    <mergeCell ref="R27:X27"/>
    <mergeCell ref="R28:X28"/>
    <mergeCell ref="R29:X29"/>
    <mergeCell ref="R30:X30"/>
    <mergeCell ref="R31:X31"/>
    <mergeCell ref="R32:X32"/>
    <mergeCell ref="R21:X21"/>
    <mergeCell ref="Y1:Z1"/>
    <mergeCell ref="Y2:Z5"/>
    <mergeCell ref="R3:X17"/>
    <mergeCell ref="T18:U18"/>
    <mergeCell ref="R20:X20"/>
  </mergeCells>
  <dataValidations count="25">
    <dataValidation type="decimal" allowBlank="1" showInputMessage="1" showErrorMessage="1" sqref="J71:J229" xr:uid="{103489AB-A903-45EA-9523-38B14CC56C2A}">
      <formula1>0</formula1>
      <formula2>3000000</formula2>
    </dataValidation>
    <dataValidation type="list" operator="greaterThanOrEqual" allowBlank="1" showInputMessage="1" showErrorMessage="1" sqref="C46:C58" xr:uid="{8CCB9A54-84DB-49D8-80B7-618E0FE76BD0}">
      <formula1>"Monthly,Annual"</formula1>
    </dataValidation>
    <dataValidation type="list" allowBlank="1" showInputMessage="1" showErrorMessage="1" sqref="B48" xr:uid="{4F51BDE4-69AC-41BB-8B73-FCA2172C4FBB}">
      <formula1>"App Fee Waived-Admin Due, Admin Fee Waived-App Due, Both Fees Waived, Both Fees Due"</formula1>
    </dataValidation>
    <dataValidation type="list" allowBlank="1" showInputMessage="1" showErrorMessage="1" sqref="B33" xr:uid="{89BF131A-B2E6-4443-A245-800E7F908266}">
      <formula1>"Gift Card, Monthly Concession, One-Time Concession, None"</formula1>
    </dataValidation>
    <dataValidation type="decimal" allowBlank="1" showInputMessage="1" showErrorMessage="1" sqref="B29:B30 B32" xr:uid="{D605EF09-DE3F-48D6-A3FA-C80A15B0C5BE}">
      <formula1>0</formula1>
      <formula2>3000</formula2>
    </dataValidation>
    <dataValidation type="list" allowBlank="1" showInputMessage="1" showErrorMessage="1" sqref="A71:A229" xr:uid="{DCD63EB6-0577-46B8-A538-98AF19F21540}">
      <formula1>"Studio,1 Bedroom,2 Bedroom,3 Bedroom,4 Bedroom,5 Bedroom,6 Bedroom"</formula1>
    </dataValidation>
    <dataValidation type="whole" allowBlank="1" showInputMessage="1" showErrorMessage="1" sqref="I71:I229 K71:N229" xr:uid="{FA63645F-565D-4A93-A96C-0736343B78B3}">
      <formula1>0</formula1>
      <formula2>3000000</formula2>
    </dataValidation>
    <dataValidation type="list" allowBlank="1" showInputMessage="1" showErrorMessage="1" sqref="R38:S44" xr:uid="{FDB8AE06-7D2C-4790-9241-E7037D161AC7}">
      <formula1>"Monday,Tuesday,Wednesday,Thursday,Friday,Saturday,Sunday"</formula1>
    </dataValidation>
    <dataValidation type="list" allowBlank="1" showInputMessage="1" showErrorMessage="1" sqref="U45" xr:uid="{67A2FCF9-F7B4-401E-B250-3EA5D16B72A3}">
      <formula1>"10:00-5:00 PM,10:00-6:00 PM,9:00-6:00 PM,9:00-5:00 PM,12:00-5:00 PM"</formula1>
    </dataValidation>
    <dataValidation type="list" allowBlank="1" showInputMessage="1" showErrorMessage="1" sqref="B22" xr:uid="{DB7F8363-9A6E-4CE8-B507-1D676C2DE984}">
      <formula1>"Saturday-Friday,Sunday-Monday,Monday-Sunday"</formula1>
    </dataValidation>
    <dataValidation type="list" allowBlank="1" showInputMessage="1" showErrorMessage="1" sqref="B13" xr:uid="{45D1228C-DBCE-4EFF-824C-E2A1D3C97FFF}">
      <formula1>"New Construction,Operational,Undergoing Renovations"</formula1>
    </dataValidation>
    <dataValidation type="list" allowBlank="1" showInputMessage="1" showErrorMessage="1" sqref="P34:P36 P38:P42" xr:uid="{522E209F-F8B3-4F27-842E-E65A9A4C1003}">
      <formula1>"Per Bed,Per Unit"</formula1>
    </dataValidation>
    <dataValidation type="list" allowBlank="1" showInputMessage="1" showErrorMessage="1" sqref="B12" xr:uid="{27F05FCB-1B49-49B5-A041-9AD08CAF8D5E}">
      <formula1>"Student,Conventional,Affordable,Innovative"</formula1>
    </dataValidation>
    <dataValidation type="list" allowBlank="1" showInputMessage="1" showErrorMessage="1" sqref="B14" xr:uid="{D029AB9A-9759-43F5-A85A-C7D759150782}">
      <formula1>"High-Rise,Mid-Rise,Wrap,Garden,Cottage,SFR"</formula1>
    </dataValidation>
    <dataValidation type="list" allowBlank="1" showInputMessage="1" showErrorMessage="1" sqref="H4 P4" xr:uid="{79594C53-0F05-4269-9D6F-9E6FDF139040}">
      <formula1>"1,2,3,4,5,N/A"</formula1>
    </dataValidation>
    <dataValidation type="list" allowBlank="1" showInputMessage="1" showErrorMessage="1" sqref="AC19 P18 P23 H71:H229 H5:H35 B41 F39:G43 L38:L42 B38 L34:N36 AC17 S18" xr:uid="{DE496F3A-CEDD-4609-8286-789076067BFD}">
      <formula1>"Yes,No"</formula1>
    </dataValidation>
    <dataValidation type="whole" allowBlank="1" showInputMessage="1" showErrorMessage="1" sqref="M38:M42 T18" xr:uid="{0F7BD094-713C-4610-8C82-6E3D04F3F728}">
      <formula1>0</formula1>
      <formula2>1000</formula2>
    </dataValidation>
    <dataValidation type="list" allowBlank="1" showInputMessage="1" showErrorMessage="1" sqref="B16" xr:uid="{16CA6905-5044-4436-AB53-6AA88804EC69}">
      <formula1>"Subject Property,Tier 1,Tier 2"</formula1>
    </dataValidation>
    <dataValidation type="list" allowBlank="1" showInputMessage="1" showErrorMessage="1" sqref="P6:P16" xr:uid="{1554D48D-7458-4D46-A803-4010B53F463F}">
      <formula1>"Yes,No,Varies"</formula1>
    </dataValidation>
    <dataValidation type="whole" operator="greaterThanOrEqual" allowBlank="1" showInputMessage="1" showErrorMessage="1" sqref="B50:B51 O67 B39 B42 B34 B53:B54 B46:B47 B56:B66" xr:uid="{1AE7C4E4-40E8-4DC3-B421-11C5B947F5E2}">
      <formula1>0</formula1>
    </dataValidation>
    <dataValidation type="date" allowBlank="1" showInputMessage="1" showErrorMessage="1" errorTitle="Invalid Date" error="The date must fall within this week." sqref="B35:B36 C32" xr:uid="{352A7DF3-CD18-4EEB-9118-DD44B1AD57F8}">
      <formula1>TODAY()-5</formula1>
      <formula2>TODAY()</formula2>
    </dataValidation>
    <dataValidation type="list" allowBlank="1" showInputMessage="1" showErrorMessage="1" sqref="B15" xr:uid="{48248466-73DC-4B18-BE04-BFB6D9F3C466}">
      <formula1>"1,2,3,4,5"</formula1>
    </dataValidation>
    <dataValidation type="whole" allowBlank="1" showInputMessage="1" showErrorMessage="1" sqref="I230:N230" xr:uid="{0F09A2A4-671C-46E1-8559-65F97BC98676}">
      <formula1>0</formula1>
      <formula2>3000</formula2>
    </dataValidation>
    <dataValidation type="decimal" allowBlank="1" showInputMessage="1" showErrorMessage="1" sqref="B27 B25" xr:uid="{E931246A-DBF8-4342-9F56-70FEAE9CE0A7}">
      <formula1>0</formula1>
      <formula2>1.2</formula2>
    </dataValidation>
    <dataValidation operator="greaterThanOrEqual" allowBlank="1" showInputMessage="1" showErrorMessage="1" sqref="B52 B55 B49" xr:uid="{07549EC3-0791-46E9-8952-1CD2BB78301E}"/>
  </dataValidations>
  <pageMargins left="0.25" right="0.25" top="0.75" bottom="0.75" header="0.3" footer="0.3"/>
  <pageSetup scale="39" fitToHeight="0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A6EE6-A3F1-4375-BEE2-A053EA8E85EB}">
  <sheetPr codeName="Sheet49">
    <tabColor theme="0" tint="-0.14999847407452621"/>
    <pageSetUpPr fitToPage="1"/>
  </sheetPr>
  <dimension ref="A1:Z245"/>
  <sheetViews>
    <sheetView showGridLines="0" zoomScale="90" zoomScaleNormal="90" zoomScaleSheetLayoutView="80" workbookViewId="0">
      <pane ySplit="2" topLeftCell="A3" activePane="bottomLeft" state="frozen"/>
      <selection activeCell="F11" sqref="F11"/>
      <selection pane="bottomLeft" activeCell="A3" sqref="A3"/>
    </sheetView>
  </sheetViews>
  <sheetFormatPr defaultColWidth="9.28515625" defaultRowHeight="12.75"/>
  <cols>
    <col min="1" max="1" width="22.7109375" style="70" customWidth="1"/>
    <col min="2" max="2" width="23" style="1" customWidth="1"/>
    <col min="3" max="3" width="12" style="36" customWidth="1"/>
    <col min="4" max="5" width="10.42578125" style="161" customWidth="1"/>
    <col min="6" max="6" width="9.28515625" style="1" bestFit="1" customWidth="1"/>
    <col min="7" max="7" width="9.28515625" style="1" customWidth="1"/>
    <col min="8" max="8" width="9.42578125" style="10" bestFit="1" customWidth="1"/>
    <col min="9" max="10" width="7.7109375" style="60" customWidth="1"/>
    <col min="11" max="11" width="13.28515625" style="60" customWidth="1"/>
    <col min="12" max="12" width="9.7109375" style="60" customWidth="1"/>
    <col min="13" max="14" width="9.28515625" style="60" bestFit="1" customWidth="1"/>
    <col min="15" max="15" width="11.85546875" style="61" customWidth="1"/>
    <col min="16" max="16" width="11.140625" style="60" customWidth="1"/>
    <col min="17" max="17" width="7.7109375" style="60" customWidth="1"/>
    <col min="18" max="18" width="8.7109375" style="60" customWidth="1"/>
    <col min="19" max="19" width="9.28515625" style="60" bestFit="1" customWidth="1"/>
    <col min="20" max="20" width="9.7109375" style="60" customWidth="1"/>
    <col min="21" max="21" width="8.28515625" style="60" customWidth="1"/>
    <col min="22" max="22" width="8" style="60" customWidth="1"/>
    <col min="23" max="23" width="7.7109375" style="1" customWidth="1"/>
    <col min="24" max="24" width="7.42578125" style="61" customWidth="1"/>
    <col min="25" max="25" width="10.5703125" style="1" bestFit="1" customWidth="1"/>
    <col min="26" max="26" width="9.7109375" style="1" bestFit="1" customWidth="1"/>
    <col min="27" max="16384" width="9.28515625" style="1"/>
  </cols>
  <sheetData>
    <row r="1" spans="1:26" ht="93" customHeight="1">
      <c r="A1" s="248" t="str">
        <f>Dashboard!$A$1</f>
        <v>MARKET SURVEY</v>
      </c>
      <c r="B1" s="97"/>
      <c r="C1" s="97"/>
      <c r="D1" s="97"/>
      <c r="E1" s="97"/>
      <c r="F1" s="97"/>
      <c r="G1" s="97"/>
      <c r="H1" s="97"/>
      <c r="I1" s="97"/>
      <c r="J1" s="97"/>
      <c r="K1" s="97"/>
      <c r="L1" s="97"/>
      <c r="M1" s="97"/>
      <c r="N1" s="97"/>
      <c r="O1" s="97"/>
      <c r="P1" s="97"/>
      <c r="Q1" s="97"/>
      <c r="R1" s="97"/>
      <c r="S1" s="97"/>
      <c r="T1" s="97"/>
      <c r="U1" s="97"/>
      <c r="V1" s="97"/>
      <c r="W1" s="97"/>
      <c r="X1" s="249" t="str">
        <f>"Property Detail: "&amp;B4</f>
        <v>Property Detail: 1330 Boylston</v>
      </c>
      <c r="Y1" s="390"/>
      <c r="Z1" s="390"/>
    </row>
    <row r="2" spans="1:26" ht="18" customHeight="1" thickBot="1">
      <c r="A2" s="4"/>
      <c r="B2" s="4"/>
      <c r="C2" s="98"/>
      <c r="D2" s="98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3"/>
      <c r="R2" s="3"/>
      <c r="S2" s="3"/>
      <c r="T2" s="3"/>
      <c r="U2" s="3"/>
      <c r="V2" s="3"/>
      <c r="W2" s="3"/>
      <c r="X2" s="33"/>
      <c r="Y2" s="391"/>
      <c r="Z2" s="391"/>
    </row>
    <row r="3" spans="1:26" ht="12.75" customHeight="1" thickBot="1">
      <c r="A3" s="232" t="s">
        <v>69</v>
      </c>
      <c r="B3" s="232"/>
      <c r="C3" s="34"/>
      <c r="D3" s="98"/>
      <c r="E3" s="233" t="s">
        <v>70</v>
      </c>
      <c r="F3" s="232"/>
      <c r="G3" s="232"/>
      <c r="H3" s="232"/>
      <c r="I3" s="4"/>
      <c r="J3" s="4"/>
      <c r="K3" s="232" t="s">
        <v>71</v>
      </c>
      <c r="L3" s="232"/>
      <c r="M3" s="232"/>
      <c r="N3" s="232"/>
      <c r="O3" s="232"/>
      <c r="P3" s="232"/>
      <c r="Q3" s="1"/>
      <c r="R3" s="393" t="s">
        <v>248</v>
      </c>
      <c r="S3" s="393"/>
      <c r="T3" s="393"/>
      <c r="U3" s="393"/>
      <c r="V3" s="393"/>
      <c r="W3" s="393"/>
      <c r="X3" s="393"/>
      <c r="Y3" s="391"/>
      <c r="Z3" s="391"/>
    </row>
    <row r="4" spans="1:26" ht="12.75" customHeight="1">
      <c r="A4" s="211" t="s">
        <v>0</v>
      </c>
      <c r="B4" s="217" t="s">
        <v>384</v>
      </c>
      <c r="C4" s="98"/>
      <c r="D4" s="98"/>
      <c r="E4" s="209" t="s">
        <v>72</v>
      </c>
      <c r="F4" s="99"/>
      <c r="G4" s="4"/>
      <c r="H4" s="210">
        <v>4</v>
      </c>
      <c r="I4" s="4"/>
      <c r="J4" s="4"/>
      <c r="K4" s="209" t="s">
        <v>73</v>
      </c>
      <c r="L4" s="99"/>
      <c r="M4" s="4"/>
      <c r="N4" s="100"/>
      <c r="P4" s="210">
        <v>5</v>
      </c>
      <c r="Q4" s="1"/>
      <c r="R4" s="393"/>
      <c r="S4" s="393"/>
      <c r="T4" s="393"/>
      <c r="U4" s="393"/>
      <c r="V4" s="393"/>
      <c r="W4" s="393"/>
      <c r="X4" s="393"/>
      <c r="Y4" s="391"/>
      <c r="Z4" s="391"/>
    </row>
    <row r="5" spans="1:26" ht="12.75" customHeight="1">
      <c r="A5" s="70" t="s">
        <v>258</v>
      </c>
      <c r="B5" s="252"/>
      <c r="C5" s="98"/>
      <c r="D5" s="98"/>
      <c r="E5" s="211" t="s">
        <v>198</v>
      </c>
      <c r="F5" s="4"/>
      <c r="G5" s="4"/>
      <c r="H5" s="212" t="s">
        <v>76</v>
      </c>
      <c r="I5" s="4"/>
      <c r="J5" s="4"/>
      <c r="K5" s="211" t="s">
        <v>77</v>
      </c>
      <c r="L5" s="4"/>
      <c r="M5" s="4"/>
      <c r="N5" s="4"/>
      <c r="P5" s="225">
        <v>1</v>
      </c>
      <c r="Q5" s="1"/>
      <c r="R5" s="393"/>
      <c r="S5" s="393"/>
      <c r="T5" s="393"/>
      <c r="U5" s="393"/>
      <c r="V5" s="393"/>
      <c r="W5" s="393"/>
      <c r="X5" s="393"/>
      <c r="Y5" s="391"/>
      <c r="Z5" s="391"/>
    </row>
    <row r="6" spans="1:26" ht="12.75" customHeight="1">
      <c r="A6" s="211" t="s">
        <v>74</v>
      </c>
      <c r="B6" s="217" t="s">
        <v>385</v>
      </c>
      <c r="C6" s="98"/>
      <c r="D6" s="98"/>
      <c r="E6" s="211" t="s">
        <v>75</v>
      </c>
      <c r="F6" s="4"/>
      <c r="G6" s="4"/>
      <c r="H6" s="212" t="s">
        <v>76</v>
      </c>
      <c r="I6" s="4"/>
      <c r="J6" s="4"/>
      <c r="K6" s="211" t="s">
        <v>79</v>
      </c>
      <c r="L6" s="4"/>
      <c r="M6" s="4"/>
      <c r="N6" s="4"/>
      <c r="P6" s="226" t="s">
        <v>68</v>
      </c>
      <c r="Q6" s="1"/>
      <c r="R6" s="393"/>
      <c r="S6" s="393"/>
      <c r="T6" s="393"/>
      <c r="U6" s="393"/>
      <c r="V6" s="393"/>
      <c r="W6" s="393"/>
      <c r="X6" s="393"/>
    </row>
    <row r="7" spans="1:26" ht="12.75" customHeight="1">
      <c r="A7" s="211"/>
      <c r="B7" s="217"/>
      <c r="C7" s="101"/>
      <c r="D7" s="98"/>
      <c r="E7" s="213" t="s">
        <v>78</v>
      </c>
      <c r="H7" s="212" t="s">
        <v>68</v>
      </c>
      <c r="I7" s="4"/>
      <c r="J7" s="4"/>
      <c r="K7" s="211" t="s">
        <v>82</v>
      </c>
      <c r="L7" s="4"/>
      <c r="M7" s="4"/>
      <c r="N7" s="4"/>
      <c r="P7" s="226" t="s">
        <v>394</v>
      </c>
      <c r="Q7" s="1"/>
      <c r="R7" s="393"/>
      <c r="S7" s="393"/>
      <c r="T7" s="393"/>
      <c r="U7" s="393"/>
      <c r="V7" s="393"/>
      <c r="W7" s="393"/>
      <c r="X7" s="393"/>
    </row>
    <row r="8" spans="1:26" ht="12.75" customHeight="1">
      <c r="A8" s="211" t="s">
        <v>80</v>
      </c>
      <c r="B8" s="218" t="s">
        <v>386</v>
      </c>
      <c r="C8" s="98"/>
      <c r="D8" s="98"/>
      <c r="E8" s="209" t="s">
        <v>81</v>
      </c>
      <c r="F8" s="99"/>
      <c r="G8" s="4"/>
      <c r="H8" s="212" t="s">
        <v>68</v>
      </c>
      <c r="I8" s="4"/>
      <c r="J8" s="4"/>
      <c r="K8" s="211" t="s">
        <v>85</v>
      </c>
      <c r="L8" s="4"/>
      <c r="M8" s="4"/>
      <c r="N8" s="4"/>
      <c r="P8" s="226" t="s">
        <v>68</v>
      </c>
      <c r="Q8" s="1"/>
      <c r="R8" s="393"/>
      <c r="S8" s="393"/>
      <c r="T8" s="393"/>
      <c r="U8" s="393"/>
      <c r="V8" s="393"/>
      <c r="W8" s="393"/>
      <c r="X8" s="393"/>
    </row>
    <row r="9" spans="1:26" ht="12.75" customHeight="1">
      <c r="A9" s="211" t="s">
        <v>83</v>
      </c>
      <c r="B9" s="217" t="s">
        <v>387</v>
      </c>
      <c r="C9" s="98"/>
      <c r="D9" s="98"/>
      <c r="E9" s="209" t="s">
        <v>84</v>
      </c>
      <c r="F9" s="99"/>
      <c r="G9" s="4"/>
      <c r="H9" s="212" t="s">
        <v>76</v>
      </c>
      <c r="I9" s="4"/>
      <c r="J9" s="4"/>
      <c r="K9" s="211" t="s">
        <v>216</v>
      </c>
      <c r="L9" s="4"/>
      <c r="M9" s="4"/>
      <c r="N9" s="4"/>
      <c r="P9" s="226" t="s">
        <v>76</v>
      </c>
      <c r="Q9" s="1"/>
      <c r="R9" s="393"/>
      <c r="S9" s="393"/>
      <c r="T9" s="393"/>
      <c r="U9" s="393"/>
      <c r="V9" s="393"/>
      <c r="W9" s="393"/>
      <c r="X9" s="393"/>
    </row>
    <row r="10" spans="1:26" ht="12.75" customHeight="1">
      <c r="A10" s="211" t="s">
        <v>86</v>
      </c>
      <c r="B10" s="217" t="s">
        <v>387</v>
      </c>
      <c r="C10" s="98"/>
      <c r="D10" s="98"/>
      <c r="E10" s="213" t="s">
        <v>87</v>
      </c>
      <c r="H10" s="212" t="s">
        <v>76</v>
      </c>
      <c r="I10" s="4"/>
      <c r="J10" s="4"/>
      <c r="K10" s="211" t="s">
        <v>217</v>
      </c>
      <c r="L10" s="4"/>
      <c r="M10" s="4"/>
      <c r="N10" s="4"/>
      <c r="P10" s="226" t="s">
        <v>68</v>
      </c>
      <c r="Q10" s="1"/>
      <c r="R10" s="393"/>
      <c r="S10" s="393"/>
      <c r="T10" s="393"/>
      <c r="U10" s="393"/>
      <c r="V10" s="393"/>
      <c r="W10" s="393"/>
      <c r="X10" s="393"/>
      <c r="Y10"/>
    </row>
    <row r="11" spans="1:26" ht="12.75" customHeight="1">
      <c r="A11" s="211" t="s">
        <v>88</v>
      </c>
      <c r="B11" s="217" t="s">
        <v>387</v>
      </c>
      <c r="C11" s="102"/>
      <c r="D11" s="98"/>
      <c r="E11" s="211" t="s">
        <v>196</v>
      </c>
      <c r="F11" s="4"/>
      <c r="G11" s="4"/>
      <c r="H11" s="212" t="s">
        <v>76</v>
      </c>
      <c r="I11" s="4"/>
      <c r="J11" s="4"/>
      <c r="K11" s="211" t="s">
        <v>218</v>
      </c>
      <c r="L11" s="4"/>
      <c r="M11" s="4"/>
      <c r="N11" s="4"/>
      <c r="P11" s="226" t="s">
        <v>68</v>
      </c>
      <c r="Q11" s="1"/>
      <c r="R11" s="393"/>
      <c r="S11" s="393"/>
      <c r="T11" s="393"/>
      <c r="U11" s="393"/>
      <c r="V11" s="393"/>
      <c r="W11" s="393"/>
      <c r="X11" s="393"/>
    </row>
    <row r="12" spans="1:26" ht="12.75" customHeight="1">
      <c r="A12" s="211" t="s">
        <v>90</v>
      </c>
      <c r="B12" s="219" t="s">
        <v>388</v>
      </c>
      <c r="C12" s="102"/>
      <c r="D12" s="98"/>
      <c r="E12" s="211" t="s">
        <v>197</v>
      </c>
      <c r="F12" s="4"/>
      <c r="G12" s="4"/>
      <c r="H12" s="212" t="s">
        <v>76</v>
      </c>
      <c r="I12" s="4"/>
      <c r="J12" s="4"/>
      <c r="K12" s="211" t="s">
        <v>219</v>
      </c>
      <c r="L12" s="4"/>
      <c r="M12" s="4"/>
      <c r="N12" s="4"/>
      <c r="P12" s="226" t="s">
        <v>68</v>
      </c>
      <c r="Q12" s="1"/>
      <c r="R12" s="393"/>
      <c r="S12" s="393"/>
      <c r="T12" s="393"/>
      <c r="U12" s="393"/>
      <c r="V12" s="393"/>
      <c r="W12" s="393"/>
      <c r="X12" s="393"/>
    </row>
    <row r="13" spans="1:26" ht="12.75" customHeight="1">
      <c r="A13" s="211" t="s">
        <v>190</v>
      </c>
      <c r="B13" s="219" t="s">
        <v>191</v>
      </c>
      <c r="C13" s="98"/>
      <c r="D13" s="98"/>
      <c r="E13" s="211" t="s">
        <v>91</v>
      </c>
      <c r="F13" s="4"/>
      <c r="G13" s="4"/>
      <c r="H13" s="212" t="s">
        <v>68</v>
      </c>
      <c r="I13" s="4"/>
      <c r="J13" s="4"/>
      <c r="K13" s="211" t="s">
        <v>220</v>
      </c>
      <c r="L13" s="4"/>
      <c r="M13" s="4"/>
      <c r="N13" s="4"/>
      <c r="P13" s="226" t="s">
        <v>68</v>
      </c>
      <c r="Q13" s="1"/>
      <c r="R13" s="393"/>
      <c r="S13" s="393"/>
      <c r="T13" s="393"/>
      <c r="U13" s="393"/>
      <c r="V13" s="393"/>
      <c r="W13" s="393"/>
      <c r="X13" s="393"/>
    </row>
    <row r="14" spans="1:26" ht="12.75" customHeight="1">
      <c r="A14" s="211" t="s">
        <v>2</v>
      </c>
      <c r="B14" s="217" t="s">
        <v>389</v>
      </c>
      <c r="C14" s="103"/>
      <c r="D14" s="104"/>
      <c r="E14" s="211" t="s">
        <v>93</v>
      </c>
      <c r="F14" s="4"/>
      <c r="G14" s="4"/>
      <c r="H14" s="212" t="s">
        <v>76</v>
      </c>
      <c r="I14" s="4"/>
      <c r="J14" s="4"/>
      <c r="K14" s="211" t="s">
        <v>221</v>
      </c>
      <c r="L14" s="4"/>
      <c r="M14" s="4"/>
      <c r="N14" s="4"/>
      <c r="P14" s="226" t="s">
        <v>394</v>
      </c>
      <c r="Q14" s="1"/>
      <c r="R14" s="393"/>
      <c r="S14" s="393"/>
      <c r="T14" s="393"/>
      <c r="U14" s="393"/>
      <c r="V14" s="393"/>
      <c r="W14" s="393"/>
      <c r="X14" s="393"/>
    </row>
    <row r="15" spans="1:26" ht="12.75" customHeight="1">
      <c r="A15" s="211" t="s">
        <v>94</v>
      </c>
      <c r="B15" s="220">
        <v>5</v>
      </c>
      <c r="C15" s="98"/>
      <c r="D15" s="104"/>
      <c r="E15" s="211" t="s">
        <v>200</v>
      </c>
      <c r="F15" s="4"/>
      <c r="G15" s="4"/>
      <c r="H15" s="212" t="s">
        <v>68</v>
      </c>
      <c r="I15" s="4"/>
      <c r="J15" s="4"/>
      <c r="K15" s="211" t="s">
        <v>222</v>
      </c>
      <c r="L15" s="4"/>
      <c r="M15" s="4"/>
      <c r="N15" s="4"/>
      <c r="P15" s="226" t="s">
        <v>76</v>
      </c>
      <c r="Q15" s="1"/>
      <c r="R15" s="393"/>
      <c r="S15" s="393"/>
      <c r="T15" s="393"/>
      <c r="U15" s="393"/>
      <c r="V15" s="393"/>
      <c r="W15" s="393"/>
      <c r="X15" s="393"/>
    </row>
    <row r="16" spans="1:26" ht="12.75" customHeight="1">
      <c r="A16" s="211" t="s">
        <v>96</v>
      </c>
      <c r="B16" s="217" t="s">
        <v>392</v>
      </c>
      <c r="C16" s="98"/>
      <c r="D16" s="104"/>
      <c r="E16" s="211" t="s">
        <v>201</v>
      </c>
      <c r="F16" s="4"/>
      <c r="G16" s="4"/>
      <c r="H16" s="212" t="s">
        <v>68</v>
      </c>
      <c r="I16" s="4"/>
      <c r="J16" s="4"/>
      <c r="K16" s="211" t="s">
        <v>215</v>
      </c>
      <c r="L16" s="4"/>
      <c r="M16" s="4"/>
      <c r="N16" s="4"/>
      <c r="P16" s="226" t="s">
        <v>76</v>
      </c>
      <c r="Q16" s="1"/>
      <c r="R16" s="393"/>
      <c r="S16" s="393"/>
      <c r="T16" s="393"/>
      <c r="U16" s="393"/>
      <c r="V16" s="393"/>
      <c r="W16" s="393"/>
      <c r="X16" s="393"/>
    </row>
    <row r="17" spans="1:24" ht="12.75" customHeight="1">
      <c r="A17" s="211" t="s">
        <v>98</v>
      </c>
      <c r="B17" s="217">
        <v>2008</v>
      </c>
      <c r="C17" s="102"/>
      <c r="D17" s="104"/>
      <c r="E17" s="211" t="s">
        <v>202</v>
      </c>
      <c r="F17" s="4"/>
      <c r="G17" s="4"/>
      <c r="H17" s="212" t="s">
        <v>68</v>
      </c>
      <c r="I17" s="4"/>
      <c r="J17" s="4"/>
      <c r="K17" s="234" t="s">
        <v>54</v>
      </c>
      <c r="L17" s="235"/>
      <c r="M17" s="235"/>
      <c r="N17" s="235"/>
      <c r="O17" s="259"/>
      <c r="P17" s="236"/>
      <c r="Q17" s="1"/>
      <c r="R17" s="393"/>
      <c r="S17" s="393"/>
      <c r="T17" s="393"/>
      <c r="U17" s="393"/>
      <c r="V17" s="393"/>
      <c r="W17" s="393"/>
      <c r="X17" s="393"/>
    </row>
    <row r="18" spans="1:24" ht="12.75" customHeight="1">
      <c r="A18" s="211" t="s">
        <v>101</v>
      </c>
      <c r="B18" s="219" t="s">
        <v>390</v>
      </c>
      <c r="C18" s="102"/>
      <c r="D18" s="98"/>
      <c r="E18" s="209" t="s">
        <v>203</v>
      </c>
      <c r="F18" s="99"/>
      <c r="G18" s="4"/>
      <c r="H18" s="212" t="s">
        <v>76</v>
      </c>
      <c r="I18" s="4"/>
      <c r="J18" s="4"/>
      <c r="K18" s="211" t="s">
        <v>89</v>
      </c>
      <c r="L18" s="4"/>
      <c r="M18" s="4"/>
      <c r="N18" s="4"/>
      <c r="P18" s="287"/>
      <c r="Q18" s="1"/>
      <c r="R18" s="1"/>
      <c r="S18" s="10"/>
      <c r="T18" s="392"/>
      <c r="U18" s="392"/>
      <c r="V18" s="105"/>
      <c r="W18" s="105"/>
      <c r="X18" s="105"/>
    </row>
    <row r="19" spans="1:24" ht="12.75" customHeight="1" thickBot="1">
      <c r="A19" s="214" t="s">
        <v>104</v>
      </c>
      <c r="B19" s="221" t="s">
        <v>391</v>
      </c>
      <c r="C19" s="10"/>
      <c r="D19" s="98"/>
      <c r="E19" s="211" t="s">
        <v>204</v>
      </c>
      <c r="F19" s="4"/>
      <c r="G19" s="4"/>
      <c r="H19" s="212" t="s">
        <v>76</v>
      </c>
      <c r="I19" s="4"/>
      <c r="J19" s="4"/>
      <c r="K19" s="211" t="s">
        <v>92</v>
      </c>
      <c r="L19" s="4"/>
      <c r="M19" s="4"/>
      <c r="N19" s="4"/>
      <c r="P19" s="285">
        <v>0</v>
      </c>
      <c r="Q19" s="170">
        <f>IF($P$18="No",$P$19 + $P$20 + $P$21,0)</f>
        <v>0</v>
      </c>
      <c r="R19" s="232" t="s">
        <v>107</v>
      </c>
      <c r="S19" s="232"/>
      <c r="T19" s="232"/>
      <c r="U19" s="232"/>
      <c r="V19" s="232"/>
      <c r="W19" s="232"/>
      <c r="X19" s="232"/>
    </row>
    <row r="20" spans="1:24" ht="12.75" customHeight="1">
      <c r="A20" s="1"/>
      <c r="C20" s="34"/>
      <c r="D20" s="98"/>
      <c r="E20" s="211" t="s">
        <v>205</v>
      </c>
      <c r="F20" s="4"/>
      <c r="G20" s="4"/>
      <c r="H20" s="212" t="s">
        <v>76</v>
      </c>
      <c r="I20" s="4"/>
      <c r="J20" s="4"/>
      <c r="K20" s="211" t="s">
        <v>223</v>
      </c>
      <c r="L20" s="4"/>
      <c r="M20" s="4"/>
      <c r="N20" s="4"/>
      <c r="P20" s="285">
        <v>0</v>
      </c>
      <c r="R20" s="380" t="s">
        <v>110</v>
      </c>
      <c r="S20" s="381"/>
      <c r="T20" s="381"/>
      <c r="U20" s="381"/>
      <c r="V20" s="381"/>
      <c r="W20" s="381"/>
      <c r="X20" s="382"/>
    </row>
    <row r="21" spans="1:24" ht="12.75" customHeight="1">
      <c r="A21" s="232" t="s">
        <v>108</v>
      </c>
      <c r="B21" s="232"/>
      <c r="C21" s="34"/>
      <c r="D21" s="98"/>
      <c r="E21" s="211" t="s">
        <v>206</v>
      </c>
      <c r="F21" s="4"/>
      <c r="G21" s="4"/>
      <c r="H21" s="212" t="s">
        <v>76</v>
      </c>
      <c r="I21" s="4"/>
      <c r="J21" s="4"/>
      <c r="K21" s="211" t="s">
        <v>224</v>
      </c>
      <c r="L21" s="4"/>
      <c r="M21" s="4"/>
      <c r="N21" s="4"/>
      <c r="P21" s="285">
        <v>0</v>
      </c>
      <c r="R21" s="383" t="s">
        <v>395</v>
      </c>
      <c r="S21" s="384"/>
      <c r="T21" s="384"/>
      <c r="U21" s="384"/>
      <c r="V21" s="384"/>
      <c r="W21" s="384"/>
      <c r="X21" s="385"/>
    </row>
    <row r="22" spans="1:24" ht="12.75" customHeight="1">
      <c r="A22" s="211" t="s">
        <v>192</v>
      </c>
      <c r="B22" s="217" t="s">
        <v>193</v>
      </c>
      <c r="C22" s="34"/>
      <c r="D22" s="98"/>
      <c r="E22" s="209" t="s">
        <v>207</v>
      </c>
      <c r="F22" s="4"/>
      <c r="G22" s="4"/>
      <c r="H22" s="212" t="s">
        <v>76</v>
      </c>
      <c r="I22" s="4"/>
      <c r="J22" s="4"/>
      <c r="K22" s="234" t="s">
        <v>53</v>
      </c>
      <c r="L22" s="235"/>
      <c r="M22" s="235"/>
      <c r="N22" s="235"/>
      <c r="O22" s="259"/>
      <c r="P22" s="236"/>
      <c r="R22" s="383"/>
      <c r="S22" s="384"/>
      <c r="T22" s="384"/>
      <c r="U22" s="384"/>
      <c r="V22" s="384"/>
      <c r="W22" s="384"/>
      <c r="X22" s="385"/>
    </row>
    <row r="23" spans="1:24" ht="12.75" customHeight="1">
      <c r="A23" s="211" t="s">
        <v>194</v>
      </c>
      <c r="B23" s="208" t="s">
        <v>390</v>
      </c>
      <c r="C23" s="34"/>
      <c r="D23" s="98"/>
      <c r="E23" s="209" t="s">
        <v>208</v>
      </c>
      <c r="F23" s="99"/>
      <c r="G23" s="4"/>
      <c r="H23" s="212" t="s">
        <v>76</v>
      </c>
      <c r="I23" s="4"/>
      <c r="J23" s="4"/>
      <c r="K23" s="211" t="s">
        <v>89</v>
      </c>
      <c r="L23" s="4"/>
      <c r="M23" s="4"/>
      <c r="N23" s="4"/>
      <c r="P23" s="212"/>
      <c r="R23" s="383"/>
      <c r="S23" s="384"/>
      <c r="T23" s="384"/>
      <c r="U23" s="384"/>
      <c r="V23" s="384"/>
      <c r="W23" s="384"/>
      <c r="X23" s="385"/>
    </row>
    <row r="24" spans="1:24" ht="12.75" customHeight="1">
      <c r="A24" s="213" t="s">
        <v>195</v>
      </c>
      <c r="B24" s="208" t="s">
        <v>390</v>
      </c>
      <c r="C24" s="107"/>
      <c r="D24" s="98"/>
      <c r="E24" s="211" t="s">
        <v>209</v>
      </c>
      <c r="F24" s="4"/>
      <c r="G24" s="4"/>
      <c r="H24" s="212" t="s">
        <v>76</v>
      </c>
      <c r="I24" s="4"/>
      <c r="J24" s="4"/>
      <c r="K24" s="211" t="s">
        <v>92</v>
      </c>
      <c r="L24" s="4"/>
      <c r="M24" s="4"/>
      <c r="N24" s="4"/>
      <c r="P24" s="285">
        <v>0</v>
      </c>
      <c r="R24" s="383"/>
      <c r="S24" s="384"/>
      <c r="T24" s="384"/>
      <c r="U24" s="384"/>
      <c r="V24" s="384"/>
      <c r="W24" s="384"/>
      <c r="X24" s="385"/>
    </row>
    <row r="25" spans="1:24" ht="12.75" customHeight="1">
      <c r="A25" s="211" t="s">
        <v>111</v>
      </c>
      <c r="B25" s="207">
        <v>0.95</v>
      </c>
      <c r="C25" s="108"/>
      <c r="D25" s="98"/>
      <c r="E25" s="211" t="s">
        <v>210</v>
      </c>
      <c r="F25" s="4"/>
      <c r="G25" s="4"/>
      <c r="H25" s="212" t="s">
        <v>76</v>
      </c>
      <c r="I25" s="1"/>
      <c r="J25" s="1"/>
      <c r="K25" s="234" t="s">
        <v>100</v>
      </c>
      <c r="L25" s="235"/>
      <c r="M25" s="235"/>
      <c r="N25" s="235"/>
      <c r="O25" s="259"/>
      <c r="P25" s="236"/>
      <c r="R25" s="383"/>
      <c r="S25" s="384"/>
      <c r="T25" s="384"/>
      <c r="U25" s="384"/>
      <c r="V25" s="384"/>
      <c r="W25" s="384"/>
      <c r="X25" s="385"/>
    </row>
    <row r="26" spans="1:24" ht="12.75" customHeight="1">
      <c r="A26" s="211" t="s">
        <v>113</v>
      </c>
      <c r="B26" s="279">
        <f ca="1">_xlfn.MAXIFS('Historical Market Data'!$G:$G,'Historical Market Data'!$A:$A,$B$4,'Historical Market Data'!$B:$B,_xlfn.MAXIFS('Historical Market Data'!$B:$B,'Historical Market Data'!$A:$A,$B$4,'Historical Market Data'!$B:$B,"&lt;"&amp;(TODAY()-365)))</f>
        <v>0</v>
      </c>
      <c r="C26" s="107"/>
      <c r="D26" s="98"/>
      <c r="E26" s="211" t="s">
        <v>211</v>
      </c>
      <c r="F26" s="4"/>
      <c r="G26" s="4"/>
      <c r="H26" s="212" t="s">
        <v>76</v>
      </c>
      <c r="I26" s="1"/>
      <c r="J26" s="1"/>
      <c r="K26" s="211" t="s">
        <v>226</v>
      </c>
      <c r="L26" s="4"/>
      <c r="M26" s="4"/>
      <c r="N26" s="4"/>
      <c r="P26" s="285">
        <v>0</v>
      </c>
      <c r="R26" s="383"/>
      <c r="S26" s="384"/>
      <c r="T26" s="384"/>
      <c r="U26" s="384"/>
      <c r="V26" s="384"/>
      <c r="W26" s="384"/>
      <c r="X26" s="385"/>
    </row>
    <row r="27" spans="1:24" ht="12.75" customHeight="1">
      <c r="A27" s="211" t="s">
        <v>116</v>
      </c>
      <c r="B27" s="207">
        <v>0.96499999999999997</v>
      </c>
      <c r="C27" s="108"/>
      <c r="D27" s="98"/>
      <c r="E27" s="211" t="s">
        <v>212</v>
      </c>
      <c r="F27" s="4"/>
      <c r="G27" s="4"/>
      <c r="H27" s="212" t="s">
        <v>76</v>
      </c>
      <c r="I27" s="1"/>
      <c r="J27" s="1"/>
      <c r="K27" s="211" t="s">
        <v>103</v>
      </c>
      <c r="L27" s="4"/>
      <c r="M27" s="4"/>
      <c r="N27" s="4"/>
      <c r="P27" s="285">
        <v>0</v>
      </c>
      <c r="R27" s="383"/>
      <c r="S27" s="384"/>
      <c r="T27" s="384"/>
      <c r="U27" s="384"/>
      <c r="V27" s="384"/>
      <c r="W27" s="384"/>
      <c r="X27" s="385"/>
    </row>
    <row r="28" spans="1:24" ht="12.75" customHeight="1">
      <c r="A28" s="211" t="s">
        <v>121</v>
      </c>
      <c r="B28" s="279">
        <f ca="1">_xlfn.MAXIFS('Historical Market Data'!$I:$I,'Historical Market Data'!$A:$A,$B$4,'Historical Market Data'!$B:$B,_xlfn.MAXIFS('Historical Market Data'!$B:$B,'Historical Market Data'!$A:$A,$B$4,'Historical Market Data'!$B:$B,"&lt;"&amp;(TODAY()-365)))</f>
        <v>0</v>
      </c>
      <c r="C28" s="110"/>
      <c r="D28" s="98"/>
      <c r="E28" s="211" t="s">
        <v>213</v>
      </c>
      <c r="F28" s="4"/>
      <c r="G28" s="4"/>
      <c r="H28" s="212" t="s">
        <v>76</v>
      </c>
      <c r="I28" s="1"/>
      <c r="J28" s="1"/>
      <c r="K28" s="211" t="s">
        <v>106</v>
      </c>
      <c r="L28" s="4"/>
      <c r="M28" s="4"/>
      <c r="N28" s="4"/>
      <c r="P28" s="285">
        <v>0</v>
      </c>
      <c r="R28" s="383"/>
      <c r="S28" s="384"/>
      <c r="T28" s="384"/>
      <c r="U28" s="384"/>
      <c r="V28" s="384"/>
      <c r="W28" s="384"/>
      <c r="X28" s="385"/>
    </row>
    <row r="29" spans="1:24" ht="12.75" customHeight="1">
      <c r="A29" s="211" t="s">
        <v>124</v>
      </c>
      <c r="B29" s="277">
        <v>0</v>
      </c>
      <c r="C29" s="110"/>
      <c r="D29" s="98"/>
      <c r="E29" s="209" t="s">
        <v>214</v>
      </c>
      <c r="F29" s="99"/>
      <c r="G29" s="4"/>
      <c r="H29" s="212" t="s">
        <v>68</v>
      </c>
      <c r="I29" s="1"/>
      <c r="J29" s="1"/>
      <c r="K29" s="211" t="s">
        <v>225</v>
      </c>
      <c r="L29" s="4"/>
      <c r="M29" s="4"/>
      <c r="N29" s="4"/>
      <c r="P29" s="285">
        <v>0</v>
      </c>
      <c r="R29" s="383"/>
      <c r="S29" s="384"/>
      <c r="T29" s="384"/>
      <c r="U29" s="384"/>
      <c r="V29" s="384"/>
      <c r="W29" s="384"/>
      <c r="X29" s="385"/>
    </row>
    <row r="30" spans="1:24" ht="12.75" customHeight="1" thickBot="1">
      <c r="A30" s="211" t="s">
        <v>127</v>
      </c>
      <c r="B30" s="277">
        <v>0</v>
      </c>
      <c r="C30" s="110"/>
      <c r="D30" s="1"/>
      <c r="E30" s="211" t="s">
        <v>95</v>
      </c>
      <c r="F30" s="4"/>
      <c r="G30" s="4"/>
      <c r="H30" s="212" t="s">
        <v>76</v>
      </c>
      <c r="I30" s="1"/>
      <c r="J30" s="1"/>
      <c r="K30" s="214" t="s">
        <v>161</v>
      </c>
      <c r="L30" s="215"/>
      <c r="M30" s="215"/>
      <c r="N30" s="215"/>
      <c r="O30" s="258"/>
      <c r="P30" s="286">
        <v>0</v>
      </c>
      <c r="R30" s="380" t="s">
        <v>132</v>
      </c>
      <c r="S30" s="381"/>
      <c r="T30" s="381"/>
      <c r="U30" s="381"/>
      <c r="V30" s="381"/>
      <c r="W30" s="381"/>
      <c r="X30" s="382"/>
    </row>
    <row r="31" spans="1:24" ht="12.75" customHeight="1">
      <c r="A31" s="70" t="s">
        <v>259</v>
      </c>
      <c r="B31" s="277">
        <v>0</v>
      </c>
      <c r="C31" s="113"/>
      <c r="D31" s="1"/>
      <c r="E31" s="211" t="s">
        <v>97</v>
      </c>
      <c r="F31" s="4"/>
      <c r="G31" s="4"/>
      <c r="H31" s="212" t="s">
        <v>76</v>
      </c>
      <c r="I31" s="1"/>
      <c r="J31" s="1"/>
      <c r="K31" s="1"/>
      <c r="L31" s="1"/>
      <c r="M31" s="1"/>
      <c r="N31" s="1"/>
      <c r="O31" s="1"/>
      <c r="P31" s="1"/>
      <c r="R31" s="383"/>
      <c r="S31" s="384"/>
      <c r="T31" s="384"/>
      <c r="U31" s="384"/>
      <c r="V31" s="384"/>
      <c r="W31" s="384"/>
      <c r="X31" s="385"/>
    </row>
    <row r="32" spans="1:24" ht="12.75" customHeight="1">
      <c r="A32" s="211" t="s">
        <v>129</v>
      </c>
      <c r="B32" s="277">
        <v>6</v>
      </c>
      <c r="C32" s="116"/>
      <c r="D32" s="1"/>
      <c r="E32" s="211" t="s">
        <v>99</v>
      </c>
      <c r="F32" s="4"/>
      <c r="G32" s="4"/>
      <c r="H32" s="212" t="s">
        <v>76</v>
      </c>
      <c r="I32" s="1"/>
      <c r="J32" s="1"/>
      <c r="K32" s="232" t="s">
        <v>115</v>
      </c>
      <c r="L32" s="232"/>
      <c r="M32" s="232"/>
      <c r="N32" s="232"/>
      <c r="O32" s="232"/>
      <c r="P32" s="240"/>
      <c r="R32" s="383"/>
      <c r="S32" s="384"/>
      <c r="T32" s="384"/>
      <c r="U32" s="384"/>
      <c r="V32" s="384"/>
      <c r="W32" s="384"/>
      <c r="X32" s="385"/>
    </row>
    <row r="33" spans="1:24" ht="12.75" customHeight="1">
      <c r="A33" s="211" t="s">
        <v>260</v>
      </c>
      <c r="B33" s="253" t="s">
        <v>261</v>
      </c>
      <c r="C33" s="117"/>
      <c r="D33" s="1"/>
      <c r="E33" s="209" t="s">
        <v>102</v>
      </c>
      <c r="F33" s="4"/>
      <c r="G33" s="4"/>
      <c r="H33" s="212" t="s">
        <v>68</v>
      </c>
      <c r="I33" s="1"/>
      <c r="J33" s="1"/>
      <c r="K33" s="237"/>
      <c r="L33" s="241" t="s">
        <v>118</v>
      </c>
      <c r="M33" s="257" t="s">
        <v>273</v>
      </c>
      <c r="N33" s="242" t="s">
        <v>119</v>
      </c>
      <c r="O33" s="257" t="s">
        <v>120</v>
      </c>
      <c r="P33" s="243" t="s">
        <v>185</v>
      </c>
      <c r="R33" s="383"/>
      <c r="S33" s="384"/>
      <c r="T33" s="384"/>
      <c r="U33" s="384"/>
      <c r="V33" s="384"/>
      <c r="W33" s="384"/>
      <c r="X33" s="385"/>
    </row>
    <row r="34" spans="1:24" ht="12.75" customHeight="1">
      <c r="A34" s="211" t="s">
        <v>262</v>
      </c>
      <c r="B34" s="278">
        <v>0</v>
      </c>
      <c r="C34" s="119"/>
      <c r="D34" s="1"/>
      <c r="E34" s="209" t="s">
        <v>199</v>
      </c>
      <c r="F34" s="99"/>
      <c r="G34" s="4"/>
      <c r="H34" s="212" t="s">
        <v>68</v>
      </c>
      <c r="I34" s="1"/>
      <c r="J34" s="1"/>
      <c r="K34" s="227" t="s">
        <v>123</v>
      </c>
      <c r="L34" s="109" t="s">
        <v>76</v>
      </c>
      <c r="M34" s="109" t="s">
        <v>76</v>
      </c>
      <c r="N34" s="109" t="s">
        <v>76</v>
      </c>
      <c r="O34" s="291">
        <v>14</v>
      </c>
      <c r="P34" s="228" t="s">
        <v>51</v>
      </c>
      <c r="Q34" s="170">
        <f>IF(OR($L34="Yes", $N34= "Yes"), IF($O34 = 0, 0, -1 * $O34), 0)</f>
        <v>0</v>
      </c>
      <c r="R34" s="383"/>
      <c r="S34" s="384"/>
      <c r="T34" s="384"/>
      <c r="U34" s="384"/>
      <c r="V34" s="384"/>
      <c r="W34" s="384"/>
      <c r="X34" s="385"/>
    </row>
    <row r="35" spans="1:24" ht="12.75" customHeight="1" thickBot="1">
      <c r="A35" s="214" t="s">
        <v>133</v>
      </c>
      <c r="B35" s="222">
        <v>45334</v>
      </c>
      <c r="C35" s="117"/>
      <c r="D35" s="1"/>
      <c r="E35" s="214" t="s">
        <v>105</v>
      </c>
      <c r="F35" s="215"/>
      <c r="G35" s="215"/>
      <c r="H35" s="216" t="s">
        <v>76</v>
      </c>
      <c r="I35" s="1"/>
      <c r="J35" s="1"/>
      <c r="K35" s="213" t="s">
        <v>126</v>
      </c>
      <c r="L35" s="109" t="s">
        <v>76</v>
      </c>
      <c r="M35" s="109" t="s">
        <v>76</v>
      </c>
      <c r="N35" s="109" t="s">
        <v>76</v>
      </c>
      <c r="O35" s="291">
        <v>0</v>
      </c>
      <c r="P35" s="228" t="s">
        <v>51</v>
      </c>
      <c r="Q35" s="170">
        <f>IF(OR($L35="Yes", $N35= "Yes"), IF($O35 = 0, 0, -1 * $O35), 0)</f>
        <v>0</v>
      </c>
      <c r="R35" s="383"/>
      <c r="S35" s="384"/>
      <c r="T35" s="384"/>
      <c r="U35" s="384"/>
      <c r="V35" s="384"/>
      <c r="W35" s="384"/>
      <c r="X35" s="385"/>
    </row>
    <row r="36" spans="1:24" ht="12.75" customHeight="1">
      <c r="A36" s="4"/>
      <c r="B36" s="115"/>
      <c r="C36" s="119"/>
      <c r="D36" s="1"/>
      <c r="E36" s="1"/>
      <c r="H36" s="1"/>
      <c r="I36" s="1"/>
      <c r="J36" s="1"/>
      <c r="K36" s="213" t="s">
        <v>56</v>
      </c>
      <c r="L36" s="109" t="s">
        <v>76</v>
      </c>
      <c r="M36" s="109" t="s">
        <v>76</v>
      </c>
      <c r="N36" s="109" t="s">
        <v>76</v>
      </c>
      <c r="O36" s="291">
        <v>0</v>
      </c>
      <c r="P36" s="228" t="s">
        <v>51</v>
      </c>
      <c r="Q36" s="170">
        <f>IF(OR($L36="Yes", $N36= "Yes"), IF($O36 = 0, 0, -1 * $O36), 0)</f>
        <v>0</v>
      </c>
      <c r="R36" s="383"/>
      <c r="S36" s="384"/>
      <c r="T36" s="384"/>
      <c r="U36" s="384"/>
      <c r="V36" s="384"/>
      <c r="W36" s="384"/>
      <c r="X36" s="385"/>
    </row>
    <row r="37" spans="1:24" ht="12.75" customHeight="1">
      <c r="A37" s="232" t="s">
        <v>137</v>
      </c>
      <c r="B37" s="232"/>
      <c r="C37" s="119"/>
      <c r="D37" s="1"/>
      <c r="E37" s="270" t="s">
        <v>59</v>
      </c>
      <c r="F37" s="232"/>
      <c r="G37" s="232"/>
      <c r="H37" s="232"/>
      <c r="I37" s="1"/>
      <c r="J37" s="1"/>
      <c r="K37" s="237" t="s">
        <v>130</v>
      </c>
      <c r="L37" s="238" t="s">
        <v>131</v>
      </c>
      <c r="M37" s="238" t="s">
        <v>120</v>
      </c>
      <c r="N37" s="238"/>
      <c r="O37" s="238"/>
      <c r="P37" s="244"/>
      <c r="Q37" s="170">
        <f>IF(L37="No",1,-1)</f>
        <v>-1</v>
      </c>
      <c r="R37" s="380" t="s">
        <v>148</v>
      </c>
      <c r="S37" s="381"/>
      <c r="T37" s="381"/>
      <c r="U37" s="381"/>
      <c r="V37" s="381"/>
      <c r="W37" s="381"/>
      <c r="X37" s="382"/>
    </row>
    <row r="38" spans="1:24" ht="12.75" customHeight="1">
      <c r="A38" s="211" t="s">
        <v>140</v>
      </c>
      <c r="B38" s="281" t="s">
        <v>76</v>
      </c>
      <c r="C38" s="119"/>
      <c r="D38" s="1"/>
      <c r="E38" s="237"/>
      <c r="F38" s="238" t="s">
        <v>135</v>
      </c>
      <c r="G38" s="238" t="s">
        <v>131</v>
      </c>
      <c r="H38" s="239" t="s">
        <v>120</v>
      </c>
      <c r="I38" s="178"/>
      <c r="J38" s="178"/>
      <c r="K38" s="213" t="s">
        <v>134</v>
      </c>
      <c r="L38" s="109" t="s">
        <v>68</v>
      </c>
      <c r="M38" s="291">
        <v>0</v>
      </c>
      <c r="O38" s="114"/>
      <c r="P38" s="228" t="s">
        <v>51</v>
      </c>
      <c r="Q38" s="170">
        <f>IF($L38="No",$M38,-1 * $M38)</f>
        <v>0</v>
      </c>
      <c r="R38" s="386" t="s">
        <v>249</v>
      </c>
      <c r="S38" s="387"/>
      <c r="T38" s="387" t="s">
        <v>370</v>
      </c>
      <c r="U38" s="387"/>
      <c r="V38" s="169"/>
      <c r="W38" s="169"/>
      <c r="X38" s="204"/>
    </row>
    <row r="39" spans="1:24" ht="12.75" customHeight="1">
      <c r="A39" s="211" t="s">
        <v>143</v>
      </c>
      <c r="B39" s="280">
        <v>0</v>
      </c>
      <c r="C39" s="119"/>
      <c r="D39" s="1"/>
      <c r="E39" s="209" t="s">
        <v>138</v>
      </c>
      <c r="F39" s="288" t="s">
        <v>76</v>
      </c>
      <c r="G39" s="288" t="s">
        <v>76</v>
      </c>
      <c r="H39" s="285">
        <v>0</v>
      </c>
      <c r="I39" s="16">
        <f>IF(AND($G39="Yes",$F39="No"), -1 * $H39,IF(AND($G39="No",$F39="Yes"), $H39, 0))</f>
        <v>0</v>
      </c>
      <c r="J39" s="16"/>
      <c r="K39" s="213" t="s">
        <v>136</v>
      </c>
      <c r="L39" s="109" t="s">
        <v>76</v>
      </c>
      <c r="M39" s="291">
        <v>0</v>
      </c>
      <c r="O39" s="114"/>
      <c r="P39" s="228" t="s">
        <v>51</v>
      </c>
      <c r="Q39" s="170">
        <f>IF($L39="No",$M39, IF($M39 = 0,0, -1 * $M39))</f>
        <v>0</v>
      </c>
      <c r="R39" s="386" t="s">
        <v>232</v>
      </c>
      <c r="S39" s="387"/>
      <c r="T39" s="387" t="s">
        <v>370</v>
      </c>
      <c r="U39" s="387"/>
      <c r="V39" s="169"/>
      <c r="W39" s="169"/>
      <c r="X39" s="204"/>
    </row>
    <row r="40" spans="1:24" ht="12.75" customHeight="1">
      <c r="A40" s="211" t="s">
        <v>145</v>
      </c>
      <c r="B40" s="281" t="s">
        <v>62</v>
      </c>
      <c r="C40" s="119"/>
      <c r="D40" s="1"/>
      <c r="E40" s="209" t="s">
        <v>141</v>
      </c>
      <c r="F40" s="289" t="s">
        <v>76</v>
      </c>
      <c r="G40" s="289" t="s">
        <v>76</v>
      </c>
      <c r="H40" s="285">
        <v>0</v>
      </c>
      <c r="I40" s="16">
        <f t="shared" ref="I40:I43" si="0">IF(AND($G40="Yes",$F40="No"), -1 * $H40,IF(AND($G40="No",$F40="Yes"), $H40, 0))</f>
        <v>0</v>
      </c>
      <c r="J40" s="16"/>
      <c r="K40" s="213" t="s">
        <v>139</v>
      </c>
      <c r="L40" s="109" t="s">
        <v>68</v>
      </c>
      <c r="M40" s="291">
        <v>0</v>
      </c>
      <c r="O40" s="114"/>
      <c r="P40" s="228" t="s">
        <v>51</v>
      </c>
      <c r="Q40" s="170">
        <f>IF($L40="No",$M40, IF($M40 = 0, 0, -1 * $M40))</f>
        <v>0</v>
      </c>
      <c r="R40" s="386" t="s">
        <v>233</v>
      </c>
      <c r="S40" s="387"/>
      <c r="T40" s="387" t="s">
        <v>370</v>
      </c>
      <c r="U40" s="387"/>
      <c r="V40" s="169"/>
      <c r="W40" s="169"/>
      <c r="X40" s="204"/>
    </row>
    <row r="41" spans="1:24" ht="12.75" customHeight="1">
      <c r="A41" s="211" t="s">
        <v>147</v>
      </c>
      <c r="B41" s="281" t="s">
        <v>76</v>
      </c>
      <c r="C41" s="4"/>
      <c r="D41" s="1"/>
      <c r="E41" s="209" t="s">
        <v>144</v>
      </c>
      <c r="F41" s="289" t="s">
        <v>76</v>
      </c>
      <c r="G41" s="289" t="s">
        <v>76</v>
      </c>
      <c r="H41" s="285">
        <v>0</v>
      </c>
      <c r="I41" s="16">
        <f t="shared" si="0"/>
        <v>0</v>
      </c>
      <c r="J41" s="16"/>
      <c r="K41" s="213" t="s">
        <v>142</v>
      </c>
      <c r="L41" s="109" t="s">
        <v>76</v>
      </c>
      <c r="M41" s="291">
        <v>0</v>
      </c>
      <c r="O41" s="114"/>
      <c r="P41" s="228" t="s">
        <v>51</v>
      </c>
      <c r="Q41" s="170">
        <f>IF($L41="No",$M41,-1 * $M41)</f>
        <v>0</v>
      </c>
      <c r="R41" s="386" t="s">
        <v>235</v>
      </c>
      <c r="S41" s="387"/>
      <c r="T41" s="387" t="s">
        <v>370</v>
      </c>
      <c r="U41" s="387"/>
      <c r="V41" s="169"/>
      <c r="W41" s="169"/>
      <c r="X41" s="204"/>
    </row>
    <row r="42" spans="1:24" ht="12.75" customHeight="1" thickBot="1">
      <c r="A42" s="211" t="s">
        <v>149</v>
      </c>
      <c r="B42" s="280">
        <v>0</v>
      </c>
      <c r="C42" s="99"/>
      <c r="D42" s="1"/>
      <c r="E42" s="209" t="s">
        <v>146</v>
      </c>
      <c r="F42" s="289" t="s">
        <v>76</v>
      </c>
      <c r="G42" s="289" t="s">
        <v>76</v>
      </c>
      <c r="H42" s="285">
        <v>405</v>
      </c>
      <c r="I42" s="16">
        <f t="shared" si="0"/>
        <v>0</v>
      </c>
      <c r="J42" s="16"/>
      <c r="K42" s="229" t="s">
        <v>227</v>
      </c>
      <c r="L42" s="224" t="s">
        <v>68</v>
      </c>
      <c r="M42" s="292">
        <v>0</v>
      </c>
      <c r="N42" s="230"/>
      <c r="O42" s="230"/>
      <c r="P42" s="231" t="s">
        <v>51</v>
      </c>
      <c r="Q42" s="170">
        <f>IF($L42="No",$M42, IF($M42 = 0, 0, -1 * $M42))</f>
        <v>0</v>
      </c>
      <c r="R42" s="386" t="s">
        <v>234</v>
      </c>
      <c r="S42" s="387"/>
      <c r="T42" s="387" t="s">
        <v>370</v>
      </c>
      <c r="U42" s="387"/>
      <c r="V42" s="169"/>
      <c r="W42" s="169"/>
      <c r="X42" s="204"/>
    </row>
    <row r="43" spans="1:24" ht="12.75" customHeight="1" thickBot="1">
      <c r="A43" s="214" t="s">
        <v>150</v>
      </c>
      <c r="B43" s="282" t="s">
        <v>62</v>
      </c>
      <c r="C43" s="4"/>
      <c r="D43" s="1"/>
      <c r="E43" s="223" t="s">
        <v>161</v>
      </c>
      <c r="F43" s="290" t="s">
        <v>76</v>
      </c>
      <c r="G43" s="290" t="s">
        <v>76</v>
      </c>
      <c r="H43" s="286">
        <v>0</v>
      </c>
      <c r="I43" s="16">
        <f t="shared" si="0"/>
        <v>0</v>
      </c>
      <c r="J43" s="16"/>
      <c r="K43" s="1"/>
      <c r="L43" s="1"/>
      <c r="M43" s="1"/>
      <c r="N43" s="1"/>
      <c r="O43" s="1"/>
      <c r="P43" s="1"/>
      <c r="R43" s="386" t="s">
        <v>228</v>
      </c>
      <c r="S43" s="387"/>
      <c r="T43" s="387" t="s">
        <v>231</v>
      </c>
      <c r="U43" s="387"/>
      <c r="V43" s="169"/>
      <c r="W43" s="169"/>
      <c r="X43" s="204"/>
    </row>
    <row r="44" spans="1:24" ht="12.75" customHeight="1" thickBot="1">
      <c r="A44" s="4"/>
      <c r="B44" s="120"/>
      <c r="C44" s="4"/>
      <c r="D44" s="1"/>
      <c r="E44" s="99"/>
      <c r="F44" s="118"/>
      <c r="G44" s="118"/>
      <c r="H44" s="111"/>
      <c r="I44" s="16">
        <f>SUM(I39:I43)</f>
        <v>0</v>
      </c>
      <c r="J44" s="1"/>
      <c r="K44" s="1"/>
      <c r="L44" s="1"/>
      <c r="M44" s="1"/>
      <c r="N44" s="1"/>
      <c r="O44" s="1"/>
      <c r="P44" s="1"/>
      <c r="R44" s="388" t="s">
        <v>229</v>
      </c>
      <c r="S44" s="389"/>
      <c r="T44" s="389" t="s">
        <v>231</v>
      </c>
      <c r="U44" s="389"/>
      <c r="V44" s="205"/>
      <c r="W44" s="205"/>
      <c r="X44" s="206"/>
    </row>
    <row r="45" spans="1:24" ht="12.75" customHeight="1">
      <c r="A45" s="232" t="s">
        <v>109</v>
      </c>
      <c r="B45" s="232" t="s">
        <v>120</v>
      </c>
      <c r="C45" s="232" t="s">
        <v>271</v>
      </c>
      <c r="D45" s="1"/>
      <c r="E45" s="99"/>
      <c r="F45" s="118"/>
      <c r="G45" s="118"/>
      <c r="H45" s="111"/>
      <c r="I45" s="1"/>
      <c r="J45" s="1"/>
      <c r="K45" s="1"/>
      <c r="L45" s="1"/>
      <c r="M45" s="1"/>
      <c r="N45" s="1"/>
      <c r="O45" s="1"/>
      <c r="P45" s="1"/>
      <c r="R45" s="177"/>
      <c r="S45" s="177"/>
      <c r="T45" s="177"/>
      <c r="U45" s="177"/>
      <c r="V45" s="177"/>
      <c r="W45" s="177"/>
      <c r="X45" s="177"/>
    </row>
    <row r="46" spans="1:24" ht="12.75" customHeight="1">
      <c r="A46" s="211" t="s">
        <v>112</v>
      </c>
      <c r="B46" s="283">
        <v>250</v>
      </c>
      <c r="C46" s="254" t="s">
        <v>272</v>
      </c>
      <c r="D46" s="1"/>
      <c r="E46" s="99"/>
      <c r="F46" s="118"/>
      <c r="G46" s="118"/>
      <c r="H46" s="111"/>
      <c r="I46" s="1"/>
      <c r="J46" s="1"/>
      <c r="K46" s="1"/>
      <c r="L46" s="1"/>
      <c r="M46" s="1"/>
      <c r="N46" s="1"/>
      <c r="O46" s="1"/>
      <c r="P46" s="1"/>
      <c r="R46" s="177"/>
      <c r="S46" s="177"/>
      <c r="T46" s="177"/>
      <c r="U46" s="177"/>
      <c r="V46" s="177"/>
      <c r="W46" s="177"/>
      <c r="X46" s="177"/>
    </row>
    <row r="47" spans="1:24" ht="12.75" customHeight="1">
      <c r="A47" s="211" t="s">
        <v>114</v>
      </c>
      <c r="B47" s="283">
        <v>0</v>
      </c>
      <c r="C47" s="254" t="s">
        <v>272</v>
      </c>
      <c r="D47" s="1"/>
      <c r="E47" s="99"/>
      <c r="F47" s="118"/>
      <c r="G47" s="118"/>
      <c r="H47" s="111"/>
      <c r="I47" s="1"/>
      <c r="J47" s="1"/>
      <c r="K47" s="1"/>
      <c r="L47" s="1"/>
      <c r="M47" s="1"/>
      <c r="N47" s="1"/>
      <c r="O47" s="1"/>
      <c r="P47" s="1"/>
      <c r="R47" s="177"/>
      <c r="S47" s="177"/>
      <c r="T47" s="177"/>
      <c r="U47" s="177"/>
      <c r="V47" s="177"/>
      <c r="W47" s="177"/>
      <c r="X47" s="177"/>
    </row>
    <row r="48" spans="1:24" ht="12.75" customHeight="1">
      <c r="A48" s="211" t="s">
        <v>263</v>
      </c>
      <c r="B48" s="255" t="s">
        <v>264</v>
      </c>
      <c r="C48" s="254" t="s">
        <v>272</v>
      </c>
      <c r="D48" s="1"/>
      <c r="E48" s="99"/>
      <c r="F48" s="118"/>
      <c r="G48" s="118"/>
      <c r="H48" s="111"/>
      <c r="I48" s="1"/>
      <c r="J48" s="1"/>
      <c r="K48" s="1"/>
      <c r="L48" s="1"/>
      <c r="M48" s="1"/>
      <c r="N48" s="1"/>
      <c r="O48" s="1"/>
      <c r="P48" s="1"/>
      <c r="R48" s="177"/>
      <c r="S48" s="177"/>
      <c r="T48" s="177"/>
      <c r="U48" s="177"/>
      <c r="V48" s="177"/>
      <c r="W48" s="177"/>
      <c r="X48" s="177"/>
    </row>
    <row r="49" spans="1:24" ht="12.75" customHeight="1">
      <c r="A49" s="211" t="s">
        <v>265</v>
      </c>
      <c r="B49" s="283">
        <v>0</v>
      </c>
      <c r="C49" s="254" t="s">
        <v>272</v>
      </c>
      <c r="D49" s="1"/>
      <c r="E49" s="99"/>
      <c r="F49" s="118"/>
      <c r="G49" s="118"/>
      <c r="H49" s="111"/>
      <c r="I49" s="1"/>
      <c r="J49" s="1"/>
      <c r="K49" s="1"/>
      <c r="L49" s="1"/>
      <c r="M49" s="1"/>
      <c r="N49" s="1"/>
      <c r="O49" s="1"/>
      <c r="P49" s="1"/>
      <c r="R49" s="177"/>
      <c r="S49" s="177"/>
      <c r="T49" s="177"/>
      <c r="U49" s="177"/>
      <c r="V49" s="177"/>
      <c r="W49" s="177"/>
      <c r="X49" s="177"/>
    </row>
    <row r="50" spans="1:24" ht="12.75" customHeight="1">
      <c r="A50" s="211" t="s">
        <v>266</v>
      </c>
      <c r="B50" s="283">
        <v>0</v>
      </c>
      <c r="C50" s="254" t="s">
        <v>272</v>
      </c>
      <c r="D50" s="1"/>
      <c r="E50" s="99"/>
      <c r="F50" s="118"/>
      <c r="G50" s="118"/>
      <c r="H50" s="111"/>
      <c r="I50" s="1"/>
      <c r="J50" s="1"/>
      <c r="K50" s="1"/>
      <c r="L50" s="1"/>
      <c r="M50" s="1"/>
      <c r="N50" s="1"/>
      <c r="O50" s="1"/>
      <c r="P50" s="1"/>
      <c r="R50" s="177"/>
      <c r="S50" s="177"/>
      <c r="T50" s="177"/>
      <c r="U50" s="177"/>
      <c r="V50" s="177"/>
      <c r="W50" s="177"/>
      <c r="X50" s="177"/>
    </row>
    <row r="51" spans="1:24" ht="12.75" customHeight="1">
      <c r="A51" s="211" t="s">
        <v>267</v>
      </c>
      <c r="B51" s="283">
        <v>0</v>
      </c>
      <c r="C51" s="254" t="s">
        <v>272</v>
      </c>
      <c r="D51" s="1"/>
      <c r="E51" s="99"/>
      <c r="F51" s="118"/>
      <c r="G51" s="118"/>
      <c r="H51" s="111"/>
      <c r="I51" s="1"/>
      <c r="J51" s="1"/>
      <c r="K51" s="1"/>
      <c r="L51" s="1"/>
      <c r="M51" s="1"/>
      <c r="N51" s="1"/>
      <c r="O51" s="1"/>
      <c r="P51" s="1"/>
      <c r="R51" s="177"/>
      <c r="S51" s="177"/>
      <c r="T51" s="177"/>
      <c r="U51" s="177"/>
      <c r="V51" s="177"/>
      <c r="W51" s="177"/>
      <c r="X51" s="177"/>
    </row>
    <row r="52" spans="1:24" ht="12.75" customHeight="1">
      <c r="A52" s="211" t="s">
        <v>268</v>
      </c>
      <c r="B52" s="283">
        <v>0</v>
      </c>
      <c r="C52" s="254" t="s">
        <v>272</v>
      </c>
      <c r="D52" s="1"/>
      <c r="E52" s="99"/>
      <c r="F52" s="118"/>
      <c r="G52" s="118"/>
      <c r="H52" s="111"/>
      <c r="I52" s="1"/>
      <c r="J52" s="1"/>
      <c r="K52" s="1"/>
      <c r="L52" s="1"/>
      <c r="M52" s="1"/>
      <c r="N52" s="1"/>
      <c r="O52" s="1"/>
      <c r="P52" s="1"/>
      <c r="R52" s="177"/>
      <c r="S52" s="177"/>
      <c r="T52" s="177"/>
      <c r="U52" s="177"/>
      <c r="V52" s="177"/>
      <c r="W52" s="177"/>
      <c r="X52" s="177"/>
    </row>
    <row r="53" spans="1:24" ht="12.75" customHeight="1">
      <c r="A53" s="211" t="s">
        <v>269</v>
      </c>
      <c r="B53" s="283">
        <v>0</v>
      </c>
      <c r="C53" s="254" t="s">
        <v>272</v>
      </c>
      <c r="D53" s="1"/>
      <c r="E53" s="99"/>
      <c r="F53" s="118"/>
      <c r="G53" s="118"/>
      <c r="H53" s="111"/>
      <c r="I53" s="1"/>
      <c r="J53" s="1"/>
      <c r="K53" s="1"/>
      <c r="L53" s="1"/>
      <c r="M53" s="1"/>
      <c r="N53" s="1"/>
      <c r="O53" s="1"/>
      <c r="P53" s="1"/>
      <c r="R53" s="177"/>
      <c r="S53" s="177"/>
      <c r="T53" s="177"/>
      <c r="U53" s="177"/>
      <c r="V53" s="177"/>
      <c r="W53" s="177"/>
      <c r="X53" s="177"/>
    </row>
    <row r="54" spans="1:24" ht="12.75" customHeight="1">
      <c r="A54" s="211" t="s">
        <v>270</v>
      </c>
      <c r="B54" s="283">
        <v>0</v>
      </c>
      <c r="C54" s="254" t="s">
        <v>272</v>
      </c>
      <c r="D54" s="1"/>
      <c r="E54" s="99"/>
      <c r="F54" s="118"/>
      <c r="G54" s="118"/>
      <c r="H54" s="111"/>
      <c r="I54" s="1"/>
      <c r="J54" s="1"/>
      <c r="K54" s="1"/>
      <c r="L54" s="1"/>
      <c r="M54" s="1"/>
      <c r="N54" s="1"/>
      <c r="O54" s="1"/>
      <c r="P54" s="1"/>
      <c r="R54" s="177"/>
      <c r="S54" s="177"/>
      <c r="T54" s="177"/>
      <c r="U54" s="177"/>
      <c r="V54" s="177"/>
      <c r="W54" s="177"/>
      <c r="X54" s="177"/>
    </row>
    <row r="55" spans="1:24" ht="12.75" customHeight="1">
      <c r="A55" s="211" t="s">
        <v>117</v>
      </c>
      <c r="B55" s="283">
        <v>0</v>
      </c>
      <c r="C55" s="254" t="s">
        <v>272</v>
      </c>
      <c r="D55" s="1"/>
      <c r="E55" s="99"/>
      <c r="F55" s="118"/>
      <c r="G55" s="118"/>
      <c r="H55" s="111"/>
      <c r="I55" s="1"/>
      <c r="J55" s="1"/>
      <c r="K55" s="1"/>
      <c r="L55" s="1"/>
      <c r="M55" s="1"/>
      <c r="N55" s="1"/>
      <c r="O55" s="1"/>
      <c r="P55" s="1"/>
      <c r="R55" s="177"/>
      <c r="S55" s="177"/>
      <c r="T55" s="177"/>
      <c r="U55" s="177"/>
      <c r="V55" s="177"/>
      <c r="W55" s="177"/>
      <c r="X55" s="177"/>
    </row>
    <row r="56" spans="1:24" ht="12.75" customHeight="1">
      <c r="A56" s="211" t="s">
        <v>122</v>
      </c>
      <c r="B56" s="283">
        <v>0</v>
      </c>
      <c r="C56" s="254" t="s">
        <v>272</v>
      </c>
      <c r="D56" s="1"/>
      <c r="E56" s="99"/>
      <c r="F56" s="118"/>
      <c r="G56" s="118"/>
      <c r="H56" s="111"/>
      <c r="I56" s="1"/>
      <c r="J56" s="1"/>
      <c r="K56" s="1"/>
      <c r="L56" s="1"/>
      <c r="M56" s="1"/>
      <c r="N56" s="1"/>
      <c r="O56" s="1"/>
      <c r="P56" s="1"/>
      <c r="R56" s="177"/>
      <c r="S56" s="177"/>
      <c r="T56" s="177"/>
      <c r="U56" s="177"/>
      <c r="V56" s="177"/>
      <c r="W56" s="177"/>
      <c r="X56" s="177"/>
    </row>
    <row r="57" spans="1:24" ht="12.75" customHeight="1">
      <c r="A57" s="211" t="s">
        <v>125</v>
      </c>
      <c r="B57" s="283">
        <v>0</v>
      </c>
      <c r="C57" s="254" t="s">
        <v>272</v>
      </c>
      <c r="D57" s="1"/>
      <c r="E57" s="99"/>
      <c r="F57" s="118"/>
      <c r="G57" s="118"/>
      <c r="H57" s="111"/>
      <c r="I57" s="1"/>
      <c r="J57" s="1"/>
      <c r="K57" s="1"/>
      <c r="L57" s="1"/>
      <c r="M57" s="1"/>
      <c r="N57" s="1"/>
      <c r="O57" s="1"/>
      <c r="P57" s="1"/>
      <c r="R57" s="177"/>
      <c r="S57" s="177"/>
      <c r="T57" s="177"/>
      <c r="U57" s="177"/>
      <c r="V57" s="177"/>
      <c r="W57" s="177"/>
      <c r="X57" s="177"/>
    </row>
    <row r="58" spans="1:24" ht="12.75" customHeight="1" thickBot="1">
      <c r="A58" s="214" t="s">
        <v>128</v>
      </c>
      <c r="B58" s="284" t="s">
        <v>393</v>
      </c>
      <c r="C58" s="256" t="s">
        <v>272</v>
      </c>
      <c r="D58" s="1"/>
      <c r="E58" s="99"/>
      <c r="F58" s="118"/>
      <c r="G58" s="118"/>
      <c r="H58" s="111"/>
      <c r="I58" s="1"/>
      <c r="J58" s="1"/>
      <c r="K58" s="1"/>
      <c r="L58" s="1"/>
      <c r="M58" s="1"/>
      <c r="N58" s="1"/>
      <c r="O58" s="1"/>
      <c r="P58" s="1"/>
      <c r="R58" s="177"/>
      <c r="S58" s="177"/>
      <c r="T58" s="177"/>
      <c r="U58" s="177"/>
      <c r="V58" s="177"/>
      <c r="W58" s="177"/>
      <c r="X58" s="177"/>
    </row>
    <row r="59" spans="1:24" ht="12.75" customHeight="1">
      <c r="A59" s="4"/>
      <c r="B59" s="251"/>
      <c r="C59" s="4"/>
      <c r="D59" s="1"/>
      <c r="E59" s="99"/>
      <c r="F59" s="118"/>
      <c r="G59" s="118"/>
      <c r="H59" s="111"/>
      <c r="I59" s="1"/>
      <c r="J59" s="1"/>
      <c r="K59" s="1"/>
      <c r="L59" s="1"/>
      <c r="M59" s="1"/>
      <c r="N59" s="1"/>
      <c r="O59" s="1"/>
      <c r="P59" s="1"/>
      <c r="R59" s="177"/>
      <c r="S59" s="177"/>
      <c r="T59" s="177"/>
      <c r="U59" s="177"/>
      <c r="V59" s="177"/>
      <c r="W59" s="177"/>
      <c r="X59" s="177"/>
    </row>
    <row r="60" spans="1:24" ht="12.75" hidden="1" customHeight="1">
      <c r="A60" s="4"/>
      <c r="B60" s="251"/>
      <c r="C60" s="4"/>
      <c r="D60" s="1"/>
      <c r="E60" s="99"/>
      <c r="F60" s="118"/>
      <c r="G60" s="118"/>
      <c r="H60" s="111"/>
      <c r="I60" s="1"/>
      <c r="J60" s="1"/>
      <c r="K60" s="1"/>
      <c r="L60" s="1"/>
      <c r="M60" s="1"/>
      <c r="N60" s="1"/>
      <c r="O60" s="1"/>
      <c r="P60" s="1"/>
      <c r="R60" s="177"/>
      <c r="S60" s="177"/>
      <c r="T60" s="177"/>
      <c r="U60" s="177"/>
      <c r="V60" s="177"/>
      <c r="W60" s="177"/>
      <c r="X60" s="177"/>
    </row>
    <row r="61" spans="1:24" ht="12.75" hidden="1" customHeight="1">
      <c r="A61" s="4"/>
      <c r="B61" s="251"/>
      <c r="C61" s="4"/>
      <c r="D61" s="1"/>
      <c r="E61" s="99"/>
      <c r="F61" s="118"/>
      <c r="G61" s="118"/>
      <c r="H61" s="111"/>
      <c r="I61" s="1"/>
      <c r="J61" s="1"/>
      <c r="K61" s="1"/>
      <c r="L61" s="1"/>
      <c r="M61" s="1"/>
      <c r="N61" s="1"/>
      <c r="O61" s="1"/>
      <c r="P61" s="1"/>
      <c r="R61" s="177"/>
      <c r="S61" s="177"/>
      <c r="T61" s="177"/>
      <c r="U61" s="177"/>
      <c r="V61" s="177"/>
      <c r="W61" s="177"/>
      <c r="X61" s="177"/>
    </row>
    <row r="62" spans="1:24" ht="12.75" hidden="1" customHeight="1">
      <c r="A62" s="4"/>
      <c r="B62" s="251"/>
      <c r="C62" s="4"/>
      <c r="D62" s="1"/>
      <c r="E62" s="99"/>
      <c r="F62" s="118"/>
      <c r="G62" s="118"/>
      <c r="H62" s="111"/>
      <c r="I62" s="1"/>
      <c r="J62" s="1"/>
      <c r="K62" s="1"/>
      <c r="L62" s="1"/>
      <c r="M62" s="1"/>
      <c r="N62" s="1"/>
      <c r="O62" s="1"/>
      <c r="P62" s="1"/>
      <c r="R62" s="177"/>
      <c r="S62" s="177"/>
      <c r="T62" s="177"/>
      <c r="U62" s="177"/>
      <c r="V62" s="177"/>
      <c r="W62" s="177"/>
      <c r="X62" s="177"/>
    </row>
    <row r="63" spans="1:24" ht="12.75" hidden="1" customHeight="1">
      <c r="A63" s="4"/>
      <c r="B63" s="251"/>
      <c r="C63" s="4"/>
      <c r="D63" s="1"/>
      <c r="E63" s="99"/>
      <c r="F63" s="118"/>
      <c r="G63" s="118"/>
      <c r="H63" s="111"/>
      <c r="I63" s="1"/>
      <c r="J63" s="1"/>
      <c r="K63" s="1"/>
      <c r="L63" s="1"/>
      <c r="M63" s="1"/>
      <c r="N63" s="1"/>
      <c r="O63" s="1"/>
      <c r="P63" s="1"/>
      <c r="R63" s="177"/>
      <c r="S63" s="177"/>
      <c r="T63" s="177"/>
      <c r="U63" s="177"/>
      <c r="V63" s="177"/>
      <c r="W63" s="177"/>
      <c r="X63" s="177"/>
    </row>
    <row r="64" spans="1:24" ht="12.75" hidden="1" customHeight="1">
      <c r="A64" s="4"/>
      <c r="B64" s="251"/>
      <c r="C64" s="4"/>
      <c r="D64" s="1"/>
      <c r="E64" s="99"/>
      <c r="F64" s="118"/>
      <c r="G64" s="118"/>
      <c r="H64" s="111"/>
      <c r="I64" s="1"/>
      <c r="J64" s="1"/>
      <c r="K64" s="1"/>
      <c r="L64" s="1"/>
      <c r="M64" s="1"/>
      <c r="N64" s="1"/>
      <c r="O64" s="1"/>
      <c r="P64" s="1"/>
      <c r="R64" s="177"/>
      <c r="S64" s="177"/>
      <c r="T64" s="177"/>
      <c r="U64" s="177"/>
      <c r="V64" s="177"/>
      <c r="W64" s="177"/>
      <c r="X64" s="177"/>
    </row>
    <row r="65" spans="1:25" ht="12.75" hidden="1" customHeight="1">
      <c r="A65" s="4"/>
      <c r="B65" s="251"/>
      <c r="C65" s="4"/>
      <c r="D65" s="1"/>
      <c r="E65" s="99"/>
      <c r="F65" s="118"/>
      <c r="G65" s="118"/>
      <c r="H65" s="111"/>
      <c r="I65" s="1"/>
      <c r="J65" s="1"/>
      <c r="K65" s="1"/>
      <c r="L65" s="1"/>
      <c r="M65" s="1"/>
      <c r="N65" s="1"/>
      <c r="O65" s="1"/>
      <c r="P65" s="1"/>
      <c r="R65" s="177"/>
      <c r="S65" s="177"/>
      <c r="T65" s="177"/>
      <c r="U65" s="177"/>
      <c r="V65" s="177"/>
      <c r="W65" s="177"/>
      <c r="X65" s="177"/>
      <c r="Y65" s="177"/>
    </row>
    <row r="66" spans="1:25" ht="12.75" hidden="1" customHeight="1">
      <c r="A66" s="4"/>
      <c r="B66" s="251"/>
      <c r="C66" s="4"/>
      <c r="D66" s="1"/>
      <c r="E66" s="99"/>
      <c r="F66" s="118"/>
      <c r="G66" s="118"/>
      <c r="H66" s="111"/>
      <c r="I66" s="1"/>
      <c r="J66" s="1"/>
      <c r="K66" s="1"/>
      <c r="L66" s="1"/>
      <c r="M66" s="1"/>
      <c r="N66" s="1"/>
      <c r="O66" s="1"/>
      <c r="P66" s="1"/>
      <c r="R66" s="177"/>
      <c r="S66" s="177"/>
      <c r="T66" s="177"/>
      <c r="U66" s="177"/>
      <c r="V66" s="177"/>
      <c r="W66" s="177"/>
      <c r="X66" s="177"/>
      <c r="Y66" s="177"/>
    </row>
    <row r="67" spans="1:25" ht="12.75" customHeight="1">
      <c r="A67" s="4"/>
      <c r="B67" s="121"/>
      <c r="C67" s="117"/>
      <c r="D67" s="1"/>
      <c r="E67" s="99"/>
      <c r="F67" s="4"/>
      <c r="G67" s="10"/>
      <c r="H67" s="122"/>
      <c r="I67" s="1"/>
      <c r="J67" s="1"/>
      <c r="K67" s="4"/>
      <c r="L67" s="4"/>
      <c r="M67" s="4"/>
      <c r="N67" s="4"/>
      <c r="O67" s="122"/>
      <c r="P67" s="1"/>
      <c r="Q67" s="1"/>
      <c r="R67" s="1"/>
      <c r="S67" s="1"/>
      <c r="T67" s="1"/>
      <c r="U67" s="1"/>
      <c r="V67" s="1"/>
      <c r="X67" s="1"/>
    </row>
    <row r="68" spans="1:25" ht="12.75" customHeight="1">
      <c r="A68" s="232" t="s">
        <v>151</v>
      </c>
      <c r="B68" s="232"/>
      <c r="C68" s="232"/>
      <c r="D68" s="232"/>
      <c r="E68" s="232"/>
      <c r="F68" s="232"/>
      <c r="G68" s="232"/>
      <c r="H68" s="232"/>
      <c r="I68" s="232"/>
      <c r="J68" s="232"/>
      <c r="K68" s="232"/>
      <c r="L68" s="232"/>
      <c r="M68" s="232"/>
      <c r="N68" s="232"/>
      <c r="O68" s="232"/>
      <c r="P68" s="232"/>
      <c r="Q68" s="232"/>
      <c r="R68" s="232"/>
      <c r="S68" s="232"/>
      <c r="T68" s="232"/>
      <c r="U68" s="232"/>
      <c r="V68" s="232"/>
      <c r="W68" s="232"/>
      <c r="X68" s="232"/>
    </row>
    <row r="69" spans="1:25" ht="12.75" customHeight="1">
      <c r="A69" s="238"/>
      <c r="B69" s="238"/>
      <c r="C69" s="238"/>
      <c r="D69" s="238"/>
      <c r="E69" s="238"/>
      <c r="F69" s="238"/>
      <c r="G69" s="238"/>
      <c r="H69" s="238"/>
      <c r="I69" s="379" t="s">
        <v>152</v>
      </c>
      <c r="J69" s="379"/>
      <c r="K69" s="379" t="s">
        <v>11</v>
      </c>
      <c r="L69" s="379"/>
      <c r="M69" s="379"/>
      <c r="N69" s="379" t="s">
        <v>153</v>
      </c>
      <c r="O69" s="379"/>
      <c r="P69" s="379" t="s">
        <v>41</v>
      </c>
      <c r="Q69" s="379"/>
      <c r="R69" s="379"/>
      <c r="S69" s="379"/>
      <c r="T69" s="379"/>
      <c r="U69" s="379"/>
      <c r="V69" s="379"/>
      <c r="W69" s="379" t="s">
        <v>274</v>
      </c>
      <c r="X69" s="379"/>
    </row>
    <row r="70" spans="1:25" ht="25.5">
      <c r="A70" s="82" t="s">
        <v>154</v>
      </c>
      <c r="B70" s="82" t="s">
        <v>155</v>
      </c>
      <c r="C70" s="123"/>
      <c r="D70" s="123" t="s">
        <v>45</v>
      </c>
      <c r="E70" s="123" t="s">
        <v>46</v>
      </c>
      <c r="F70" s="123" t="s">
        <v>156</v>
      </c>
      <c r="G70" s="123" t="s">
        <v>157</v>
      </c>
      <c r="H70" s="123" t="s">
        <v>47</v>
      </c>
      <c r="I70" s="273" t="s">
        <v>51</v>
      </c>
      <c r="J70" s="274" t="s">
        <v>52</v>
      </c>
      <c r="K70" s="124" t="s">
        <v>48</v>
      </c>
      <c r="L70" s="125" t="s">
        <v>49</v>
      </c>
      <c r="M70" s="126" t="s">
        <v>50</v>
      </c>
      <c r="N70" s="124" t="s">
        <v>51</v>
      </c>
      <c r="O70" s="127" t="s">
        <v>52</v>
      </c>
      <c r="P70" s="124" t="s">
        <v>53</v>
      </c>
      <c r="Q70" s="125" t="s">
        <v>54</v>
      </c>
      <c r="R70" s="125" t="s">
        <v>55</v>
      </c>
      <c r="S70" s="125" t="s">
        <v>56</v>
      </c>
      <c r="T70" s="125" t="s">
        <v>57</v>
      </c>
      <c r="U70" s="125" t="s">
        <v>58</v>
      </c>
      <c r="V70" s="125" t="s">
        <v>59</v>
      </c>
      <c r="W70" s="124" t="s">
        <v>51</v>
      </c>
      <c r="X70" s="263" t="s">
        <v>52</v>
      </c>
    </row>
    <row r="71" spans="1:25" ht="12.75" customHeight="1">
      <c r="A71" s="128" t="s">
        <v>63</v>
      </c>
      <c r="B71" s="4" t="s">
        <v>396</v>
      </c>
      <c r="C71" s="98"/>
      <c r="D71" s="103">
        <v>32</v>
      </c>
      <c r="E71" s="129">
        <v>970</v>
      </c>
      <c r="F71" s="129">
        <v>1</v>
      </c>
      <c r="G71" s="130">
        <v>1</v>
      </c>
      <c r="H71" s="131" t="s">
        <v>68</v>
      </c>
      <c r="I71" s="260">
        <v>4126</v>
      </c>
      <c r="J71" s="135">
        <f>IF($Y71 = 1,$I71/$E71,"")</f>
        <v>4.2536082474226804</v>
      </c>
      <c r="K71" s="132">
        <v>0</v>
      </c>
      <c r="L71" s="132">
        <v>0</v>
      </c>
      <c r="M71" s="133">
        <v>0</v>
      </c>
      <c r="N71" s="134">
        <f>IF($Y71 = 1, $I71-K71/12-L71/12-M71,"")</f>
        <v>4126</v>
      </c>
      <c r="O71" s="135">
        <f>IF($Y71 = 1,$N71/($E71),"")</f>
        <v>4.2536082474226804</v>
      </c>
      <c r="P71" s="136">
        <f t="shared" ref="P71:P134" si="1">IF($Y71 = 1,IF($P$23="No",$P$24,0),"")</f>
        <v>0</v>
      </c>
      <c r="Q71" s="137">
        <f>IF($Y71 = 1,$Q$19,"")</f>
        <v>0</v>
      </c>
      <c r="R71" s="134">
        <f t="shared" ref="R71:R134" si="2">IF($Y71 = 1,IFERROR(IF($P$34="Per Bed",$Q$34,$Q$34 /F71),0) + IFERROR(IF($P$35="Per Bed",$Q$35,$Q$35/F71),0),"")</f>
        <v>0</v>
      </c>
      <c r="S71" s="134">
        <f t="shared" ref="S71:S134" si="3">IF($Y71 = 1,IFERROR(IF($P$36="Per Bed",$Q$36,$Q$36/F71),0),"")</f>
        <v>0</v>
      </c>
      <c r="T71" s="134">
        <f t="shared" ref="T71:T134" si="4">IF($Y71 = 1,IFERROR(IF($P$38="Per Bed",$Q$38,$Q$38 /F71),0) + IFERROR(IF($P$39="Per Bed",$Q$39,$Q$39/F71),0),"")</f>
        <v>0</v>
      </c>
      <c r="U71" s="134">
        <f t="shared" ref="U71:U134" si="5">IF($Y71 = 1,IFERROR(IF($P$40="Per Bed",$Q$40,$Q$40/F71),0) + IFERROR(IF($P$41="Per Bed",$Q$41,$Q$41/F71),0) + IFERROR(IF($P$42="Per Bed",$Q$42,$Q$42/F71),0),"")</f>
        <v>0</v>
      </c>
      <c r="V71" s="134">
        <f>IF($Y71 = 1,$I$44,"")</f>
        <v>0</v>
      </c>
      <c r="W71" s="138">
        <f>IF($Y71 = 1,N71+SUM(P71:V71),"")</f>
        <v>4126</v>
      </c>
      <c r="X71" s="264">
        <f>IF($Y71 = 1,$W71/$E71,"")</f>
        <v>4.2536082474226804</v>
      </c>
      <c r="Y71" s="16">
        <f>IF(AND(A71&lt;&gt;"", E71 &gt; 0, F71 &lt;&gt; ""),  1, 0 )</f>
        <v>1</v>
      </c>
    </row>
    <row r="72" spans="1:25" ht="12.75" customHeight="1">
      <c r="A72" s="128" t="s">
        <v>63</v>
      </c>
      <c r="B72" s="4" t="s">
        <v>397</v>
      </c>
      <c r="C72" s="98"/>
      <c r="D72" s="103">
        <v>32</v>
      </c>
      <c r="E72" s="129">
        <v>910</v>
      </c>
      <c r="F72" s="129">
        <v>1</v>
      </c>
      <c r="G72" s="130">
        <v>1</v>
      </c>
      <c r="H72" s="139" t="s">
        <v>68</v>
      </c>
      <c r="I72" s="261">
        <v>4181</v>
      </c>
      <c r="J72" s="140">
        <f>IF($Y72 = 1,$I72/$E72,"")</f>
        <v>4.5945054945054942</v>
      </c>
      <c r="K72" s="132">
        <v>0</v>
      </c>
      <c r="L72" s="132">
        <v>0</v>
      </c>
      <c r="M72" s="133">
        <v>0</v>
      </c>
      <c r="N72" s="134">
        <f t="shared" ref="N72:N135" si="6">IF($Y72 = 1, $I72-K72/12-L72/12-M72,"")</f>
        <v>4181</v>
      </c>
      <c r="O72" s="140">
        <f t="shared" ref="O72:O229" si="7">IF($Y72 = 1,$N72/($E72),"")</f>
        <v>4.5945054945054942</v>
      </c>
      <c r="P72" s="141">
        <f t="shared" si="1"/>
        <v>0</v>
      </c>
      <c r="Q72" s="137">
        <f t="shared" ref="Q72:Q135" si="8">IF($Y72 = 1,$Q$19,"")</f>
        <v>0</v>
      </c>
      <c r="R72" s="134">
        <f t="shared" si="2"/>
        <v>0</v>
      </c>
      <c r="S72" s="134">
        <f t="shared" si="3"/>
        <v>0</v>
      </c>
      <c r="T72" s="134">
        <f t="shared" si="4"/>
        <v>0</v>
      </c>
      <c r="U72" s="134">
        <f t="shared" si="5"/>
        <v>0</v>
      </c>
      <c r="V72" s="134">
        <f>IF($Y72 = 1,$I$44,"")</f>
        <v>0</v>
      </c>
      <c r="W72" s="142">
        <f t="shared" ref="W72:W75" si="9">IF($Y72 = 1,N72+SUM(P72:V72),"")</f>
        <v>4181</v>
      </c>
      <c r="X72" s="265">
        <f t="shared" ref="X72:X229" si="10">IF($Y72 = 1,$W72/$E72,"")</f>
        <v>4.5945054945054942</v>
      </c>
      <c r="Y72" s="16">
        <f>IF(AND(A72&lt;&gt;"", E72 &gt; 0, F72 &lt;&gt; ""),  1, 0 )</f>
        <v>1</v>
      </c>
    </row>
    <row r="73" spans="1:25" ht="12.75" customHeight="1">
      <c r="A73" s="128" t="s">
        <v>63</v>
      </c>
      <c r="B73" s="4" t="s">
        <v>398</v>
      </c>
      <c r="C73" s="98"/>
      <c r="D73" s="103">
        <v>18</v>
      </c>
      <c r="E73" s="129">
        <v>858</v>
      </c>
      <c r="F73" s="129">
        <v>1</v>
      </c>
      <c r="G73" s="130">
        <v>1</v>
      </c>
      <c r="H73" s="139" t="s">
        <v>68</v>
      </c>
      <c r="I73" s="261">
        <v>4353</v>
      </c>
      <c r="J73" s="140">
        <f t="shared" ref="J73:J136" si="11">IF($Y73 = 1,$I73/$E73,"")</f>
        <v>5.0734265734265733</v>
      </c>
      <c r="K73" s="132">
        <v>0</v>
      </c>
      <c r="L73" s="132">
        <v>0</v>
      </c>
      <c r="M73" s="133">
        <v>0</v>
      </c>
      <c r="N73" s="134">
        <f t="shared" si="6"/>
        <v>4353</v>
      </c>
      <c r="O73" s="140">
        <f t="shared" si="7"/>
        <v>5.0734265734265733</v>
      </c>
      <c r="P73" s="141">
        <f t="shared" si="1"/>
        <v>0</v>
      </c>
      <c r="Q73" s="137">
        <f t="shared" si="8"/>
        <v>0</v>
      </c>
      <c r="R73" s="134">
        <f t="shared" si="2"/>
        <v>0</v>
      </c>
      <c r="S73" s="134">
        <f t="shared" si="3"/>
        <v>0</v>
      </c>
      <c r="T73" s="134">
        <f t="shared" si="4"/>
        <v>0</v>
      </c>
      <c r="U73" s="134">
        <f t="shared" si="5"/>
        <v>0</v>
      </c>
      <c r="V73" s="134">
        <f t="shared" ref="V73:V136" si="12">IF($Y73 = 1,$I$44,"")</f>
        <v>0</v>
      </c>
      <c r="W73" s="142">
        <f t="shared" si="9"/>
        <v>4353</v>
      </c>
      <c r="X73" s="265">
        <f t="shared" si="10"/>
        <v>5.0734265734265733</v>
      </c>
      <c r="Y73" s="16">
        <f t="shared" ref="Y73:Y136" si="13">IF(AND(A73&lt;&gt;"", E73 &gt; 0, F73 &lt;&gt; ""),  1, 0 )</f>
        <v>1</v>
      </c>
    </row>
    <row r="74" spans="1:25" ht="12.75" customHeight="1">
      <c r="A74" s="4" t="s">
        <v>63</v>
      </c>
      <c r="B74" s="4" t="s">
        <v>399</v>
      </c>
      <c r="C74" s="98"/>
      <c r="D74" s="103">
        <v>16</v>
      </c>
      <c r="E74" s="129">
        <v>843</v>
      </c>
      <c r="F74" s="129">
        <v>1</v>
      </c>
      <c r="G74" s="130">
        <v>1</v>
      </c>
      <c r="H74" s="139" t="s">
        <v>68</v>
      </c>
      <c r="I74" s="261">
        <v>4126</v>
      </c>
      <c r="J74" s="140">
        <f t="shared" si="11"/>
        <v>4.894424673784104</v>
      </c>
      <c r="K74" s="132">
        <v>0</v>
      </c>
      <c r="L74" s="132">
        <v>0</v>
      </c>
      <c r="M74" s="133">
        <v>0</v>
      </c>
      <c r="N74" s="134">
        <f t="shared" si="6"/>
        <v>4126</v>
      </c>
      <c r="O74" s="140">
        <f t="shared" si="7"/>
        <v>4.894424673784104</v>
      </c>
      <c r="P74" s="141">
        <f t="shared" si="1"/>
        <v>0</v>
      </c>
      <c r="Q74" s="137">
        <f t="shared" si="8"/>
        <v>0</v>
      </c>
      <c r="R74" s="134">
        <f t="shared" si="2"/>
        <v>0</v>
      </c>
      <c r="S74" s="134">
        <f t="shared" si="3"/>
        <v>0</v>
      </c>
      <c r="T74" s="134">
        <f t="shared" si="4"/>
        <v>0</v>
      </c>
      <c r="U74" s="134">
        <f t="shared" si="5"/>
        <v>0</v>
      </c>
      <c r="V74" s="134">
        <f t="shared" si="12"/>
        <v>0</v>
      </c>
      <c r="W74" s="142">
        <f t="shared" si="9"/>
        <v>4126</v>
      </c>
      <c r="X74" s="265">
        <f t="shared" si="10"/>
        <v>4.894424673784104</v>
      </c>
      <c r="Y74" s="16">
        <f t="shared" si="13"/>
        <v>1</v>
      </c>
    </row>
    <row r="75" spans="1:25" ht="12.75" customHeight="1">
      <c r="A75" s="128" t="s">
        <v>63</v>
      </c>
      <c r="B75" s="4" t="s">
        <v>400</v>
      </c>
      <c r="C75" s="98"/>
      <c r="D75" s="103">
        <v>16</v>
      </c>
      <c r="E75" s="129">
        <v>696</v>
      </c>
      <c r="F75" s="129">
        <v>1</v>
      </c>
      <c r="G75" s="130">
        <v>1</v>
      </c>
      <c r="H75" s="139" t="s">
        <v>76</v>
      </c>
      <c r="I75" s="261">
        <v>4136</v>
      </c>
      <c r="J75" s="140">
        <f t="shared" si="11"/>
        <v>5.9425287356321839</v>
      </c>
      <c r="K75" s="132">
        <v>0</v>
      </c>
      <c r="L75" s="132">
        <v>0</v>
      </c>
      <c r="M75" s="133">
        <v>0</v>
      </c>
      <c r="N75" s="134">
        <f t="shared" si="6"/>
        <v>4136</v>
      </c>
      <c r="O75" s="140">
        <f t="shared" si="7"/>
        <v>5.9425287356321839</v>
      </c>
      <c r="P75" s="141">
        <f t="shared" si="1"/>
        <v>0</v>
      </c>
      <c r="Q75" s="137">
        <f t="shared" si="8"/>
        <v>0</v>
      </c>
      <c r="R75" s="134">
        <f t="shared" si="2"/>
        <v>0</v>
      </c>
      <c r="S75" s="134">
        <f t="shared" si="3"/>
        <v>0</v>
      </c>
      <c r="T75" s="134">
        <f t="shared" si="4"/>
        <v>0</v>
      </c>
      <c r="U75" s="134">
        <f t="shared" si="5"/>
        <v>0</v>
      </c>
      <c r="V75" s="134">
        <f t="shared" si="12"/>
        <v>0</v>
      </c>
      <c r="W75" s="142">
        <f t="shared" si="9"/>
        <v>4136</v>
      </c>
      <c r="X75" s="265">
        <f t="shared" si="10"/>
        <v>5.9425287356321839</v>
      </c>
      <c r="Y75" s="16">
        <f t="shared" si="13"/>
        <v>1</v>
      </c>
    </row>
    <row r="76" spans="1:25" ht="12.75" customHeight="1">
      <c r="A76" s="128" t="s">
        <v>63</v>
      </c>
      <c r="B76" s="4" t="s">
        <v>401</v>
      </c>
      <c r="C76" s="98" t="s">
        <v>374</v>
      </c>
      <c r="D76" s="103">
        <v>16</v>
      </c>
      <c r="E76" s="129">
        <v>761</v>
      </c>
      <c r="F76" s="129">
        <v>1</v>
      </c>
      <c r="G76" s="130">
        <v>1</v>
      </c>
      <c r="H76" s="139" t="s">
        <v>68</v>
      </c>
      <c r="I76" s="261">
        <v>3897</v>
      </c>
      <c r="J76" s="140">
        <f t="shared" si="11"/>
        <v>5.1208935611038111</v>
      </c>
      <c r="K76" s="132">
        <v>0</v>
      </c>
      <c r="L76" s="132">
        <v>0</v>
      </c>
      <c r="M76" s="133">
        <v>0</v>
      </c>
      <c r="N76" s="134">
        <f t="shared" si="6"/>
        <v>3897</v>
      </c>
      <c r="O76" s="140">
        <f t="shared" si="7"/>
        <v>5.1208935611038111</v>
      </c>
      <c r="P76" s="141">
        <f t="shared" si="1"/>
        <v>0</v>
      </c>
      <c r="Q76" s="137">
        <f t="shared" si="8"/>
        <v>0</v>
      </c>
      <c r="R76" s="134">
        <f t="shared" si="2"/>
        <v>0</v>
      </c>
      <c r="S76" s="134">
        <f t="shared" si="3"/>
        <v>0</v>
      </c>
      <c r="T76" s="134">
        <f t="shared" si="4"/>
        <v>0</v>
      </c>
      <c r="U76" s="134">
        <f t="shared" si="5"/>
        <v>0</v>
      </c>
      <c r="V76" s="134">
        <f t="shared" si="12"/>
        <v>0</v>
      </c>
      <c r="W76" s="142">
        <f t="shared" ref="W76:W139" si="14">IF($Y76 = 1,N76+SUM(P76:V76),"")</f>
        <v>3897</v>
      </c>
      <c r="X76" s="265">
        <f t="shared" si="10"/>
        <v>5.1208935611038111</v>
      </c>
      <c r="Y76" s="16">
        <f t="shared" si="13"/>
        <v>1</v>
      </c>
    </row>
    <row r="77" spans="1:25" ht="12.75" customHeight="1">
      <c r="A77" s="128" t="s">
        <v>63</v>
      </c>
      <c r="B77" s="4" t="s">
        <v>402</v>
      </c>
      <c r="C77" s="98" t="s">
        <v>374</v>
      </c>
      <c r="D77" s="103">
        <v>16</v>
      </c>
      <c r="E77" s="129">
        <v>789</v>
      </c>
      <c r="F77" s="129">
        <v>1</v>
      </c>
      <c r="G77" s="130">
        <v>1</v>
      </c>
      <c r="H77" s="139" t="s">
        <v>68</v>
      </c>
      <c r="I77" s="261">
        <v>4181</v>
      </c>
      <c r="J77" s="140">
        <f t="shared" si="11"/>
        <v>5.2991128010139414</v>
      </c>
      <c r="K77" s="132">
        <v>0</v>
      </c>
      <c r="L77" s="132">
        <v>0</v>
      </c>
      <c r="M77" s="133">
        <v>0</v>
      </c>
      <c r="N77" s="134">
        <f t="shared" si="6"/>
        <v>4181</v>
      </c>
      <c r="O77" s="140">
        <f t="shared" si="7"/>
        <v>5.2991128010139414</v>
      </c>
      <c r="P77" s="141">
        <f t="shared" si="1"/>
        <v>0</v>
      </c>
      <c r="Q77" s="137">
        <f t="shared" si="8"/>
        <v>0</v>
      </c>
      <c r="R77" s="134">
        <f t="shared" si="2"/>
        <v>0</v>
      </c>
      <c r="S77" s="134">
        <f t="shared" si="3"/>
        <v>0</v>
      </c>
      <c r="T77" s="134">
        <f t="shared" si="4"/>
        <v>0</v>
      </c>
      <c r="U77" s="134">
        <f t="shared" si="5"/>
        <v>0</v>
      </c>
      <c r="V77" s="134">
        <f t="shared" si="12"/>
        <v>0</v>
      </c>
      <c r="W77" s="142">
        <f t="shared" si="14"/>
        <v>4181</v>
      </c>
      <c r="X77" s="265">
        <f t="shared" si="10"/>
        <v>5.2991128010139414</v>
      </c>
      <c r="Y77" s="16">
        <f t="shared" si="13"/>
        <v>1</v>
      </c>
    </row>
    <row r="78" spans="1:25" ht="12.75" customHeight="1">
      <c r="A78" s="128" t="s">
        <v>64</v>
      </c>
      <c r="B78" s="4" t="s">
        <v>403</v>
      </c>
      <c r="C78" s="98" t="s">
        <v>374</v>
      </c>
      <c r="D78" s="103">
        <v>18</v>
      </c>
      <c r="E78" s="129">
        <v>1369</v>
      </c>
      <c r="F78" s="129">
        <v>2</v>
      </c>
      <c r="G78" s="130">
        <v>2</v>
      </c>
      <c r="H78" s="139" t="s">
        <v>68</v>
      </c>
      <c r="I78" s="261">
        <v>5365</v>
      </c>
      <c r="J78" s="140">
        <f t="shared" si="11"/>
        <v>3.9189189189189189</v>
      </c>
      <c r="K78" s="132">
        <v>0</v>
      </c>
      <c r="L78" s="132">
        <v>0</v>
      </c>
      <c r="M78" s="133">
        <v>0</v>
      </c>
      <c r="N78" s="134">
        <f t="shared" si="6"/>
        <v>5365</v>
      </c>
      <c r="O78" s="140">
        <f t="shared" si="7"/>
        <v>3.9189189189189189</v>
      </c>
      <c r="P78" s="141">
        <f t="shared" si="1"/>
        <v>0</v>
      </c>
      <c r="Q78" s="137">
        <f t="shared" si="8"/>
        <v>0</v>
      </c>
      <c r="R78" s="134">
        <f t="shared" si="2"/>
        <v>0</v>
      </c>
      <c r="S78" s="134">
        <f t="shared" si="3"/>
        <v>0</v>
      </c>
      <c r="T78" s="134">
        <f t="shared" si="4"/>
        <v>0</v>
      </c>
      <c r="U78" s="134">
        <f t="shared" si="5"/>
        <v>0</v>
      </c>
      <c r="V78" s="134">
        <f t="shared" si="12"/>
        <v>0</v>
      </c>
      <c r="W78" s="142">
        <f t="shared" si="14"/>
        <v>5365</v>
      </c>
      <c r="X78" s="265">
        <f t="shared" si="10"/>
        <v>3.9189189189189189</v>
      </c>
      <c r="Y78" s="16">
        <f t="shared" si="13"/>
        <v>1</v>
      </c>
    </row>
    <row r="79" spans="1:25" ht="12.75" customHeight="1">
      <c r="A79" s="128" t="s">
        <v>64</v>
      </c>
      <c r="B79" s="4" t="s">
        <v>404</v>
      </c>
      <c r="C79" s="98" t="s">
        <v>374</v>
      </c>
      <c r="D79" s="103">
        <v>18</v>
      </c>
      <c r="E79" s="129">
        <v>1374</v>
      </c>
      <c r="F79" s="129">
        <v>2</v>
      </c>
      <c r="G79" s="130">
        <v>2</v>
      </c>
      <c r="H79" s="139" t="s">
        <v>68</v>
      </c>
      <c r="I79" s="261">
        <v>6375</v>
      </c>
      <c r="J79" s="140">
        <f t="shared" si="11"/>
        <v>4.6397379912663759</v>
      </c>
      <c r="K79" s="132">
        <v>0</v>
      </c>
      <c r="L79" s="132">
        <v>0</v>
      </c>
      <c r="M79" s="133">
        <v>0</v>
      </c>
      <c r="N79" s="134">
        <f t="shared" si="6"/>
        <v>6375</v>
      </c>
      <c r="O79" s="140">
        <f t="shared" si="7"/>
        <v>4.6397379912663759</v>
      </c>
      <c r="P79" s="141">
        <f t="shared" si="1"/>
        <v>0</v>
      </c>
      <c r="Q79" s="137">
        <f t="shared" si="8"/>
        <v>0</v>
      </c>
      <c r="R79" s="134">
        <f t="shared" si="2"/>
        <v>0</v>
      </c>
      <c r="S79" s="134">
        <f t="shared" si="3"/>
        <v>0</v>
      </c>
      <c r="T79" s="134">
        <f t="shared" si="4"/>
        <v>0</v>
      </c>
      <c r="U79" s="134">
        <f t="shared" si="5"/>
        <v>0</v>
      </c>
      <c r="V79" s="134">
        <f t="shared" si="12"/>
        <v>0</v>
      </c>
      <c r="W79" s="142">
        <f t="shared" si="14"/>
        <v>6375</v>
      </c>
      <c r="X79" s="265">
        <f t="shared" si="10"/>
        <v>4.6397379912663759</v>
      </c>
      <c r="Y79" s="16">
        <f t="shared" si="13"/>
        <v>1</v>
      </c>
    </row>
    <row r="80" spans="1:25" ht="12.75" customHeight="1">
      <c r="A80" s="128" t="s">
        <v>64</v>
      </c>
      <c r="B80" s="4" t="s">
        <v>405</v>
      </c>
      <c r="C80" s="98" t="s">
        <v>374</v>
      </c>
      <c r="D80" s="103">
        <v>18</v>
      </c>
      <c r="E80" s="129">
        <v>1197</v>
      </c>
      <c r="F80" s="129">
        <v>2</v>
      </c>
      <c r="G80" s="130">
        <v>2</v>
      </c>
      <c r="H80" s="139" t="s">
        <v>76</v>
      </c>
      <c r="I80" s="261">
        <v>5910</v>
      </c>
      <c r="J80" s="140">
        <f t="shared" si="11"/>
        <v>4.9373433583959896</v>
      </c>
      <c r="K80" s="132">
        <v>0</v>
      </c>
      <c r="L80" s="132">
        <v>0</v>
      </c>
      <c r="M80" s="133">
        <v>0</v>
      </c>
      <c r="N80" s="134">
        <f t="shared" si="6"/>
        <v>5910</v>
      </c>
      <c r="O80" s="140">
        <f t="shared" si="7"/>
        <v>4.9373433583959896</v>
      </c>
      <c r="P80" s="141">
        <f t="shared" si="1"/>
        <v>0</v>
      </c>
      <c r="Q80" s="137">
        <f t="shared" si="8"/>
        <v>0</v>
      </c>
      <c r="R80" s="134">
        <f t="shared" si="2"/>
        <v>0</v>
      </c>
      <c r="S80" s="134">
        <f t="shared" si="3"/>
        <v>0</v>
      </c>
      <c r="T80" s="134">
        <f t="shared" si="4"/>
        <v>0</v>
      </c>
      <c r="U80" s="134">
        <f t="shared" si="5"/>
        <v>0</v>
      </c>
      <c r="V80" s="134">
        <f t="shared" si="12"/>
        <v>0</v>
      </c>
      <c r="W80" s="142">
        <f t="shared" si="14"/>
        <v>5910</v>
      </c>
      <c r="X80" s="265">
        <f t="shared" si="10"/>
        <v>4.9373433583959896</v>
      </c>
      <c r="Y80" s="16">
        <f t="shared" si="13"/>
        <v>1</v>
      </c>
    </row>
    <row r="81" spans="1:25" ht="12.75" hidden="1" customHeight="1">
      <c r="A81" s="128" t="s">
        <v>374</v>
      </c>
      <c r="B81" s="4"/>
      <c r="C81" s="98"/>
      <c r="D81" s="103"/>
      <c r="E81" s="129"/>
      <c r="F81" s="129"/>
      <c r="G81" s="130"/>
      <c r="H81" s="139"/>
      <c r="I81" s="261"/>
      <c r="J81" s="140" t="str">
        <f t="shared" si="11"/>
        <v/>
      </c>
      <c r="K81" s="132"/>
      <c r="L81" s="132"/>
      <c r="M81" s="133"/>
      <c r="N81" s="134" t="str">
        <f t="shared" si="6"/>
        <v/>
      </c>
      <c r="O81" s="140" t="str">
        <f t="shared" si="7"/>
        <v/>
      </c>
      <c r="P81" s="141" t="str">
        <f t="shared" si="1"/>
        <v/>
      </c>
      <c r="Q81" s="137" t="str">
        <f t="shared" si="8"/>
        <v/>
      </c>
      <c r="R81" s="134" t="str">
        <f t="shared" si="2"/>
        <v/>
      </c>
      <c r="S81" s="134" t="str">
        <f t="shared" si="3"/>
        <v/>
      </c>
      <c r="T81" s="134" t="str">
        <f t="shared" si="4"/>
        <v/>
      </c>
      <c r="U81" s="134" t="str">
        <f t="shared" si="5"/>
        <v/>
      </c>
      <c r="V81" s="134" t="str">
        <f t="shared" si="12"/>
        <v/>
      </c>
      <c r="W81" s="142" t="str">
        <f t="shared" si="14"/>
        <v/>
      </c>
      <c r="X81" s="265" t="str">
        <f t="shared" si="10"/>
        <v/>
      </c>
      <c r="Y81" s="16">
        <f t="shared" si="13"/>
        <v>0</v>
      </c>
    </row>
    <row r="82" spans="1:25" ht="12.75" hidden="1" customHeight="1">
      <c r="A82" s="128" t="s">
        <v>374</v>
      </c>
      <c r="B82" s="4"/>
      <c r="C82" s="98"/>
      <c r="D82" s="103"/>
      <c r="E82" s="129"/>
      <c r="F82" s="129"/>
      <c r="G82" s="130"/>
      <c r="H82" s="139"/>
      <c r="I82" s="261"/>
      <c r="J82" s="140" t="str">
        <f t="shared" si="11"/>
        <v/>
      </c>
      <c r="K82" s="132"/>
      <c r="L82" s="132"/>
      <c r="M82" s="133"/>
      <c r="N82" s="134" t="str">
        <f t="shared" si="6"/>
        <v/>
      </c>
      <c r="O82" s="140" t="str">
        <f t="shared" si="7"/>
        <v/>
      </c>
      <c r="P82" s="141" t="str">
        <f t="shared" si="1"/>
        <v/>
      </c>
      <c r="Q82" s="137" t="str">
        <f t="shared" si="8"/>
        <v/>
      </c>
      <c r="R82" s="134" t="str">
        <f t="shared" si="2"/>
        <v/>
      </c>
      <c r="S82" s="134" t="str">
        <f t="shared" si="3"/>
        <v/>
      </c>
      <c r="T82" s="134" t="str">
        <f t="shared" si="4"/>
        <v/>
      </c>
      <c r="U82" s="134" t="str">
        <f t="shared" si="5"/>
        <v/>
      </c>
      <c r="V82" s="134" t="str">
        <f t="shared" si="12"/>
        <v/>
      </c>
      <c r="W82" s="142" t="str">
        <f t="shared" si="14"/>
        <v/>
      </c>
      <c r="X82" s="265" t="str">
        <f t="shared" si="10"/>
        <v/>
      </c>
      <c r="Y82" s="16">
        <f t="shared" si="13"/>
        <v>0</v>
      </c>
    </row>
    <row r="83" spans="1:25" ht="12.75" hidden="1" customHeight="1">
      <c r="A83" s="128" t="s">
        <v>374</v>
      </c>
      <c r="B83" s="4"/>
      <c r="C83" s="98"/>
      <c r="D83" s="103"/>
      <c r="E83" s="129"/>
      <c r="F83" s="129"/>
      <c r="G83" s="130"/>
      <c r="H83" s="139"/>
      <c r="I83" s="261"/>
      <c r="J83" s="140" t="str">
        <f t="shared" si="11"/>
        <v/>
      </c>
      <c r="K83" s="132"/>
      <c r="L83" s="132"/>
      <c r="M83" s="133"/>
      <c r="N83" s="134" t="str">
        <f t="shared" si="6"/>
        <v/>
      </c>
      <c r="O83" s="140" t="str">
        <f t="shared" si="7"/>
        <v/>
      </c>
      <c r="P83" s="141" t="str">
        <f t="shared" si="1"/>
        <v/>
      </c>
      <c r="Q83" s="137" t="str">
        <f t="shared" si="8"/>
        <v/>
      </c>
      <c r="R83" s="134" t="str">
        <f t="shared" si="2"/>
        <v/>
      </c>
      <c r="S83" s="134" t="str">
        <f t="shared" si="3"/>
        <v/>
      </c>
      <c r="T83" s="134" t="str">
        <f t="shared" si="4"/>
        <v/>
      </c>
      <c r="U83" s="134" t="str">
        <f t="shared" si="5"/>
        <v/>
      </c>
      <c r="V83" s="134" t="str">
        <f t="shared" si="12"/>
        <v/>
      </c>
      <c r="W83" s="142" t="str">
        <f t="shared" si="14"/>
        <v/>
      </c>
      <c r="X83" s="265" t="str">
        <f t="shared" si="10"/>
        <v/>
      </c>
      <c r="Y83" s="16">
        <f t="shared" si="13"/>
        <v>0</v>
      </c>
    </row>
    <row r="84" spans="1:25" ht="12.75" hidden="1" customHeight="1">
      <c r="A84" s="128" t="s">
        <v>374</v>
      </c>
      <c r="B84" s="4"/>
      <c r="C84" s="98"/>
      <c r="D84" s="103"/>
      <c r="E84" s="129"/>
      <c r="F84" s="129"/>
      <c r="G84" s="130"/>
      <c r="H84" s="139"/>
      <c r="I84" s="261"/>
      <c r="J84" s="140" t="str">
        <f t="shared" si="11"/>
        <v/>
      </c>
      <c r="K84" s="132"/>
      <c r="L84" s="132"/>
      <c r="M84" s="133"/>
      <c r="N84" s="134" t="str">
        <f t="shared" si="6"/>
        <v/>
      </c>
      <c r="O84" s="140" t="str">
        <f t="shared" si="7"/>
        <v/>
      </c>
      <c r="P84" s="141" t="str">
        <f t="shared" si="1"/>
        <v/>
      </c>
      <c r="Q84" s="137" t="str">
        <f t="shared" si="8"/>
        <v/>
      </c>
      <c r="R84" s="134" t="str">
        <f t="shared" si="2"/>
        <v/>
      </c>
      <c r="S84" s="134" t="str">
        <f t="shared" si="3"/>
        <v/>
      </c>
      <c r="T84" s="134" t="str">
        <f t="shared" si="4"/>
        <v/>
      </c>
      <c r="U84" s="134" t="str">
        <f t="shared" si="5"/>
        <v/>
      </c>
      <c r="V84" s="134" t="str">
        <f t="shared" si="12"/>
        <v/>
      </c>
      <c r="W84" s="142" t="str">
        <f t="shared" si="14"/>
        <v/>
      </c>
      <c r="X84" s="265" t="str">
        <f t="shared" si="10"/>
        <v/>
      </c>
      <c r="Y84" s="16">
        <f t="shared" si="13"/>
        <v>0</v>
      </c>
    </row>
    <row r="85" spans="1:25" ht="12.75" hidden="1" customHeight="1">
      <c r="A85" s="128" t="s">
        <v>374</v>
      </c>
      <c r="B85" s="4"/>
      <c r="C85" s="98"/>
      <c r="D85" s="103"/>
      <c r="E85" s="129"/>
      <c r="F85" s="129"/>
      <c r="G85" s="130"/>
      <c r="H85" s="139"/>
      <c r="I85" s="261"/>
      <c r="J85" s="140" t="str">
        <f t="shared" si="11"/>
        <v/>
      </c>
      <c r="K85" s="132"/>
      <c r="L85" s="132"/>
      <c r="M85" s="133"/>
      <c r="N85" s="134" t="str">
        <f t="shared" si="6"/>
        <v/>
      </c>
      <c r="O85" s="140" t="str">
        <f t="shared" si="7"/>
        <v/>
      </c>
      <c r="P85" s="141" t="str">
        <f t="shared" si="1"/>
        <v/>
      </c>
      <c r="Q85" s="137" t="str">
        <f t="shared" si="8"/>
        <v/>
      </c>
      <c r="R85" s="134" t="str">
        <f t="shared" si="2"/>
        <v/>
      </c>
      <c r="S85" s="134" t="str">
        <f t="shared" si="3"/>
        <v/>
      </c>
      <c r="T85" s="134" t="str">
        <f t="shared" si="4"/>
        <v/>
      </c>
      <c r="U85" s="134" t="str">
        <f t="shared" si="5"/>
        <v/>
      </c>
      <c r="V85" s="134" t="str">
        <f t="shared" si="12"/>
        <v/>
      </c>
      <c r="W85" s="142" t="str">
        <f t="shared" si="14"/>
        <v/>
      </c>
      <c r="X85" s="265" t="str">
        <f t="shared" si="10"/>
        <v/>
      </c>
      <c r="Y85" s="16">
        <f t="shared" si="13"/>
        <v>0</v>
      </c>
    </row>
    <row r="86" spans="1:25" ht="12.75" hidden="1" customHeight="1">
      <c r="A86" s="128" t="s">
        <v>374</v>
      </c>
      <c r="B86" s="4"/>
      <c r="C86" s="98"/>
      <c r="D86" s="103"/>
      <c r="E86" s="129"/>
      <c r="F86" s="129"/>
      <c r="G86" s="130"/>
      <c r="H86" s="139"/>
      <c r="I86" s="261"/>
      <c r="J86" s="140" t="str">
        <f t="shared" si="11"/>
        <v/>
      </c>
      <c r="K86" s="132"/>
      <c r="L86" s="132"/>
      <c r="M86" s="133"/>
      <c r="N86" s="134" t="str">
        <f t="shared" si="6"/>
        <v/>
      </c>
      <c r="O86" s="140" t="str">
        <f t="shared" si="7"/>
        <v/>
      </c>
      <c r="P86" s="141" t="str">
        <f t="shared" si="1"/>
        <v/>
      </c>
      <c r="Q86" s="137" t="str">
        <f t="shared" si="8"/>
        <v/>
      </c>
      <c r="R86" s="134" t="str">
        <f t="shared" si="2"/>
        <v/>
      </c>
      <c r="S86" s="134" t="str">
        <f t="shared" si="3"/>
        <v/>
      </c>
      <c r="T86" s="134" t="str">
        <f t="shared" si="4"/>
        <v/>
      </c>
      <c r="U86" s="134" t="str">
        <f t="shared" si="5"/>
        <v/>
      </c>
      <c r="V86" s="134" t="str">
        <f t="shared" si="12"/>
        <v/>
      </c>
      <c r="W86" s="142" t="str">
        <f t="shared" si="14"/>
        <v/>
      </c>
      <c r="X86" s="265" t="str">
        <f t="shared" si="10"/>
        <v/>
      </c>
      <c r="Y86" s="16">
        <f t="shared" si="13"/>
        <v>0</v>
      </c>
    </row>
    <row r="87" spans="1:25" ht="12.75" hidden="1" customHeight="1">
      <c r="A87" s="128" t="s">
        <v>374</v>
      </c>
      <c r="B87" s="4"/>
      <c r="C87" s="98"/>
      <c r="D87" s="103"/>
      <c r="E87" s="129"/>
      <c r="F87" s="129"/>
      <c r="G87" s="130"/>
      <c r="H87" s="139"/>
      <c r="I87" s="261"/>
      <c r="J87" s="140" t="str">
        <f t="shared" si="11"/>
        <v/>
      </c>
      <c r="K87" s="132"/>
      <c r="L87" s="132"/>
      <c r="M87" s="133"/>
      <c r="N87" s="134" t="str">
        <f t="shared" si="6"/>
        <v/>
      </c>
      <c r="O87" s="140" t="str">
        <f t="shared" si="7"/>
        <v/>
      </c>
      <c r="P87" s="141" t="str">
        <f t="shared" si="1"/>
        <v/>
      </c>
      <c r="Q87" s="137" t="str">
        <f t="shared" si="8"/>
        <v/>
      </c>
      <c r="R87" s="134" t="str">
        <f t="shared" si="2"/>
        <v/>
      </c>
      <c r="S87" s="134" t="str">
        <f t="shared" si="3"/>
        <v/>
      </c>
      <c r="T87" s="134" t="str">
        <f t="shared" si="4"/>
        <v/>
      </c>
      <c r="U87" s="134" t="str">
        <f t="shared" si="5"/>
        <v/>
      </c>
      <c r="V87" s="134" t="str">
        <f t="shared" si="12"/>
        <v/>
      </c>
      <c r="W87" s="142" t="str">
        <f t="shared" si="14"/>
        <v/>
      </c>
      <c r="X87" s="265" t="str">
        <f t="shared" si="10"/>
        <v/>
      </c>
      <c r="Y87" s="16">
        <f t="shared" si="13"/>
        <v>0</v>
      </c>
    </row>
    <row r="88" spans="1:25" ht="12.75" hidden="1" customHeight="1">
      <c r="A88" s="128" t="s">
        <v>374</v>
      </c>
      <c r="B88" s="4"/>
      <c r="C88" s="98"/>
      <c r="D88" s="103"/>
      <c r="E88" s="129"/>
      <c r="F88" s="129"/>
      <c r="G88" s="130"/>
      <c r="H88" s="139"/>
      <c r="I88" s="261"/>
      <c r="J88" s="140" t="str">
        <f t="shared" si="11"/>
        <v/>
      </c>
      <c r="K88" s="132"/>
      <c r="L88" s="132"/>
      <c r="M88" s="133"/>
      <c r="N88" s="134" t="str">
        <f t="shared" si="6"/>
        <v/>
      </c>
      <c r="O88" s="140" t="str">
        <f t="shared" si="7"/>
        <v/>
      </c>
      <c r="P88" s="141" t="str">
        <f t="shared" si="1"/>
        <v/>
      </c>
      <c r="Q88" s="137" t="str">
        <f t="shared" si="8"/>
        <v/>
      </c>
      <c r="R88" s="134" t="str">
        <f t="shared" si="2"/>
        <v/>
      </c>
      <c r="S88" s="134" t="str">
        <f t="shared" si="3"/>
        <v/>
      </c>
      <c r="T88" s="134" t="str">
        <f t="shared" si="4"/>
        <v/>
      </c>
      <c r="U88" s="134" t="str">
        <f t="shared" si="5"/>
        <v/>
      </c>
      <c r="V88" s="134" t="str">
        <f t="shared" si="12"/>
        <v/>
      </c>
      <c r="W88" s="142" t="str">
        <f t="shared" si="14"/>
        <v/>
      </c>
      <c r="X88" s="265" t="str">
        <f t="shared" si="10"/>
        <v/>
      </c>
      <c r="Y88" s="16">
        <f t="shared" si="13"/>
        <v>0</v>
      </c>
    </row>
    <row r="89" spans="1:25" ht="12.75" hidden="1" customHeight="1">
      <c r="A89" s="128" t="s">
        <v>374</v>
      </c>
      <c r="B89" s="4"/>
      <c r="C89" s="98"/>
      <c r="D89" s="103"/>
      <c r="E89" s="129"/>
      <c r="F89" s="129"/>
      <c r="G89" s="130"/>
      <c r="H89" s="139"/>
      <c r="I89" s="261"/>
      <c r="J89" s="140" t="str">
        <f t="shared" si="11"/>
        <v/>
      </c>
      <c r="K89" s="132"/>
      <c r="L89" s="132"/>
      <c r="M89" s="133"/>
      <c r="N89" s="134" t="str">
        <f t="shared" si="6"/>
        <v/>
      </c>
      <c r="O89" s="140" t="str">
        <f t="shared" si="7"/>
        <v/>
      </c>
      <c r="P89" s="141" t="str">
        <f t="shared" si="1"/>
        <v/>
      </c>
      <c r="Q89" s="137" t="str">
        <f t="shared" si="8"/>
        <v/>
      </c>
      <c r="R89" s="134" t="str">
        <f t="shared" si="2"/>
        <v/>
      </c>
      <c r="S89" s="134" t="str">
        <f t="shared" si="3"/>
        <v/>
      </c>
      <c r="T89" s="134" t="str">
        <f t="shared" si="4"/>
        <v/>
      </c>
      <c r="U89" s="134" t="str">
        <f t="shared" si="5"/>
        <v/>
      </c>
      <c r="V89" s="134" t="str">
        <f t="shared" si="12"/>
        <v/>
      </c>
      <c r="W89" s="142" t="str">
        <f t="shared" si="14"/>
        <v/>
      </c>
      <c r="X89" s="265" t="str">
        <f t="shared" si="10"/>
        <v/>
      </c>
      <c r="Y89" s="16">
        <f t="shared" si="13"/>
        <v>0</v>
      </c>
    </row>
    <row r="90" spans="1:25" ht="12.75" hidden="1" customHeight="1">
      <c r="A90" s="128" t="s">
        <v>374</v>
      </c>
      <c r="B90" s="4"/>
      <c r="C90" s="98"/>
      <c r="D90" s="103"/>
      <c r="E90" s="129"/>
      <c r="F90" s="129"/>
      <c r="G90" s="130"/>
      <c r="H90" s="139"/>
      <c r="I90" s="261"/>
      <c r="J90" s="140" t="str">
        <f t="shared" si="11"/>
        <v/>
      </c>
      <c r="K90" s="132"/>
      <c r="L90" s="132"/>
      <c r="M90" s="133"/>
      <c r="N90" s="134" t="str">
        <f t="shared" si="6"/>
        <v/>
      </c>
      <c r="O90" s="140" t="str">
        <f t="shared" si="7"/>
        <v/>
      </c>
      <c r="P90" s="141" t="str">
        <f t="shared" si="1"/>
        <v/>
      </c>
      <c r="Q90" s="137" t="str">
        <f t="shared" si="8"/>
        <v/>
      </c>
      <c r="R90" s="134" t="str">
        <f t="shared" si="2"/>
        <v/>
      </c>
      <c r="S90" s="134" t="str">
        <f t="shared" si="3"/>
        <v/>
      </c>
      <c r="T90" s="134" t="str">
        <f t="shared" si="4"/>
        <v/>
      </c>
      <c r="U90" s="134" t="str">
        <f t="shared" si="5"/>
        <v/>
      </c>
      <c r="V90" s="134" t="str">
        <f t="shared" si="12"/>
        <v/>
      </c>
      <c r="W90" s="142" t="str">
        <f t="shared" si="14"/>
        <v/>
      </c>
      <c r="X90" s="265" t="str">
        <f t="shared" si="10"/>
        <v/>
      </c>
      <c r="Y90" s="16">
        <f t="shared" si="13"/>
        <v>0</v>
      </c>
    </row>
    <row r="91" spans="1:25" ht="12.75" hidden="1" customHeight="1">
      <c r="A91" s="128" t="s">
        <v>374</v>
      </c>
      <c r="B91" s="4"/>
      <c r="C91" s="98"/>
      <c r="D91" s="103"/>
      <c r="E91" s="129"/>
      <c r="F91" s="129"/>
      <c r="G91" s="130"/>
      <c r="H91" s="139"/>
      <c r="I91" s="261"/>
      <c r="J91" s="140" t="str">
        <f t="shared" si="11"/>
        <v/>
      </c>
      <c r="K91" s="132"/>
      <c r="L91" s="132"/>
      <c r="M91" s="133"/>
      <c r="N91" s="134" t="str">
        <f t="shared" si="6"/>
        <v/>
      </c>
      <c r="O91" s="140" t="str">
        <f t="shared" si="7"/>
        <v/>
      </c>
      <c r="P91" s="141" t="str">
        <f t="shared" si="1"/>
        <v/>
      </c>
      <c r="Q91" s="137" t="str">
        <f t="shared" si="8"/>
        <v/>
      </c>
      <c r="R91" s="134" t="str">
        <f t="shared" si="2"/>
        <v/>
      </c>
      <c r="S91" s="134" t="str">
        <f t="shared" si="3"/>
        <v/>
      </c>
      <c r="T91" s="134" t="str">
        <f t="shared" si="4"/>
        <v/>
      </c>
      <c r="U91" s="134" t="str">
        <f t="shared" si="5"/>
        <v/>
      </c>
      <c r="V91" s="134" t="str">
        <f t="shared" si="12"/>
        <v/>
      </c>
      <c r="W91" s="142" t="str">
        <f t="shared" si="14"/>
        <v/>
      </c>
      <c r="X91" s="265" t="str">
        <f t="shared" si="10"/>
        <v/>
      </c>
      <c r="Y91" s="16">
        <f t="shared" si="13"/>
        <v>0</v>
      </c>
    </row>
    <row r="92" spans="1:25" ht="12.75" hidden="1" customHeight="1">
      <c r="A92" s="128" t="s">
        <v>374</v>
      </c>
      <c r="B92" s="4"/>
      <c r="C92" s="98"/>
      <c r="D92" s="103"/>
      <c r="E92" s="129"/>
      <c r="F92" s="129"/>
      <c r="G92" s="130"/>
      <c r="H92" s="139"/>
      <c r="I92" s="261"/>
      <c r="J92" s="140" t="str">
        <f t="shared" si="11"/>
        <v/>
      </c>
      <c r="K92" s="132"/>
      <c r="L92" s="132"/>
      <c r="M92" s="133"/>
      <c r="N92" s="134" t="str">
        <f t="shared" si="6"/>
        <v/>
      </c>
      <c r="O92" s="140" t="str">
        <f t="shared" si="7"/>
        <v/>
      </c>
      <c r="P92" s="141" t="str">
        <f t="shared" si="1"/>
        <v/>
      </c>
      <c r="Q92" s="137" t="str">
        <f t="shared" si="8"/>
        <v/>
      </c>
      <c r="R92" s="134" t="str">
        <f t="shared" si="2"/>
        <v/>
      </c>
      <c r="S92" s="134" t="str">
        <f t="shared" si="3"/>
        <v/>
      </c>
      <c r="T92" s="134" t="str">
        <f t="shared" si="4"/>
        <v/>
      </c>
      <c r="U92" s="134" t="str">
        <f t="shared" si="5"/>
        <v/>
      </c>
      <c r="V92" s="134" t="str">
        <f t="shared" si="12"/>
        <v/>
      </c>
      <c r="W92" s="142" t="str">
        <f t="shared" si="14"/>
        <v/>
      </c>
      <c r="X92" s="265" t="str">
        <f t="shared" si="10"/>
        <v/>
      </c>
      <c r="Y92" s="16">
        <f t="shared" si="13"/>
        <v>0</v>
      </c>
    </row>
    <row r="93" spans="1:25" ht="12.75" hidden="1" customHeight="1">
      <c r="A93" s="128" t="s">
        <v>374</v>
      </c>
      <c r="B93" s="4"/>
      <c r="C93" s="98"/>
      <c r="D93" s="103"/>
      <c r="E93" s="129"/>
      <c r="F93" s="129"/>
      <c r="G93" s="130"/>
      <c r="H93" s="139"/>
      <c r="I93" s="261"/>
      <c r="J93" s="140" t="str">
        <f t="shared" si="11"/>
        <v/>
      </c>
      <c r="K93" s="132"/>
      <c r="L93" s="132"/>
      <c r="M93" s="133"/>
      <c r="N93" s="134" t="str">
        <f t="shared" si="6"/>
        <v/>
      </c>
      <c r="O93" s="140" t="str">
        <f t="shared" si="7"/>
        <v/>
      </c>
      <c r="P93" s="141" t="str">
        <f t="shared" si="1"/>
        <v/>
      </c>
      <c r="Q93" s="137" t="str">
        <f t="shared" si="8"/>
        <v/>
      </c>
      <c r="R93" s="134" t="str">
        <f t="shared" si="2"/>
        <v/>
      </c>
      <c r="S93" s="134" t="str">
        <f t="shared" si="3"/>
        <v/>
      </c>
      <c r="T93" s="134" t="str">
        <f t="shared" si="4"/>
        <v/>
      </c>
      <c r="U93" s="134" t="str">
        <f t="shared" si="5"/>
        <v/>
      </c>
      <c r="V93" s="134" t="str">
        <f t="shared" si="12"/>
        <v/>
      </c>
      <c r="W93" s="142" t="str">
        <f t="shared" si="14"/>
        <v/>
      </c>
      <c r="X93" s="265" t="str">
        <f t="shared" si="10"/>
        <v/>
      </c>
      <c r="Y93" s="16">
        <f t="shared" si="13"/>
        <v>0</v>
      </c>
    </row>
    <row r="94" spans="1:25" ht="12.75" hidden="1" customHeight="1">
      <c r="A94" s="128" t="s">
        <v>374</v>
      </c>
      <c r="B94" s="4"/>
      <c r="C94" s="98"/>
      <c r="D94" s="103"/>
      <c r="E94" s="129"/>
      <c r="F94" s="129"/>
      <c r="G94" s="130"/>
      <c r="H94" s="139"/>
      <c r="I94" s="261"/>
      <c r="J94" s="140" t="str">
        <f t="shared" si="11"/>
        <v/>
      </c>
      <c r="K94" s="132"/>
      <c r="L94" s="132"/>
      <c r="M94" s="133"/>
      <c r="N94" s="134" t="str">
        <f t="shared" si="6"/>
        <v/>
      </c>
      <c r="O94" s="140" t="str">
        <f t="shared" si="7"/>
        <v/>
      </c>
      <c r="P94" s="141" t="str">
        <f t="shared" si="1"/>
        <v/>
      </c>
      <c r="Q94" s="137" t="str">
        <f t="shared" si="8"/>
        <v/>
      </c>
      <c r="R94" s="134" t="str">
        <f t="shared" si="2"/>
        <v/>
      </c>
      <c r="S94" s="134" t="str">
        <f t="shared" si="3"/>
        <v/>
      </c>
      <c r="T94" s="134" t="str">
        <f t="shared" si="4"/>
        <v/>
      </c>
      <c r="U94" s="134" t="str">
        <f t="shared" si="5"/>
        <v/>
      </c>
      <c r="V94" s="134" t="str">
        <f t="shared" si="12"/>
        <v/>
      </c>
      <c r="W94" s="142" t="str">
        <f t="shared" si="14"/>
        <v/>
      </c>
      <c r="X94" s="265" t="str">
        <f t="shared" si="10"/>
        <v/>
      </c>
      <c r="Y94" s="16">
        <f t="shared" si="13"/>
        <v>0</v>
      </c>
    </row>
    <row r="95" spans="1:25" ht="12.75" hidden="1" customHeight="1">
      <c r="A95" s="128" t="s">
        <v>374</v>
      </c>
      <c r="B95" s="4"/>
      <c r="C95" s="98"/>
      <c r="D95" s="103"/>
      <c r="E95" s="129"/>
      <c r="F95" s="129"/>
      <c r="G95" s="130"/>
      <c r="H95" s="139"/>
      <c r="I95" s="261"/>
      <c r="J95" s="140" t="str">
        <f t="shared" si="11"/>
        <v/>
      </c>
      <c r="K95" s="132"/>
      <c r="L95" s="132"/>
      <c r="M95" s="133"/>
      <c r="N95" s="134" t="str">
        <f t="shared" si="6"/>
        <v/>
      </c>
      <c r="O95" s="140" t="str">
        <f t="shared" si="7"/>
        <v/>
      </c>
      <c r="P95" s="141" t="str">
        <f t="shared" si="1"/>
        <v/>
      </c>
      <c r="Q95" s="137" t="str">
        <f t="shared" si="8"/>
        <v/>
      </c>
      <c r="R95" s="134" t="str">
        <f t="shared" si="2"/>
        <v/>
      </c>
      <c r="S95" s="134" t="str">
        <f t="shared" si="3"/>
        <v/>
      </c>
      <c r="T95" s="134" t="str">
        <f t="shared" si="4"/>
        <v/>
      </c>
      <c r="U95" s="134" t="str">
        <f t="shared" si="5"/>
        <v/>
      </c>
      <c r="V95" s="134" t="str">
        <f t="shared" si="12"/>
        <v/>
      </c>
      <c r="W95" s="142" t="str">
        <f t="shared" si="14"/>
        <v/>
      </c>
      <c r="X95" s="265" t="str">
        <f t="shared" si="10"/>
        <v/>
      </c>
      <c r="Y95" s="16">
        <f t="shared" si="13"/>
        <v>0</v>
      </c>
    </row>
    <row r="96" spans="1:25" ht="12.75" hidden="1" customHeight="1">
      <c r="A96" s="128" t="s">
        <v>374</v>
      </c>
      <c r="B96" s="4"/>
      <c r="C96" s="98"/>
      <c r="D96" s="103"/>
      <c r="E96" s="129"/>
      <c r="F96" s="129"/>
      <c r="G96" s="130"/>
      <c r="H96" s="139"/>
      <c r="I96" s="261"/>
      <c r="J96" s="140" t="str">
        <f t="shared" si="11"/>
        <v/>
      </c>
      <c r="K96" s="132"/>
      <c r="L96" s="132"/>
      <c r="M96" s="133"/>
      <c r="N96" s="134" t="str">
        <f t="shared" si="6"/>
        <v/>
      </c>
      <c r="O96" s="140" t="str">
        <f t="shared" si="7"/>
        <v/>
      </c>
      <c r="P96" s="141" t="str">
        <f t="shared" si="1"/>
        <v/>
      </c>
      <c r="Q96" s="137" t="str">
        <f t="shared" si="8"/>
        <v/>
      </c>
      <c r="R96" s="134" t="str">
        <f t="shared" si="2"/>
        <v/>
      </c>
      <c r="S96" s="134" t="str">
        <f t="shared" si="3"/>
        <v/>
      </c>
      <c r="T96" s="134" t="str">
        <f t="shared" si="4"/>
        <v/>
      </c>
      <c r="U96" s="134" t="str">
        <f t="shared" si="5"/>
        <v/>
      </c>
      <c r="V96" s="134" t="str">
        <f t="shared" si="12"/>
        <v/>
      </c>
      <c r="W96" s="142" t="str">
        <f t="shared" si="14"/>
        <v/>
      </c>
      <c r="X96" s="265" t="str">
        <f t="shared" si="10"/>
        <v/>
      </c>
      <c r="Y96" s="16">
        <f t="shared" si="13"/>
        <v>0</v>
      </c>
    </row>
    <row r="97" spans="1:25" ht="12.75" hidden="1" customHeight="1">
      <c r="A97" s="128" t="s">
        <v>374</v>
      </c>
      <c r="B97" s="4"/>
      <c r="C97" s="98"/>
      <c r="D97" s="103"/>
      <c r="E97" s="129"/>
      <c r="F97" s="129"/>
      <c r="G97" s="130"/>
      <c r="H97" s="139"/>
      <c r="I97" s="261"/>
      <c r="J97" s="140" t="str">
        <f t="shared" si="11"/>
        <v/>
      </c>
      <c r="K97" s="132"/>
      <c r="L97" s="132"/>
      <c r="M97" s="133"/>
      <c r="N97" s="134" t="str">
        <f t="shared" si="6"/>
        <v/>
      </c>
      <c r="O97" s="140" t="str">
        <f t="shared" si="7"/>
        <v/>
      </c>
      <c r="P97" s="141" t="str">
        <f t="shared" si="1"/>
        <v/>
      </c>
      <c r="Q97" s="137" t="str">
        <f t="shared" si="8"/>
        <v/>
      </c>
      <c r="R97" s="134" t="str">
        <f t="shared" si="2"/>
        <v/>
      </c>
      <c r="S97" s="134" t="str">
        <f t="shared" si="3"/>
        <v/>
      </c>
      <c r="T97" s="134" t="str">
        <f t="shared" si="4"/>
        <v/>
      </c>
      <c r="U97" s="134" t="str">
        <f t="shared" si="5"/>
        <v/>
      </c>
      <c r="V97" s="134" t="str">
        <f t="shared" si="12"/>
        <v/>
      </c>
      <c r="W97" s="142" t="str">
        <f t="shared" si="14"/>
        <v/>
      </c>
      <c r="X97" s="265" t="str">
        <f t="shared" si="10"/>
        <v/>
      </c>
      <c r="Y97" s="16">
        <f t="shared" si="13"/>
        <v>0</v>
      </c>
    </row>
    <row r="98" spans="1:25" ht="12.75" hidden="1" customHeight="1">
      <c r="A98" s="128" t="s">
        <v>374</v>
      </c>
      <c r="B98" s="4"/>
      <c r="C98" s="98"/>
      <c r="D98" s="103"/>
      <c r="E98" s="129"/>
      <c r="F98" s="129"/>
      <c r="G98" s="130"/>
      <c r="H98" s="139"/>
      <c r="I98" s="261"/>
      <c r="J98" s="140" t="str">
        <f t="shared" si="11"/>
        <v/>
      </c>
      <c r="K98" s="132"/>
      <c r="L98" s="132"/>
      <c r="M98" s="133"/>
      <c r="N98" s="134" t="str">
        <f t="shared" si="6"/>
        <v/>
      </c>
      <c r="O98" s="140" t="str">
        <f t="shared" si="7"/>
        <v/>
      </c>
      <c r="P98" s="141" t="str">
        <f t="shared" si="1"/>
        <v/>
      </c>
      <c r="Q98" s="137" t="str">
        <f t="shared" si="8"/>
        <v/>
      </c>
      <c r="R98" s="134" t="str">
        <f t="shared" si="2"/>
        <v/>
      </c>
      <c r="S98" s="134" t="str">
        <f t="shared" si="3"/>
        <v/>
      </c>
      <c r="T98" s="134" t="str">
        <f t="shared" si="4"/>
        <v/>
      </c>
      <c r="U98" s="134" t="str">
        <f t="shared" si="5"/>
        <v/>
      </c>
      <c r="V98" s="134" t="str">
        <f t="shared" si="12"/>
        <v/>
      </c>
      <c r="W98" s="142" t="str">
        <f t="shared" si="14"/>
        <v/>
      </c>
      <c r="X98" s="265" t="str">
        <f t="shared" si="10"/>
        <v/>
      </c>
      <c r="Y98" s="16">
        <f t="shared" si="13"/>
        <v>0</v>
      </c>
    </row>
    <row r="99" spans="1:25" ht="12.75" hidden="1" customHeight="1">
      <c r="A99" s="128" t="s">
        <v>374</v>
      </c>
      <c r="B99" s="4"/>
      <c r="C99" s="98"/>
      <c r="D99" s="103"/>
      <c r="E99" s="129"/>
      <c r="F99" s="129"/>
      <c r="G99" s="130"/>
      <c r="H99" s="139"/>
      <c r="I99" s="261"/>
      <c r="J99" s="140" t="str">
        <f t="shared" si="11"/>
        <v/>
      </c>
      <c r="K99" s="132"/>
      <c r="L99" s="132"/>
      <c r="M99" s="133"/>
      <c r="N99" s="134" t="str">
        <f t="shared" si="6"/>
        <v/>
      </c>
      <c r="O99" s="140" t="str">
        <f t="shared" si="7"/>
        <v/>
      </c>
      <c r="P99" s="141" t="str">
        <f t="shared" si="1"/>
        <v/>
      </c>
      <c r="Q99" s="137" t="str">
        <f t="shared" si="8"/>
        <v/>
      </c>
      <c r="R99" s="134" t="str">
        <f t="shared" si="2"/>
        <v/>
      </c>
      <c r="S99" s="134" t="str">
        <f t="shared" si="3"/>
        <v/>
      </c>
      <c r="T99" s="134" t="str">
        <f t="shared" si="4"/>
        <v/>
      </c>
      <c r="U99" s="134" t="str">
        <f t="shared" si="5"/>
        <v/>
      </c>
      <c r="V99" s="134" t="str">
        <f t="shared" si="12"/>
        <v/>
      </c>
      <c r="W99" s="142" t="str">
        <f t="shared" si="14"/>
        <v/>
      </c>
      <c r="X99" s="265" t="str">
        <f t="shared" si="10"/>
        <v/>
      </c>
      <c r="Y99" s="16">
        <f t="shared" si="13"/>
        <v>0</v>
      </c>
    </row>
    <row r="100" spans="1:25" ht="12.75" hidden="1" customHeight="1">
      <c r="A100" s="128" t="s">
        <v>374</v>
      </c>
      <c r="B100" s="4"/>
      <c r="C100" s="98"/>
      <c r="D100" s="103"/>
      <c r="E100" s="129"/>
      <c r="F100" s="129"/>
      <c r="G100" s="130"/>
      <c r="H100" s="139"/>
      <c r="I100" s="261"/>
      <c r="J100" s="140" t="str">
        <f t="shared" si="11"/>
        <v/>
      </c>
      <c r="K100" s="132"/>
      <c r="L100" s="132"/>
      <c r="M100" s="133"/>
      <c r="N100" s="134" t="str">
        <f t="shared" si="6"/>
        <v/>
      </c>
      <c r="O100" s="140" t="str">
        <f t="shared" si="7"/>
        <v/>
      </c>
      <c r="P100" s="141" t="str">
        <f t="shared" si="1"/>
        <v/>
      </c>
      <c r="Q100" s="137" t="str">
        <f t="shared" si="8"/>
        <v/>
      </c>
      <c r="R100" s="134" t="str">
        <f t="shared" si="2"/>
        <v/>
      </c>
      <c r="S100" s="134" t="str">
        <f t="shared" si="3"/>
        <v/>
      </c>
      <c r="T100" s="134" t="str">
        <f t="shared" si="4"/>
        <v/>
      </c>
      <c r="U100" s="134" t="str">
        <f t="shared" si="5"/>
        <v/>
      </c>
      <c r="V100" s="134" t="str">
        <f t="shared" si="12"/>
        <v/>
      </c>
      <c r="W100" s="142" t="str">
        <f t="shared" si="14"/>
        <v/>
      </c>
      <c r="X100" s="265" t="str">
        <f t="shared" si="10"/>
        <v/>
      </c>
      <c r="Y100" s="16">
        <f t="shared" si="13"/>
        <v>0</v>
      </c>
    </row>
    <row r="101" spans="1:25" ht="12.75" hidden="1" customHeight="1">
      <c r="A101" s="128" t="s">
        <v>374</v>
      </c>
      <c r="B101" s="4"/>
      <c r="C101" s="98"/>
      <c r="D101" s="103"/>
      <c r="E101" s="129"/>
      <c r="F101" s="129"/>
      <c r="G101" s="130"/>
      <c r="H101" s="139"/>
      <c r="I101" s="261"/>
      <c r="J101" s="140" t="str">
        <f t="shared" si="11"/>
        <v/>
      </c>
      <c r="K101" s="132"/>
      <c r="L101" s="132"/>
      <c r="M101" s="133"/>
      <c r="N101" s="134" t="str">
        <f t="shared" si="6"/>
        <v/>
      </c>
      <c r="O101" s="140" t="str">
        <f t="shared" si="7"/>
        <v/>
      </c>
      <c r="P101" s="141" t="str">
        <f t="shared" si="1"/>
        <v/>
      </c>
      <c r="Q101" s="137" t="str">
        <f t="shared" si="8"/>
        <v/>
      </c>
      <c r="R101" s="134" t="str">
        <f t="shared" si="2"/>
        <v/>
      </c>
      <c r="S101" s="134" t="str">
        <f t="shared" si="3"/>
        <v/>
      </c>
      <c r="T101" s="134" t="str">
        <f t="shared" si="4"/>
        <v/>
      </c>
      <c r="U101" s="134" t="str">
        <f t="shared" si="5"/>
        <v/>
      </c>
      <c r="V101" s="134" t="str">
        <f t="shared" si="12"/>
        <v/>
      </c>
      <c r="W101" s="142" t="str">
        <f t="shared" si="14"/>
        <v/>
      </c>
      <c r="X101" s="265" t="str">
        <f t="shared" si="10"/>
        <v/>
      </c>
      <c r="Y101" s="16">
        <f t="shared" si="13"/>
        <v>0</v>
      </c>
    </row>
    <row r="102" spans="1:25" ht="12.75" hidden="1" customHeight="1">
      <c r="A102" s="128" t="s">
        <v>374</v>
      </c>
      <c r="B102" s="4"/>
      <c r="C102" s="98"/>
      <c r="D102" s="103"/>
      <c r="E102" s="129"/>
      <c r="F102" s="129"/>
      <c r="G102" s="130"/>
      <c r="H102" s="139"/>
      <c r="I102" s="261"/>
      <c r="J102" s="140" t="str">
        <f t="shared" si="11"/>
        <v/>
      </c>
      <c r="K102" s="132"/>
      <c r="L102" s="132"/>
      <c r="M102" s="133"/>
      <c r="N102" s="134" t="str">
        <f t="shared" si="6"/>
        <v/>
      </c>
      <c r="O102" s="140" t="str">
        <f t="shared" si="7"/>
        <v/>
      </c>
      <c r="P102" s="141" t="str">
        <f t="shared" si="1"/>
        <v/>
      </c>
      <c r="Q102" s="137" t="str">
        <f t="shared" si="8"/>
        <v/>
      </c>
      <c r="R102" s="134" t="str">
        <f t="shared" si="2"/>
        <v/>
      </c>
      <c r="S102" s="134" t="str">
        <f t="shared" si="3"/>
        <v/>
      </c>
      <c r="T102" s="134" t="str">
        <f t="shared" si="4"/>
        <v/>
      </c>
      <c r="U102" s="134" t="str">
        <f t="shared" si="5"/>
        <v/>
      </c>
      <c r="V102" s="134" t="str">
        <f t="shared" si="12"/>
        <v/>
      </c>
      <c r="W102" s="142" t="str">
        <f t="shared" si="14"/>
        <v/>
      </c>
      <c r="X102" s="265" t="str">
        <f t="shared" si="10"/>
        <v/>
      </c>
      <c r="Y102" s="16">
        <f t="shared" si="13"/>
        <v>0</v>
      </c>
    </row>
    <row r="103" spans="1:25" ht="12.75" hidden="1" customHeight="1">
      <c r="A103" s="128" t="s">
        <v>374</v>
      </c>
      <c r="B103" s="4"/>
      <c r="C103" s="98"/>
      <c r="D103" s="103"/>
      <c r="E103" s="129"/>
      <c r="F103" s="129"/>
      <c r="G103" s="130"/>
      <c r="H103" s="139"/>
      <c r="I103" s="261"/>
      <c r="J103" s="140" t="str">
        <f t="shared" si="11"/>
        <v/>
      </c>
      <c r="K103" s="132"/>
      <c r="L103" s="132"/>
      <c r="M103" s="133"/>
      <c r="N103" s="134" t="str">
        <f t="shared" si="6"/>
        <v/>
      </c>
      <c r="O103" s="140" t="str">
        <f t="shared" si="7"/>
        <v/>
      </c>
      <c r="P103" s="141" t="str">
        <f t="shared" si="1"/>
        <v/>
      </c>
      <c r="Q103" s="137" t="str">
        <f t="shared" si="8"/>
        <v/>
      </c>
      <c r="R103" s="134" t="str">
        <f t="shared" si="2"/>
        <v/>
      </c>
      <c r="S103" s="134" t="str">
        <f t="shared" si="3"/>
        <v/>
      </c>
      <c r="T103" s="134" t="str">
        <f t="shared" si="4"/>
        <v/>
      </c>
      <c r="U103" s="134" t="str">
        <f t="shared" si="5"/>
        <v/>
      </c>
      <c r="V103" s="134" t="str">
        <f t="shared" si="12"/>
        <v/>
      </c>
      <c r="W103" s="142" t="str">
        <f t="shared" si="14"/>
        <v/>
      </c>
      <c r="X103" s="265" t="str">
        <f t="shared" si="10"/>
        <v/>
      </c>
      <c r="Y103" s="16">
        <f t="shared" si="13"/>
        <v>0</v>
      </c>
    </row>
    <row r="104" spans="1:25" ht="12.75" hidden="1" customHeight="1">
      <c r="A104" s="128" t="s">
        <v>374</v>
      </c>
      <c r="B104" s="4"/>
      <c r="C104" s="98"/>
      <c r="D104" s="103"/>
      <c r="E104" s="129"/>
      <c r="F104" s="129"/>
      <c r="G104" s="130"/>
      <c r="H104" s="139"/>
      <c r="I104" s="261"/>
      <c r="J104" s="140" t="str">
        <f t="shared" si="11"/>
        <v/>
      </c>
      <c r="K104" s="132"/>
      <c r="L104" s="132"/>
      <c r="M104" s="133"/>
      <c r="N104" s="134" t="str">
        <f t="shared" si="6"/>
        <v/>
      </c>
      <c r="O104" s="140" t="str">
        <f t="shared" si="7"/>
        <v/>
      </c>
      <c r="P104" s="141" t="str">
        <f t="shared" si="1"/>
        <v/>
      </c>
      <c r="Q104" s="137" t="str">
        <f t="shared" si="8"/>
        <v/>
      </c>
      <c r="R104" s="134" t="str">
        <f t="shared" si="2"/>
        <v/>
      </c>
      <c r="S104" s="134" t="str">
        <f t="shared" si="3"/>
        <v/>
      </c>
      <c r="T104" s="134" t="str">
        <f t="shared" si="4"/>
        <v/>
      </c>
      <c r="U104" s="134" t="str">
        <f t="shared" si="5"/>
        <v/>
      </c>
      <c r="V104" s="134" t="str">
        <f t="shared" si="12"/>
        <v/>
      </c>
      <c r="W104" s="142" t="str">
        <f t="shared" si="14"/>
        <v/>
      </c>
      <c r="X104" s="265" t="str">
        <f t="shared" si="10"/>
        <v/>
      </c>
      <c r="Y104" s="16">
        <f t="shared" si="13"/>
        <v>0</v>
      </c>
    </row>
    <row r="105" spans="1:25" ht="12.75" hidden="1" customHeight="1">
      <c r="A105" s="128" t="s">
        <v>374</v>
      </c>
      <c r="B105" s="4"/>
      <c r="C105" s="98"/>
      <c r="D105" s="103"/>
      <c r="E105" s="129"/>
      <c r="F105" s="129"/>
      <c r="G105" s="130"/>
      <c r="H105" s="139"/>
      <c r="I105" s="261"/>
      <c r="J105" s="140" t="str">
        <f t="shared" si="11"/>
        <v/>
      </c>
      <c r="K105" s="132"/>
      <c r="L105" s="132"/>
      <c r="M105" s="133"/>
      <c r="N105" s="134" t="str">
        <f t="shared" si="6"/>
        <v/>
      </c>
      <c r="O105" s="140" t="str">
        <f t="shared" si="7"/>
        <v/>
      </c>
      <c r="P105" s="141" t="str">
        <f t="shared" si="1"/>
        <v/>
      </c>
      <c r="Q105" s="137" t="str">
        <f t="shared" si="8"/>
        <v/>
      </c>
      <c r="R105" s="134" t="str">
        <f t="shared" si="2"/>
        <v/>
      </c>
      <c r="S105" s="134" t="str">
        <f t="shared" si="3"/>
        <v/>
      </c>
      <c r="T105" s="134" t="str">
        <f t="shared" si="4"/>
        <v/>
      </c>
      <c r="U105" s="134" t="str">
        <f t="shared" si="5"/>
        <v/>
      </c>
      <c r="V105" s="134" t="str">
        <f t="shared" si="12"/>
        <v/>
      </c>
      <c r="W105" s="142" t="str">
        <f t="shared" si="14"/>
        <v/>
      </c>
      <c r="X105" s="265" t="str">
        <f t="shared" si="10"/>
        <v/>
      </c>
      <c r="Y105" s="16">
        <f t="shared" si="13"/>
        <v>0</v>
      </c>
    </row>
    <row r="106" spans="1:25" ht="12.75" hidden="1" customHeight="1">
      <c r="A106" s="128" t="s">
        <v>374</v>
      </c>
      <c r="B106" s="4"/>
      <c r="C106" s="98"/>
      <c r="D106" s="103"/>
      <c r="E106" s="129"/>
      <c r="F106" s="129"/>
      <c r="G106" s="130"/>
      <c r="H106" s="139"/>
      <c r="I106" s="261"/>
      <c r="J106" s="140" t="str">
        <f t="shared" si="11"/>
        <v/>
      </c>
      <c r="K106" s="132"/>
      <c r="L106" s="132"/>
      <c r="M106" s="133"/>
      <c r="N106" s="134" t="str">
        <f t="shared" si="6"/>
        <v/>
      </c>
      <c r="O106" s="140" t="str">
        <f t="shared" si="7"/>
        <v/>
      </c>
      <c r="P106" s="141" t="str">
        <f t="shared" si="1"/>
        <v/>
      </c>
      <c r="Q106" s="137" t="str">
        <f t="shared" si="8"/>
        <v/>
      </c>
      <c r="R106" s="134" t="str">
        <f t="shared" si="2"/>
        <v/>
      </c>
      <c r="S106" s="134" t="str">
        <f t="shared" si="3"/>
        <v/>
      </c>
      <c r="T106" s="134" t="str">
        <f t="shared" si="4"/>
        <v/>
      </c>
      <c r="U106" s="134" t="str">
        <f t="shared" si="5"/>
        <v/>
      </c>
      <c r="V106" s="134" t="str">
        <f t="shared" si="12"/>
        <v/>
      </c>
      <c r="W106" s="142" t="str">
        <f t="shared" si="14"/>
        <v/>
      </c>
      <c r="X106" s="265" t="str">
        <f t="shared" si="10"/>
        <v/>
      </c>
      <c r="Y106" s="16">
        <f t="shared" si="13"/>
        <v>0</v>
      </c>
    </row>
    <row r="107" spans="1:25" ht="12.75" hidden="1" customHeight="1">
      <c r="A107" s="128" t="s">
        <v>374</v>
      </c>
      <c r="B107" s="4"/>
      <c r="C107" s="98"/>
      <c r="D107" s="103"/>
      <c r="E107" s="129"/>
      <c r="F107" s="129"/>
      <c r="G107" s="130"/>
      <c r="H107" s="139"/>
      <c r="I107" s="261"/>
      <c r="J107" s="140" t="str">
        <f t="shared" si="11"/>
        <v/>
      </c>
      <c r="K107" s="132"/>
      <c r="L107" s="132"/>
      <c r="M107" s="133"/>
      <c r="N107" s="134" t="str">
        <f t="shared" si="6"/>
        <v/>
      </c>
      <c r="O107" s="140" t="str">
        <f t="shared" si="7"/>
        <v/>
      </c>
      <c r="P107" s="141" t="str">
        <f t="shared" si="1"/>
        <v/>
      </c>
      <c r="Q107" s="137" t="str">
        <f t="shared" si="8"/>
        <v/>
      </c>
      <c r="R107" s="134" t="str">
        <f t="shared" si="2"/>
        <v/>
      </c>
      <c r="S107" s="134" t="str">
        <f t="shared" si="3"/>
        <v/>
      </c>
      <c r="T107" s="134" t="str">
        <f t="shared" si="4"/>
        <v/>
      </c>
      <c r="U107" s="134" t="str">
        <f t="shared" si="5"/>
        <v/>
      </c>
      <c r="V107" s="134" t="str">
        <f t="shared" si="12"/>
        <v/>
      </c>
      <c r="W107" s="142" t="str">
        <f t="shared" si="14"/>
        <v/>
      </c>
      <c r="X107" s="265" t="str">
        <f t="shared" si="10"/>
        <v/>
      </c>
      <c r="Y107" s="16">
        <f t="shared" si="13"/>
        <v>0</v>
      </c>
    </row>
    <row r="108" spans="1:25" ht="12.75" hidden="1" customHeight="1">
      <c r="A108" s="128" t="s">
        <v>374</v>
      </c>
      <c r="B108" s="4"/>
      <c r="C108" s="98"/>
      <c r="D108" s="103"/>
      <c r="E108" s="129"/>
      <c r="F108" s="129"/>
      <c r="G108" s="130"/>
      <c r="H108" s="139"/>
      <c r="I108" s="261"/>
      <c r="J108" s="140" t="str">
        <f t="shared" si="11"/>
        <v/>
      </c>
      <c r="K108" s="132"/>
      <c r="L108" s="132"/>
      <c r="M108" s="133"/>
      <c r="N108" s="134" t="str">
        <f t="shared" si="6"/>
        <v/>
      </c>
      <c r="O108" s="140" t="str">
        <f t="shared" si="7"/>
        <v/>
      </c>
      <c r="P108" s="141" t="str">
        <f t="shared" si="1"/>
        <v/>
      </c>
      <c r="Q108" s="137" t="str">
        <f t="shared" si="8"/>
        <v/>
      </c>
      <c r="R108" s="134" t="str">
        <f t="shared" si="2"/>
        <v/>
      </c>
      <c r="S108" s="134" t="str">
        <f t="shared" si="3"/>
        <v/>
      </c>
      <c r="T108" s="134" t="str">
        <f t="shared" si="4"/>
        <v/>
      </c>
      <c r="U108" s="134" t="str">
        <f t="shared" si="5"/>
        <v/>
      </c>
      <c r="V108" s="134" t="str">
        <f t="shared" si="12"/>
        <v/>
      </c>
      <c r="W108" s="142" t="str">
        <f t="shared" si="14"/>
        <v/>
      </c>
      <c r="X108" s="265" t="str">
        <f t="shared" si="10"/>
        <v/>
      </c>
      <c r="Y108" s="16">
        <f t="shared" si="13"/>
        <v>0</v>
      </c>
    </row>
    <row r="109" spans="1:25" ht="12.75" hidden="1" customHeight="1">
      <c r="A109" s="128" t="s">
        <v>374</v>
      </c>
      <c r="B109" s="4"/>
      <c r="C109" s="98"/>
      <c r="D109" s="103"/>
      <c r="E109" s="129"/>
      <c r="F109" s="129"/>
      <c r="G109" s="130"/>
      <c r="H109" s="139"/>
      <c r="I109" s="261"/>
      <c r="J109" s="140" t="str">
        <f t="shared" si="11"/>
        <v/>
      </c>
      <c r="K109" s="132"/>
      <c r="L109" s="132"/>
      <c r="M109" s="133"/>
      <c r="N109" s="134" t="str">
        <f t="shared" si="6"/>
        <v/>
      </c>
      <c r="O109" s="140" t="str">
        <f t="shared" si="7"/>
        <v/>
      </c>
      <c r="P109" s="141" t="str">
        <f t="shared" si="1"/>
        <v/>
      </c>
      <c r="Q109" s="137" t="str">
        <f t="shared" si="8"/>
        <v/>
      </c>
      <c r="R109" s="134" t="str">
        <f t="shared" si="2"/>
        <v/>
      </c>
      <c r="S109" s="134" t="str">
        <f t="shared" si="3"/>
        <v/>
      </c>
      <c r="T109" s="134" t="str">
        <f t="shared" si="4"/>
        <v/>
      </c>
      <c r="U109" s="134" t="str">
        <f t="shared" si="5"/>
        <v/>
      </c>
      <c r="V109" s="134" t="str">
        <f t="shared" si="12"/>
        <v/>
      </c>
      <c r="W109" s="142" t="str">
        <f t="shared" si="14"/>
        <v/>
      </c>
      <c r="X109" s="265" t="str">
        <f t="shared" si="10"/>
        <v/>
      </c>
      <c r="Y109" s="16">
        <f t="shared" si="13"/>
        <v>0</v>
      </c>
    </row>
    <row r="110" spans="1:25" ht="12.75" hidden="1" customHeight="1">
      <c r="A110" s="128" t="s">
        <v>374</v>
      </c>
      <c r="B110" s="4"/>
      <c r="C110" s="98"/>
      <c r="D110" s="103"/>
      <c r="E110" s="129"/>
      <c r="F110" s="129"/>
      <c r="G110" s="130"/>
      <c r="H110" s="139"/>
      <c r="I110" s="261"/>
      <c r="J110" s="140" t="str">
        <f t="shared" si="11"/>
        <v/>
      </c>
      <c r="K110" s="132"/>
      <c r="L110" s="132"/>
      <c r="M110" s="133"/>
      <c r="N110" s="134" t="str">
        <f t="shared" si="6"/>
        <v/>
      </c>
      <c r="O110" s="140" t="str">
        <f t="shared" si="7"/>
        <v/>
      </c>
      <c r="P110" s="141" t="str">
        <f t="shared" si="1"/>
        <v/>
      </c>
      <c r="Q110" s="137" t="str">
        <f t="shared" si="8"/>
        <v/>
      </c>
      <c r="R110" s="134" t="str">
        <f t="shared" si="2"/>
        <v/>
      </c>
      <c r="S110" s="134" t="str">
        <f t="shared" si="3"/>
        <v/>
      </c>
      <c r="T110" s="134" t="str">
        <f t="shared" si="4"/>
        <v/>
      </c>
      <c r="U110" s="134" t="str">
        <f t="shared" si="5"/>
        <v/>
      </c>
      <c r="V110" s="134" t="str">
        <f t="shared" si="12"/>
        <v/>
      </c>
      <c r="W110" s="142" t="str">
        <f t="shared" si="14"/>
        <v/>
      </c>
      <c r="X110" s="265" t="str">
        <f t="shared" si="10"/>
        <v/>
      </c>
      <c r="Y110" s="16">
        <f t="shared" si="13"/>
        <v>0</v>
      </c>
    </row>
    <row r="111" spans="1:25" ht="12.75" hidden="1" customHeight="1">
      <c r="A111" s="128" t="s">
        <v>374</v>
      </c>
      <c r="B111" s="4"/>
      <c r="C111" s="98"/>
      <c r="D111" s="103"/>
      <c r="E111" s="129"/>
      <c r="F111" s="129"/>
      <c r="G111" s="130"/>
      <c r="H111" s="139"/>
      <c r="I111" s="261"/>
      <c r="J111" s="140" t="str">
        <f t="shared" si="11"/>
        <v/>
      </c>
      <c r="K111" s="132"/>
      <c r="L111" s="132"/>
      <c r="M111" s="133"/>
      <c r="N111" s="134" t="str">
        <f t="shared" si="6"/>
        <v/>
      </c>
      <c r="O111" s="140" t="str">
        <f t="shared" si="7"/>
        <v/>
      </c>
      <c r="P111" s="141" t="str">
        <f t="shared" si="1"/>
        <v/>
      </c>
      <c r="Q111" s="137" t="str">
        <f t="shared" si="8"/>
        <v/>
      </c>
      <c r="R111" s="134" t="str">
        <f t="shared" si="2"/>
        <v/>
      </c>
      <c r="S111" s="134" t="str">
        <f t="shared" si="3"/>
        <v/>
      </c>
      <c r="T111" s="134" t="str">
        <f t="shared" si="4"/>
        <v/>
      </c>
      <c r="U111" s="134" t="str">
        <f t="shared" si="5"/>
        <v/>
      </c>
      <c r="V111" s="134" t="str">
        <f t="shared" si="12"/>
        <v/>
      </c>
      <c r="W111" s="142" t="str">
        <f t="shared" si="14"/>
        <v/>
      </c>
      <c r="X111" s="265" t="str">
        <f t="shared" si="10"/>
        <v/>
      </c>
      <c r="Y111" s="16">
        <f t="shared" si="13"/>
        <v>0</v>
      </c>
    </row>
    <row r="112" spans="1:25" ht="12.75" hidden="1" customHeight="1">
      <c r="A112" s="128" t="s">
        <v>374</v>
      </c>
      <c r="B112" s="4"/>
      <c r="C112" s="98"/>
      <c r="D112" s="103"/>
      <c r="E112" s="129"/>
      <c r="F112" s="129"/>
      <c r="G112" s="130"/>
      <c r="H112" s="139"/>
      <c r="I112" s="261"/>
      <c r="J112" s="140" t="str">
        <f t="shared" si="11"/>
        <v/>
      </c>
      <c r="K112" s="132"/>
      <c r="L112" s="132"/>
      <c r="M112" s="133"/>
      <c r="N112" s="134" t="str">
        <f t="shared" si="6"/>
        <v/>
      </c>
      <c r="O112" s="140" t="str">
        <f t="shared" si="7"/>
        <v/>
      </c>
      <c r="P112" s="141" t="str">
        <f t="shared" si="1"/>
        <v/>
      </c>
      <c r="Q112" s="137" t="str">
        <f t="shared" si="8"/>
        <v/>
      </c>
      <c r="R112" s="134" t="str">
        <f t="shared" si="2"/>
        <v/>
      </c>
      <c r="S112" s="134" t="str">
        <f t="shared" si="3"/>
        <v/>
      </c>
      <c r="T112" s="134" t="str">
        <f t="shared" si="4"/>
        <v/>
      </c>
      <c r="U112" s="134" t="str">
        <f t="shared" si="5"/>
        <v/>
      </c>
      <c r="V112" s="134" t="str">
        <f t="shared" si="12"/>
        <v/>
      </c>
      <c r="W112" s="142" t="str">
        <f t="shared" si="14"/>
        <v/>
      </c>
      <c r="X112" s="265" t="str">
        <f t="shared" si="10"/>
        <v/>
      </c>
      <c r="Y112" s="16">
        <f t="shared" si="13"/>
        <v>0</v>
      </c>
    </row>
    <row r="113" spans="1:25" ht="12.75" hidden="1" customHeight="1">
      <c r="A113" s="128" t="s">
        <v>374</v>
      </c>
      <c r="B113" s="4"/>
      <c r="C113" s="98"/>
      <c r="D113" s="103"/>
      <c r="E113" s="129"/>
      <c r="F113" s="129"/>
      <c r="G113" s="130"/>
      <c r="H113" s="139"/>
      <c r="I113" s="261"/>
      <c r="J113" s="140" t="str">
        <f t="shared" si="11"/>
        <v/>
      </c>
      <c r="K113" s="132"/>
      <c r="L113" s="132"/>
      <c r="M113" s="133"/>
      <c r="N113" s="134" t="str">
        <f t="shared" si="6"/>
        <v/>
      </c>
      <c r="O113" s="140" t="str">
        <f t="shared" si="7"/>
        <v/>
      </c>
      <c r="P113" s="141" t="str">
        <f t="shared" si="1"/>
        <v/>
      </c>
      <c r="Q113" s="137" t="str">
        <f t="shared" si="8"/>
        <v/>
      </c>
      <c r="R113" s="134" t="str">
        <f t="shared" si="2"/>
        <v/>
      </c>
      <c r="S113" s="134" t="str">
        <f t="shared" si="3"/>
        <v/>
      </c>
      <c r="T113" s="134" t="str">
        <f t="shared" si="4"/>
        <v/>
      </c>
      <c r="U113" s="134" t="str">
        <f t="shared" si="5"/>
        <v/>
      </c>
      <c r="V113" s="134" t="str">
        <f t="shared" si="12"/>
        <v/>
      </c>
      <c r="W113" s="142" t="str">
        <f t="shared" si="14"/>
        <v/>
      </c>
      <c r="X113" s="265" t="str">
        <f t="shared" si="10"/>
        <v/>
      </c>
      <c r="Y113" s="16">
        <f t="shared" si="13"/>
        <v>0</v>
      </c>
    </row>
    <row r="114" spans="1:25" ht="12.75" hidden="1" customHeight="1">
      <c r="A114" s="128" t="s">
        <v>374</v>
      </c>
      <c r="B114" s="4"/>
      <c r="C114" s="98"/>
      <c r="D114" s="103"/>
      <c r="E114" s="129"/>
      <c r="F114" s="129"/>
      <c r="G114" s="130"/>
      <c r="H114" s="139"/>
      <c r="I114" s="261"/>
      <c r="J114" s="140" t="str">
        <f t="shared" si="11"/>
        <v/>
      </c>
      <c r="K114" s="132"/>
      <c r="L114" s="132"/>
      <c r="M114" s="133"/>
      <c r="N114" s="134" t="str">
        <f t="shared" si="6"/>
        <v/>
      </c>
      <c r="O114" s="140" t="str">
        <f t="shared" si="7"/>
        <v/>
      </c>
      <c r="P114" s="141" t="str">
        <f t="shared" si="1"/>
        <v/>
      </c>
      <c r="Q114" s="137" t="str">
        <f t="shared" si="8"/>
        <v/>
      </c>
      <c r="R114" s="134" t="str">
        <f t="shared" si="2"/>
        <v/>
      </c>
      <c r="S114" s="134" t="str">
        <f t="shared" si="3"/>
        <v/>
      </c>
      <c r="T114" s="134" t="str">
        <f t="shared" si="4"/>
        <v/>
      </c>
      <c r="U114" s="134" t="str">
        <f t="shared" si="5"/>
        <v/>
      </c>
      <c r="V114" s="134" t="str">
        <f t="shared" si="12"/>
        <v/>
      </c>
      <c r="W114" s="142" t="str">
        <f t="shared" si="14"/>
        <v/>
      </c>
      <c r="X114" s="265" t="str">
        <f t="shared" si="10"/>
        <v/>
      </c>
      <c r="Y114" s="16">
        <f t="shared" si="13"/>
        <v>0</v>
      </c>
    </row>
    <row r="115" spans="1:25" ht="12.75" hidden="1" customHeight="1">
      <c r="A115" s="128" t="s">
        <v>374</v>
      </c>
      <c r="B115" s="4"/>
      <c r="C115" s="98"/>
      <c r="D115" s="103"/>
      <c r="E115" s="129"/>
      <c r="F115" s="129"/>
      <c r="G115" s="130"/>
      <c r="H115" s="139"/>
      <c r="I115" s="261"/>
      <c r="J115" s="140" t="str">
        <f t="shared" si="11"/>
        <v/>
      </c>
      <c r="K115" s="132"/>
      <c r="L115" s="132"/>
      <c r="M115" s="133"/>
      <c r="N115" s="134" t="str">
        <f t="shared" si="6"/>
        <v/>
      </c>
      <c r="O115" s="140" t="str">
        <f t="shared" si="7"/>
        <v/>
      </c>
      <c r="P115" s="141" t="str">
        <f t="shared" si="1"/>
        <v/>
      </c>
      <c r="Q115" s="137" t="str">
        <f t="shared" si="8"/>
        <v/>
      </c>
      <c r="R115" s="134" t="str">
        <f t="shared" si="2"/>
        <v/>
      </c>
      <c r="S115" s="134" t="str">
        <f t="shared" si="3"/>
        <v/>
      </c>
      <c r="T115" s="134" t="str">
        <f t="shared" si="4"/>
        <v/>
      </c>
      <c r="U115" s="134" t="str">
        <f t="shared" si="5"/>
        <v/>
      </c>
      <c r="V115" s="134" t="str">
        <f t="shared" si="12"/>
        <v/>
      </c>
      <c r="W115" s="142" t="str">
        <f t="shared" si="14"/>
        <v/>
      </c>
      <c r="X115" s="265" t="str">
        <f t="shared" si="10"/>
        <v/>
      </c>
      <c r="Y115" s="16">
        <f t="shared" si="13"/>
        <v>0</v>
      </c>
    </row>
    <row r="116" spans="1:25" ht="12.75" hidden="1" customHeight="1">
      <c r="A116" s="128" t="s">
        <v>374</v>
      </c>
      <c r="B116" s="4"/>
      <c r="C116" s="98"/>
      <c r="D116" s="103"/>
      <c r="E116" s="129"/>
      <c r="F116" s="129"/>
      <c r="G116" s="130"/>
      <c r="H116" s="139"/>
      <c r="I116" s="261"/>
      <c r="J116" s="140" t="str">
        <f t="shared" si="11"/>
        <v/>
      </c>
      <c r="K116" s="132"/>
      <c r="L116" s="132"/>
      <c r="M116" s="133"/>
      <c r="N116" s="134" t="str">
        <f t="shared" si="6"/>
        <v/>
      </c>
      <c r="O116" s="140" t="str">
        <f t="shared" si="7"/>
        <v/>
      </c>
      <c r="P116" s="141" t="str">
        <f t="shared" si="1"/>
        <v/>
      </c>
      <c r="Q116" s="137" t="str">
        <f t="shared" si="8"/>
        <v/>
      </c>
      <c r="R116" s="134" t="str">
        <f t="shared" si="2"/>
        <v/>
      </c>
      <c r="S116" s="134" t="str">
        <f t="shared" si="3"/>
        <v/>
      </c>
      <c r="T116" s="134" t="str">
        <f t="shared" si="4"/>
        <v/>
      </c>
      <c r="U116" s="134" t="str">
        <f t="shared" si="5"/>
        <v/>
      </c>
      <c r="V116" s="134" t="str">
        <f t="shared" si="12"/>
        <v/>
      </c>
      <c r="W116" s="142" t="str">
        <f t="shared" si="14"/>
        <v/>
      </c>
      <c r="X116" s="265" t="str">
        <f t="shared" si="10"/>
        <v/>
      </c>
      <c r="Y116" s="16">
        <f t="shared" si="13"/>
        <v>0</v>
      </c>
    </row>
    <row r="117" spans="1:25" ht="12.75" hidden="1" customHeight="1">
      <c r="A117" s="128" t="s">
        <v>374</v>
      </c>
      <c r="B117" s="4"/>
      <c r="C117" s="98"/>
      <c r="D117" s="103"/>
      <c r="E117" s="129"/>
      <c r="F117" s="129"/>
      <c r="G117" s="130"/>
      <c r="H117" s="139"/>
      <c r="I117" s="261"/>
      <c r="J117" s="140" t="str">
        <f t="shared" si="11"/>
        <v/>
      </c>
      <c r="K117" s="132"/>
      <c r="L117" s="132"/>
      <c r="M117" s="133"/>
      <c r="N117" s="134" t="str">
        <f t="shared" si="6"/>
        <v/>
      </c>
      <c r="O117" s="140" t="str">
        <f t="shared" si="7"/>
        <v/>
      </c>
      <c r="P117" s="141" t="str">
        <f t="shared" si="1"/>
        <v/>
      </c>
      <c r="Q117" s="137" t="str">
        <f t="shared" si="8"/>
        <v/>
      </c>
      <c r="R117" s="134" t="str">
        <f t="shared" si="2"/>
        <v/>
      </c>
      <c r="S117" s="134" t="str">
        <f t="shared" si="3"/>
        <v/>
      </c>
      <c r="T117" s="134" t="str">
        <f t="shared" si="4"/>
        <v/>
      </c>
      <c r="U117" s="134" t="str">
        <f t="shared" si="5"/>
        <v/>
      </c>
      <c r="V117" s="134" t="str">
        <f t="shared" si="12"/>
        <v/>
      </c>
      <c r="W117" s="142" t="str">
        <f t="shared" si="14"/>
        <v/>
      </c>
      <c r="X117" s="265" t="str">
        <f t="shared" si="10"/>
        <v/>
      </c>
      <c r="Y117" s="16">
        <f t="shared" si="13"/>
        <v>0</v>
      </c>
    </row>
    <row r="118" spans="1:25" ht="12.75" hidden="1" customHeight="1">
      <c r="A118" s="128" t="s">
        <v>374</v>
      </c>
      <c r="B118" s="4"/>
      <c r="C118" s="98"/>
      <c r="D118" s="103"/>
      <c r="E118" s="129"/>
      <c r="F118" s="129"/>
      <c r="G118" s="130"/>
      <c r="H118" s="139"/>
      <c r="I118" s="261"/>
      <c r="J118" s="140" t="str">
        <f t="shared" si="11"/>
        <v/>
      </c>
      <c r="K118" s="132"/>
      <c r="L118" s="132"/>
      <c r="M118" s="133"/>
      <c r="N118" s="134" t="str">
        <f t="shared" si="6"/>
        <v/>
      </c>
      <c r="O118" s="140" t="str">
        <f t="shared" si="7"/>
        <v/>
      </c>
      <c r="P118" s="141" t="str">
        <f t="shared" si="1"/>
        <v/>
      </c>
      <c r="Q118" s="137" t="str">
        <f t="shared" si="8"/>
        <v/>
      </c>
      <c r="R118" s="134" t="str">
        <f t="shared" si="2"/>
        <v/>
      </c>
      <c r="S118" s="134" t="str">
        <f t="shared" si="3"/>
        <v/>
      </c>
      <c r="T118" s="134" t="str">
        <f t="shared" si="4"/>
        <v/>
      </c>
      <c r="U118" s="134" t="str">
        <f t="shared" si="5"/>
        <v/>
      </c>
      <c r="V118" s="134" t="str">
        <f t="shared" si="12"/>
        <v/>
      </c>
      <c r="W118" s="142" t="str">
        <f t="shared" si="14"/>
        <v/>
      </c>
      <c r="X118" s="265" t="str">
        <f t="shared" si="10"/>
        <v/>
      </c>
      <c r="Y118" s="16">
        <f t="shared" si="13"/>
        <v>0</v>
      </c>
    </row>
    <row r="119" spans="1:25" ht="12.75" hidden="1" customHeight="1">
      <c r="A119" s="128" t="s">
        <v>374</v>
      </c>
      <c r="B119" s="4"/>
      <c r="C119" s="98"/>
      <c r="D119" s="103"/>
      <c r="E119" s="129"/>
      <c r="F119" s="129"/>
      <c r="G119" s="130"/>
      <c r="H119" s="139"/>
      <c r="I119" s="261"/>
      <c r="J119" s="140" t="str">
        <f t="shared" si="11"/>
        <v/>
      </c>
      <c r="K119" s="132"/>
      <c r="L119" s="132"/>
      <c r="M119" s="133"/>
      <c r="N119" s="134" t="str">
        <f t="shared" si="6"/>
        <v/>
      </c>
      <c r="O119" s="140" t="str">
        <f t="shared" si="7"/>
        <v/>
      </c>
      <c r="P119" s="141" t="str">
        <f t="shared" si="1"/>
        <v/>
      </c>
      <c r="Q119" s="137" t="str">
        <f t="shared" si="8"/>
        <v/>
      </c>
      <c r="R119" s="134" t="str">
        <f t="shared" si="2"/>
        <v/>
      </c>
      <c r="S119" s="134" t="str">
        <f t="shared" si="3"/>
        <v/>
      </c>
      <c r="T119" s="134" t="str">
        <f t="shared" si="4"/>
        <v/>
      </c>
      <c r="U119" s="134" t="str">
        <f t="shared" si="5"/>
        <v/>
      </c>
      <c r="V119" s="134" t="str">
        <f t="shared" si="12"/>
        <v/>
      </c>
      <c r="W119" s="142" t="str">
        <f t="shared" si="14"/>
        <v/>
      </c>
      <c r="X119" s="265" t="str">
        <f t="shared" si="10"/>
        <v/>
      </c>
      <c r="Y119" s="16">
        <f t="shared" si="13"/>
        <v>0</v>
      </c>
    </row>
    <row r="120" spans="1:25" ht="12.75" hidden="1" customHeight="1">
      <c r="A120" s="128" t="s">
        <v>374</v>
      </c>
      <c r="B120" s="4"/>
      <c r="C120" s="98"/>
      <c r="D120" s="103"/>
      <c r="E120" s="129"/>
      <c r="F120" s="129"/>
      <c r="G120" s="130"/>
      <c r="H120" s="139"/>
      <c r="I120" s="261"/>
      <c r="J120" s="140" t="str">
        <f t="shared" si="11"/>
        <v/>
      </c>
      <c r="K120" s="132"/>
      <c r="L120" s="132"/>
      <c r="M120" s="133"/>
      <c r="N120" s="134" t="str">
        <f t="shared" si="6"/>
        <v/>
      </c>
      <c r="O120" s="140" t="str">
        <f t="shared" si="7"/>
        <v/>
      </c>
      <c r="P120" s="141" t="str">
        <f t="shared" si="1"/>
        <v/>
      </c>
      <c r="Q120" s="137" t="str">
        <f t="shared" si="8"/>
        <v/>
      </c>
      <c r="R120" s="134" t="str">
        <f t="shared" si="2"/>
        <v/>
      </c>
      <c r="S120" s="134" t="str">
        <f t="shared" si="3"/>
        <v/>
      </c>
      <c r="T120" s="134" t="str">
        <f t="shared" si="4"/>
        <v/>
      </c>
      <c r="U120" s="134" t="str">
        <f t="shared" si="5"/>
        <v/>
      </c>
      <c r="V120" s="134" t="str">
        <f t="shared" si="12"/>
        <v/>
      </c>
      <c r="W120" s="142" t="str">
        <f t="shared" si="14"/>
        <v/>
      </c>
      <c r="X120" s="265" t="str">
        <f t="shared" si="10"/>
        <v/>
      </c>
      <c r="Y120" s="16">
        <f t="shared" si="13"/>
        <v>0</v>
      </c>
    </row>
    <row r="121" spans="1:25" ht="12.75" hidden="1" customHeight="1">
      <c r="A121" s="128" t="s">
        <v>374</v>
      </c>
      <c r="B121" s="4"/>
      <c r="C121" s="98"/>
      <c r="D121" s="103"/>
      <c r="E121" s="129"/>
      <c r="F121" s="129"/>
      <c r="G121" s="130"/>
      <c r="H121" s="139"/>
      <c r="I121" s="261"/>
      <c r="J121" s="140" t="str">
        <f t="shared" si="11"/>
        <v/>
      </c>
      <c r="K121" s="132"/>
      <c r="L121" s="132"/>
      <c r="M121" s="133"/>
      <c r="N121" s="134" t="str">
        <f t="shared" si="6"/>
        <v/>
      </c>
      <c r="O121" s="140" t="str">
        <f t="shared" si="7"/>
        <v/>
      </c>
      <c r="P121" s="141" t="str">
        <f t="shared" si="1"/>
        <v/>
      </c>
      <c r="Q121" s="137" t="str">
        <f t="shared" si="8"/>
        <v/>
      </c>
      <c r="R121" s="134" t="str">
        <f t="shared" si="2"/>
        <v/>
      </c>
      <c r="S121" s="134" t="str">
        <f t="shared" si="3"/>
        <v/>
      </c>
      <c r="T121" s="134" t="str">
        <f t="shared" si="4"/>
        <v/>
      </c>
      <c r="U121" s="134" t="str">
        <f t="shared" si="5"/>
        <v/>
      </c>
      <c r="V121" s="134" t="str">
        <f t="shared" si="12"/>
        <v/>
      </c>
      <c r="W121" s="142" t="str">
        <f t="shared" si="14"/>
        <v/>
      </c>
      <c r="X121" s="265" t="str">
        <f t="shared" si="10"/>
        <v/>
      </c>
      <c r="Y121" s="16">
        <f t="shared" si="13"/>
        <v>0</v>
      </c>
    </row>
    <row r="122" spans="1:25" ht="12.75" hidden="1" customHeight="1">
      <c r="A122" s="128" t="s">
        <v>374</v>
      </c>
      <c r="B122" s="4"/>
      <c r="C122" s="98"/>
      <c r="D122" s="103"/>
      <c r="E122" s="129"/>
      <c r="F122" s="129"/>
      <c r="G122" s="130"/>
      <c r="H122" s="139"/>
      <c r="I122" s="261"/>
      <c r="J122" s="140" t="str">
        <f t="shared" si="11"/>
        <v/>
      </c>
      <c r="K122" s="132"/>
      <c r="L122" s="132"/>
      <c r="M122" s="133"/>
      <c r="N122" s="134" t="str">
        <f t="shared" si="6"/>
        <v/>
      </c>
      <c r="O122" s="140" t="str">
        <f t="shared" si="7"/>
        <v/>
      </c>
      <c r="P122" s="141" t="str">
        <f t="shared" si="1"/>
        <v/>
      </c>
      <c r="Q122" s="137" t="str">
        <f t="shared" si="8"/>
        <v/>
      </c>
      <c r="R122" s="134" t="str">
        <f t="shared" si="2"/>
        <v/>
      </c>
      <c r="S122" s="134" t="str">
        <f t="shared" si="3"/>
        <v/>
      </c>
      <c r="T122" s="134" t="str">
        <f t="shared" si="4"/>
        <v/>
      </c>
      <c r="U122" s="134" t="str">
        <f t="shared" si="5"/>
        <v/>
      </c>
      <c r="V122" s="134" t="str">
        <f t="shared" si="12"/>
        <v/>
      </c>
      <c r="W122" s="142" t="str">
        <f t="shared" si="14"/>
        <v/>
      </c>
      <c r="X122" s="265" t="str">
        <f t="shared" si="10"/>
        <v/>
      </c>
      <c r="Y122" s="16">
        <f t="shared" si="13"/>
        <v>0</v>
      </c>
    </row>
    <row r="123" spans="1:25" ht="12.75" hidden="1" customHeight="1">
      <c r="A123" s="128" t="s">
        <v>374</v>
      </c>
      <c r="B123" s="4"/>
      <c r="C123" s="98"/>
      <c r="D123" s="103"/>
      <c r="E123" s="129"/>
      <c r="F123" s="129"/>
      <c r="G123" s="130"/>
      <c r="H123" s="139"/>
      <c r="I123" s="261"/>
      <c r="J123" s="140" t="str">
        <f t="shared" si="11"/>
        <v/>
      </c>
      <c r="K123" s="132"/>
      <c r="L123" s="132"/>
      <c r="M123" s="133"/>
      <c r="N123" s="134" t="str">
        <f t="shared" si="6"/>
        <v/>
      </c>
      <c r="O123" s="140" t="str">
        <f t="shared" si="7"/>
        <v/>
      </c>
      <c r="P123" s="141" t="str">
        <f t="shared" si="1"/>
        <v/>
      </c>
      <c r="Q123" s="137" t="str">
        <f t="shared" si="8"/>
        <v/>
      </c>
      <c r="R123" s="134" t="str">
        <f t="shared" si="2"/>
        <v/>
      </c>
      <c r="S123" s="134" t="str">
        <f t="shared" si="3"/>
        <v/>
      </c>
      <c r="T123" s="134" t="str">
        <f t="shared" si="4"/>
        <v/>
      </c>
      <c r="U123" s="134" t="str">
        <f t="shared" si="5"/>
        <v/>
      </c>
      <c r="V123" s="134" t="str">
        <f t="shared" si="12"/>
        <v/>
      </c>
      <c r="W123" s="142" t="str">
        <f t="shared" si="14"/>
        <v/>
      </c>
      <c r="X123" s="265" t="str">
        <f t="shared" si="10"/>
        <v/>
      </c>
      <c r="Y123" s="16">
        <f t="shared" si="13"/>
        <v>0</v>
      </c>
    </row>
    <row r="124" spans="1:25" ht="12.75" hidden="1" customHeight="1">
      <c r="A124" s="128" t="s">
        <v>374</v>
      </c>
      <c r="B124" s="4"/>
      <c r="C124" s="98"/>
      <c r="D124" s="103"/>
      <c r="E124" s="129"/>
      <c r="F124" s="129"/>
      <c r="G124" s="130"/>
      <c r="H124" s="139"/>
      <c r="I124" s="261"/>
      <c r="J124" s="140" t="str">
        <f t="shared" si="11"/>
        <v/>
      </c>
      <c r="K124" s="132"/>
      <c r="L124" s="132"/>
      <c r="M124" s="133"/>
      <c r="N124" s="134" t="str">
        <f t="shared" si="6"/>
        <v/>
      </c>
      <c r="O124" s="140" t="str">
        <f t="shared" si="7"/>
        <v/>
      </c>
      <c r="P124" s="141" t="str">
        <f t="shared" si="1"/>
        <v/>
      </c>
      <c r="Q124" s="137" t="str">
        <f t="shared" si="8"/>
        <v/>
      </c>
      <c r="R124" s="134" t="str">
        <f t="shared" si="2"/>
        <v/>
      </c>
      <c r="S124" s="134" t="str">
        <f t="shared" si="3"/>
        <v/>
      </c>
      <c r="T124" s="134" t="str">
        <f t="shared" si="4"/>
        <v/>
      </c>
      <c r="U124" s="134" t="str">
        <f t="shared" si="5"/>
        <v/>
      </c>
      <c r="V124" s="134" t="str">
        <f t="shared" si="12"/>
        <v/>
      </c>
      <c r="W124" s="142" t="str">
        <f t="shared" si="14"/>
        <v/>
      </c>
      <c r="X124" s="265" t="str">
        <f t="shared" si="10"/>
        <v/>
      </c>
      <c r="Y124" s="16">
        <f t="shared" si="13"/>
        <v>0</v>
      </c>
    </row>
    <row r="125" spans="1:25" ht="12.75" hidden="1" customHeight="1">
      <c r="A125" s="128" t="s">
        <v>374</v>
      </c>
      <c r="B125" s="4"/>
      <c r="C125" s="98"/>
      <c r="D125" s="103"/>
      <c r="E125" s="129"/>
      <c r="F125" s="129"/>
      <c r="G125" s="130"/>
      <c r="H125" s="139"/>
      <c r="I125" s="261"/>
      <c r="J125" s="140" t="str">
        <f t="shared" si="11"/>
        <v/>
      </c>
      <c r="K125" s="132"/>
      <c r="L125" s="132"/>
      <c r="M125" s="133"/>
      <c r="N125" s="134" t="str">
        <f t="shared" si="6"/>
        <v/>
      </c>
      <c r="O125" s="140" t="str">
        <f t="shared" si="7"/>
        <v/>
      </c>
      <c r="P125" s="141" t="str">
        <f t="shared" si="1"/>
        <v/>
      </c>
      <c r="Q125" s="137" t="str">
        <f t="shared" si="8"/>
        <v/>
      </c>
      <c r="R125" s="134" t="str">
        <f t="shared" si="2"/>
        <v/>
      </c>
      <c r="S125" s="134" t="str">
        <f t="shared" si="3"/>
        <v/>
      </c>
      <c r="T125" s="134" t="str">
        <f t="shared" si="4"/>
        <v/>
      </c>
      <c r="U125" s="134" t="str">
        <f t="shared" si="5"/>
        <v/>
      </c>
      <c r="V125" s="134" t="str">
        <f t="shared" si="12"/>
        <v/>
      </c>
      <c r="W125" s="142" t="str">
        <f t="shared" si="14"/>
        <v/>
      </c>
      <c r="X125" s="265" t="str">
        <f t="shared" si="10"/>
        <v/>
      </c>
      <c r="Y125" s="16">
        <f t="shared" si="13"/>
        <v>0</v>
      </c>
    </row>
    <row r="126" spans="1:25" ht="12.75" hidden="1" customHeight="1">
      <c r="A126" s="128" t="s">
        <v>374</v>
      </c>
      <c r="B126" s="4"/>
      <c r="C126" s="98"/>
      <c r="D126" s="103"/>
      <c r="E126" s="129"/>
      <c r="F126" s="129"/>
      <c r="G126" s="130"/>
      <c r="H126" s="139"/>
      <c r="I126" s="261"/>
      <c r="J126" s="140" t="str">
        <f t="shared" si="11"/>
        <v/>
      </c>
      <c r="K126" s="132"/>
      <c r="L126" s="132"/>
      <c r="M126" s="133"/>
      <c r="N126" s="134" t="str">
        <f t="shared" si="6"/>
        <v/>
      </c>
      <c r="O126" s="140" t="str">
        <f t="shared" si="7"/>
        <v/>
      </c>
      <c r="P126" s="141" t="str">
        <f t="shared" si="1"/>
        <v/>
      </c>
      <c r="Q126" s="137" t="str">
        <f t="shared" si="8"/>
        <v/>
      </c>
      <c r="R126" s="134" t="str">
        <f t="shared" si="2"/>
        <v/>
      </c>
      <c r="S126" s="134" t="str">
        <f t="shared" si="3"/>
        <v/>
      </c>
      <c r="T126" s="134" t="str">
        <f t="shared" si="4"/>
        <v/>
      </c>
      <c r="U126" s="134" t="str">
        <f t="shared" si="5"/>
        <v/>
      </c>
      <c r="V126" s="134" t="str">
        <f t="shared" si="12"/>
        <v/>
      </c>
      <c r="W126" s="142" t="str">
        <f t="shared" si="14"/>
        <v/>
      </c>
      <c r="X126" s="265" t="str">
        <f t="shared" si="10"/>
        <v/>
      </c>
      <c r="Y126" s="16">
        <f t="shared" si="13"/>
        <v>0</v>
      </c>
    </row>
    <row r="127" spans="1:25" ht="12.75" hidden="1" customHeight="1">
      <c r="A127" s="128" t="s">
        <v>374</v>
      </c>
      <c r="B127" s="4"/>
      <c r="C127" s="98"/>
      <c r="D127" s="103"/>
      <c r="E127" s="129"/>
      <c r="F127" s="129"/>
      <c r="G127" s="130"/>
      <c r="H127" s="139"/>
      <c r="I127" s="261"/>
      <c r="J127" s="140" t="str">
        <f t="shared" si="11"/>
        <v/>
      </c>
      <c r="K127" s="132"/>
      <c r="L127" s="132"/>
      <c r="M127" s="133"/>
      <c r="N127" s="134" t="str">
        <f t="shared" si="6"/>
        <v/>
      </c>
      <c r="O127" s="140" t="str">
        <f t="shared" si="7"/>
        <v/>
      </c>
      <c r="P127" s="141" t="str">
        <f t="shared" si="1"/>
        <v/>
      </c>
      <c r="Q127" s="137" t="str">
        <f t="shared" si="8"/>
        <v/>
      </c>
      <c r="R127" s="134" t="str">
        <f t="shared" si="2"/>
        <v/>
      </c>
      <c r="S127" s="134" t="str">
        <f t="shared" si="3"/>
        <v/>
      </c>
      <c r="T127" s="134" t="str">
        <f t="shared" si="4"/>
        <v/>
      </c>
      <c r="U127" s="134" t="str">
        <f t="shared" si="5"/>
        <v/>
      </c>
      <c r="V127" s="134" t="str">
        <f t="shared" si="12"/>
        <v/>
      </c>
      <c r="W127" s="142" t="str">
        <f t="shared" si="14"/>
        <v/>
      </c>
      <c r="X127" s="265" t="str">
        <f t="shared" si="10"/>
        <v/>
      </c>
      <c r="Y127" s="16">
        <f t="shared" si="13"/>
        <v>0</v>
      </c>
    </row>
    <row r="128" spans="1:25" ht="12.75" hidden="1" customHeight="1">
      <c r="A128" s="128" t="s">
        <v>374</v>
      </c>
      <c r="B128" s="4"/>
      <c r="C128" s="98"/>
      <c r="D128" s="103"/>
      <c r="E128" s="129"/>
      <c r="F128" s="129"/>
      <c r="G128" s="130"/>
      <c r="H128" s="139"/>
      <c r="I128" s="261"/>
      <c r="J128" s="140" t="str">
        <f t="shared" si="11"/>
        <v/>
      </c>
      <c r="K128" s="132"/>
      <c r="L128" s="132"/>
      <c r="M128" s="133"/>
      <c r="N128" s="134" t="str">
        <f t="shared" si="6"/>
        <v/>
      </c>
      <c r="O128" s="140" t="str">
        <f t="shared" si="7"/>
        <v/>
      </c>
      <c r="P128" s="141" t="str">
        <f t="shared" si="1"/>
        <v/>
      </c>
      <c r="Q128" s="137" t="str">
        <f t="shared" si="8"/>
        <v/>
      </c>
      <c r="R128" s="134" t="str">
        <f t="shared" si="2"/>
        <v/>
      </c>
      <c r="S128" s="134" t="str">
        <f t="shared" si="3"/>
        <v/>
      </c>
      <c r="T128" s="134" t="str">
        <f t="shared" si="4"/>
        <v/>
      </c>
      <c r="U128" s="134" t="str">
        <f t="shared" si="5"/>
        <v/>
      </c>
      <c r="V128" s="134" t="str">
        <f t="shared" si="12"/>
        <v/>
      </c>
      <c r="W128" s="142" t="str">
        <f t="shared" si="14"/>
        <v/>
      </c>
      <c r="X128" s="265" t="str">
        <f t="shared" si="10"/>
        <v/>
      </c>
      <c r="Y128" s="16">
        <f t="shared" si="13"/>
        <v>0</v>
      </c>
    </row>
    <row r="129" spans="1:25" ht="12.75" hidden="1" customHeight="1">
      <c r="A129" s="128" t="s">
        <v>374</v>
      </c>
      <c r="B129" s="4"/>
      <c r="C129" s="98"/>
      <c r="D129" s="103"/>
      <c r="E129" s="129"/>
      <c r="F129" s="129"/>
      <c r="G129" s="130"/>
      <c r="H129" s="139"/>
      <c r="I129" s="261"/>
      <c r="J129" s="140" t="str">
        <f t="shared" si="11"/>
        <v/>
      </c>
      <c r="K129" s="132"/>
      <c r="L129" s="132"/>
      <c r="M129" s="133"/>
      <c r="N129" s="134" t="str">
        <f t="shared" si="6"/>
        <v/>
      </c>
      <c r="O129" s="140" t="str">
        <f t="shared" si="7"/>
        <v/>
      </c>
      <c r="P129" s="141" t="str">
        <f t="shared" si="1"/>
        <v/>
      </c>
      <c r="Q129" s="137" t="str">
        <f t="shared" si="8"/>
        <v/>
      </c>
      <c r="R129" s="134" t="str">
        <f t="shared" si="2"/>
        <v/>
      </c>
      <c r="S129" s="134" t="str">
        <f t="shared" si="3"/>
        <v/>
      </c>
      <c r="T129" s="134" t="str">
        <f t="shared" si="4"/>
        <v/>
      </c>
      <c r="U129" s="134" t="str">
        <f t="shared" si="5"/>
        <v/>
      </c>
      <c r="V129" s="134" t="str">
        <f t="shared" si="12"/>
        <v/>
      </c>
      <c r="W129" s="142" t="str">
        <f t="shared" si="14"/>
        <v/>
      </c>
      <c r="X129" s="265" t="str">
        <f t="shared" si="10"/>
        <v/>
      </c>
      <c r="Y129" s="16">
        <f t="shared" si="13"/>
        <v>0</v>
      </c>
    </row>
    <row r="130" spans="1:25" ht="12.75" hidden="1" customHeight="1">
      <c r="A130" s="128" t="s">
        <v>374</v>
      </c>
      <c r="B130" s="4"/>
      <c r="C130" s="98"/>
      <c r="D130" s="103"/>
      <c r="E130" s="129"/>
      <c r="F130" s="129"/>
      <c r="G130" s="130"/>
      <c r="H130" s="139"/>
      <c r="I130" s="261"/>
      <c r="J130" s="140" t="str">
        <f t="shared" si="11"/>
        <v/>
      </c>
      <c r="K130" s="132"/>
      <c r="L130" s="132"/>
      <c r="M130" s="133"/>
      <c r="N130" s="134" t="str">
        <f t="shared" si="6"/>
        <v/>
      </c>
      <c r="O130" s="140" t="str">
        <f t="shared" si="7"/>
        <v/>
      </c>
      <c r="P130" s="141" t="str">
        <f t="shared" si="1"/>
        <v/>
      </c>
      <c r="Q130" s="137" t="str">
        <f t="shared" si="8"/>
        <v/>
      </c>
      <c r="R130" s="134" t="str">
        <f t="shared" si="2"/>
        <v/>
      </c>
      <c r="S130" s="134" t="str">
        <f t="shared" si="3"/>
        <v/>
      </c>
      <c r="T130" s="134" t="str">
        <f t="shared" si="4"/>
        <v/>
      </c>
      <c r="U130" s="134" t="str">
        <f t="shared" si="5"/>
        <v/>
      </c>
      <c r="V130" s="134" t="str">
        <f t="shared" si="12"/>
        <v/>
      </c>
      <c r="W130" s="142" t="str">
        <f t="shared" si="14"/>
        <v/>
      </c>
      <c r="X130" s="265" t="str">
        <f t="shared" si="10"/>
        <v/>
      </c>
      <c r="Y130" s="16">
        <f t="shared" si="13"/>
        <v>0</v>
      </c>
    </row>
    <row r="131" spans="1:25" ht="12.75" hidden="1" customHeight="1">
      <c r="A131" s="128" t="s">
        <v>374</v>
      </c>
      <c r="B131" s="4"/>
      <c r="C131" s="98"/>
      <c r="D131" s="103"/>
      <c r="E131" s="129"/>
      <c r="F131" s="129"/>
      <c r="G131" s="130"/>
      <c r="H131" s="139"/>
      <c r="I131" s="261"/>
      <c r="J131" s="140" t="str">
        <f t="shared" si="11"/>
        <v/>
      </c>
      <c r="K131" s="132"/>
      <c r="L131" s="132"/>
      <c r="M131" s="133"/>
      <c r="N131" s="134" t="str">
        <f t="shared" si="6"/>
        <v/>
      </c>
      <c r="O131" s="140" t="str">
        <f t="shared" si="7"/>
        <v/>
      </c>
      <c r="P131" s="141" t="str">
        <f t="shared" si="1"/>
        <v/>
      </c>
      <c r="Q131" s="137" t="str">
        <f t="shared" si="8"/>
        <v/>
      </c>
      <c r="R131" s="134" t="str">
        <f t="shared" si="2"/>
        <v/>
      </c>
      <c r="S131" s="134" t="str">
        <f t="shared" si="3"/>
        <v/>
      </c>
      <c r="T131" s="134" t="str">
        <f t="shared" si="4"/>
        <v/>
      </c>
      <c r="U131" s="134" t="str">
        <f t="shared" si="5"/>
        <v/>
      </c>
      <c r="V131" s="134" t="str">
        <f t="shared" si="12"/>
        <v/>
      </c>
      <c r="W131" s="142" t="str">
        <f t="shared" si="14"/>
        <v/>
      </c>
      <c r="X131" s="265" t="str">
        <f t="shared" si="10"/>
        <v/>
      </c>
      <c r="Y131" s="16">
        <f t="shared" si="13"/>
        <v>0</v>
      </c>
    </row>
    <row r="132" spans="1:25" ht="12.75" hidden="1" customHeight="1">
      <c r="A132" s="128" t="s">
        <v>374</v>
      </c>
      <c r="B132" s="4"/>
      <c r="C132" s="98"/>
      <c r="D132" s="103"/>
      <c r="E132" s="129"/>
      <c r="F132" s="129"/>
      <c r="G132" s="130"/>
      <c r="H132" s="139"/>
      <c r="I132" s="261"/>
      <c r="J132" s="140" t="str">
        <f t="shared" si="11"/>
        <v/>
      </c>
      <c r="K132" s="132"/>
      <c r="L132" s="132"/>
      <c r="M132" s="133"/>
      <c r="N132" s="134" t="str">
        <f t="shared" si="6"/>
        <v/>
      </c>
      <c r="O132" s="140" t="str">
        <f t="shared" si="7"/>
        <v/>
      </c>
      <c r="P132" s="141" t="str">
        <f t="shared" si="1"/>
        <v/>
      </c>
      <c r="Q132" s="137" t="str">
        <f t="shared" si="8"/>
        <v/>
      </c>
      <c r="R132" s="134" t="str">
        <f t="shared" si="2"/>
        <v/>
      </c>
      <c r="S132" s="134" t="str">
        <f t="shared" si="3"/>
        <v/>
      </c>
      <c r="T132" s="134" t="str">
        <f t="shared" si="4"/>
        <v/>
      </c>
      <c r="U132" s="134" t="str">
        <f t="shared" si="5"/>
        <v/>
      </c>
      <c r="V132" s="134" t="str">
        <f t="shared" si="12"/>
        <v/>
      </c>
      <c r="W132" s="142" t="str">
        <f t="shared" si="14"/>
        <v/>
      </c>
      <c r="X132" s="265" t="str">
        <f t="shared" si="10"/>
        <v/>
      </c>
      <c r="Y132" s="16">
        <f t="shared" si="13"/>
        <v>0</v>
      </c>
    </row>
    <row r="133" spans="1:25" ht="12.75" hidden="1" customHeight="1">
      <c r="A133" s="128" t="s">
        <v>374</v>
      </c>
      <c r="B133" s="4"/>
      <c r="C133" s="98"/>
      <c r="D133" s="103"/>
      <c r="E133" s="129"/>
      <c r="F133" s="129"/>
      <c r="G133" s="130"/>
      <c r="H133" s="139"/>
      <c r="I133" s="261"/>
      <c r="J133" s="140" t="str">
        <f t="shared" si="11"/>
        <v/>
      </c>
      <c r="K133" s="132"/>
      <c r="L133" s="132"/>
      <c r="M133" s="133"/>
      <c r="N133" s="134" t="str">
        <f t="shared" si="6"/>
        <v/>
      </c>
      <c r="O133" s="140" t="str">
        <f t="shared" si="7"/>
        <v/>
      </c>
      <c r="P133" s="141" t="str">
        <f t="shared" si="1"/>
        <v/>
      </c>
      <c r="Q133" s="137" t="str">
        <f t="shared" si="8"/>
        <v/>
      </c>
      <c r="R133" s="134" t="str">
        <f t="shared" si="2"/>
        <v/>
      </c>
      <c r="S133" s="134" t="str">
        <f t="shared" si="3"/>
        <v/>
      </c>
      <c r="T133" s="134" t="str">
        <f t="shared" si="4"/>
        <v/>
      </c>
      <c r="U133" s="134" t="str">
        <f t="shared" si="5"/>
        <v/>
      </c>
      <c r="V133" s="134" t="str">
        <f t="shared" si="12"/>
        <v/>
      </c>
      <c r="W133" s="142" t="str">
        <f t="shared" si="14"/>
        <v/>
      </c>
      <c r="X133" s="265" t="str">
        <f t="shared" si="10"/>
        <v/>
      </c>
      <c r="Y133" s="16">
        <f t="shared" si="13"/>
        <v>0</v>
      </c>
    </row>
    <row r="134" spans="1:25" ht="12.75" hidden="1" customHeight="1">
      <c r="A134" s="128" t="s">
        <v>374</v>
      </c>
      <c r="B134" s="4"/>
      <c r="C134" s="98"/>
      <c r="D134" s="103"/>
      <c r="E134" s="129"/>
      <c r="F134" s="129"/>
      <c r="G134" s="130"/>
      <c r="H134" s="139"/>
      <c r="I134" s="261"/>
      <c r="J134" s="140" t="str">
        <f t="shared" si="11"/>
        <v/>
      </c>
      <c r="K134" s="132"/>
      <c r="L134" s="132"/>
      <c r="M134" s="133"/>
      <c r="N134" s="134" t="str">
        <f t="shared" si="6"/>
        <v/>
      </c>
      <c r="O134" s="140" t="str">
        <f t="shared" si="7"/>
        <v/>
      </c>
      <c r="P134" s="141" t="str">
        <f t="shared" si="1"/>
        <v/>
      </c>
      <c r="Q134" s="137" t="str">
        <f t="shared" si="8"/>
        <v/>
      </c>
      <c r="R134" s="134" t="str">
        <f t="shared" si="2"/>
        <v/>
      </c>
      <c r="S134" s="134" t="str">
        <f t="shared" si="3"/>
        <v/>
      </c>
      <c r="T134" s="134" t="str">
        <f t="shared" si="4"/>
        <v/>
      </c>
      <c r="U134" s="134" t="str">
        <f t="shared" si="5"/>
        <v/>
      </c>
      <c r="V134" s="134" t="str">
        <f t="shared" si="12"/>
        <v/>
      </c>
      <c r="W134" s="142" t="str">
        <f t="shared" si="14"/>
        <v/>
      </c>
      <c r="X134" s="265" t="str">
        <f t="shared" si="10"/>
        <v/>
      </c>
      <c r="Y134" s="16">
        <f t="shared" si="13"/>
        <v>0</v>
      </c>
    </row>
    <row r="135" spans="1:25" ht="12.75" hidden="1" customHeight="1">
      <c r="A135" s="128" t="s">
        <v>374</v>
      </c>
      <c r="B135" s="4"/>
      <c r="C135" s="98"/>
      <c r="D135" s="103"/>
      <c r="E135" s="129"/>
      <c r="F135" s="129"/>
      <c r="G135" s="130"/>
      <c r="H135" s="139"/>
      <c r="I135" s="261"/>
      <c r="J135" s="140" t="str">
        <f t="shared" si="11"/>
        <v/>
      </c>
      <c r="K135" s="132"/>
      <c r="L135" s="132"/>
      <c r="M135" s="133"/>
      <c r="N135" s="134" t="str">
        <f t="shared" si="6"/>
        <v/>
      </c>
      <c r="O135" s="140" t="str">
        <f t="shared" si="7"/>
        <v/>
      </c>
      <c r="P135" s="141" t="str">
        <f t="shared" ref="P135:P198" si="15">IF($Y135 = 1,IF($P$23="No",$P$24,0),"")</f>
        <v/>
      </c>
      <c r="Q135" s="137" t="str">
        <f t="shared" si="8"/>
        <v/>
      </c>
      <c r="R135" s="134" t="str">
        <f t="shared" ref="R135:R198" si="16">IF($Y135 = 1,IFERROR(IF($P$34="Per Bed",$Q$34,$Q$34 /F135),0) + IFERROR(IF($P$35="Per Bed",$Q$35,$Q$35/F135),0),"")</f>
        <v/>
      </c>
      <c r="S135" s="134" t="str">
        <f t="shared" ref="S135:S198" si="17">IF($Y135 = 1,IFERROR(IF($P$36="Per Bed",$Q$36,$Q$36/F135),0),"")</f>
        <v/>
      </c>
      <c r="T135" s="134" t="str">
        <f t="shared" ref="T135:T198" si="18">IF($Y135 = 1,IFERROR(IF($P$38="Per Bed",$Q$38,$Q$38 /F135),0) + IFERROR(IF($P$39="Per Bed",$Q$39,$Q$39/F135),0),"")</f>
        <v/>
      </c>
      <c r="U135" s="134" t="str">
        <f t="shared" ref="U135:U198" si="19">IF($Y135 = 1,IFERROR(IF($P$40="Per Bed",$Q$40,$Q$40/F135),0) + IFERROR(IF($P$41="Per Bed",$Q$41,$Q$41/F135),0) + IFERROR(IF($P$42="Per Bed",$Q$42,$Q$42/F135),0),"")</f>
        <v/>
      </c>
      <c r="V135" s="134" t="str">
        <f t="shared" si="12"/>
        <v/>
      </c>
      <c r="W135" s="142" t="str">
        <f t="shared" si="14"/>
        <v/>
      </c>
      <c r="X135" s="265" t="str">
        <f t="shared" si="10"/>
        <v/>
      </c>
      <c r="Y135" s="16">
        <f t="shared" si="13"/>
        <v>0</v>
      </c>
    </row>
    <row r="136" spans="1:25" ht="12.75" hidden="1" customHeight="1">
      <c r="A136" s="128" t="s">
        <v>374</v>
      </c>
      <c r="B136" s="4"/>
      <c r="C136" s="98"/>
      <c r="D136" s="103"/>
      <c r="E136" s="129"/>
      <c r="F136" s="129"/>
      <c r="G136" s="130"/>
      <c r="H136" s="139"/>
      <c r="I136" s="261"/>
      <c r="J136" s="140" t="str">
        <f t="shared" si="11"/>
        <v/>
      </c>
      <c r="K136" s="132"/>
      <c r="L136" s="132"/>
      <c r="M136" s="133"/>
      <c r="N136" s="134" t="str">
        <f t="shared" ref="N136:N199" si="20">IF($Y136 = 1, $I136-K136/12-L136/12-M136,"")</f>
        <v/>
      </c>
      <c r="O136" s="140" t="str">
        <f t="shared" si="7"/>
        <v/>
      </c>
      <c r="P136" s="141" t="str">
        <f t="shared" si="15"/>
        <v/>
      </c>
      <c r="Q136" s="137" t="str">
        <f t="shared" ref="Q136:Q199" si="21">IF($Y136 = 1,$Q$19,"")</f>
        <v/>
      </c>
      <c r="R136" s="134" t="str">
        <f t="shared" si="16"/>
        <v/>
      </c>
      <c r="S136" s="134" t="str">
        <f t="shared" si="17"/>
        <v/>
      </c>
      <c r="T136" s="134" t="str">
        <f t="shared" si="18"/>
        <v/>
      </c>
      <c r="U136" s="134" t="str">
        <f t="shared" si="19"/>
        <v/>
      </c>
      <c r="V136" s="134" t="str">
        <f t="shared" si="12"/>
        <v/>
      </c>
      <c r="W136" s="142" t="str">
        <f t="shared" si="14"/>
        <v/>
      </c>
      <c r="X136" s="265" t="str">
        <f t="shared" si="10"/>
        <v/>
      </c>
      <c r="Y136" s="16">
        <f t="shared" si="13"/>
        <v>0</v>
      </c>
    </row>
    <row r="137" spans="1:25" ht="12.75" hidden="1" customHeight="1">
      <c r="A137" s="128" t="s">
        <v>374</v>
      </c>
      <c r="B137" s="4"/>
      <c r="C137" s="98"/>
      <c r="D137" s="103"/>
      <c r="E137" s="129"/>
      <c r="F137" s="129"/>
      <c r="G137" s="130"/>
      <c r="H137" s="139"/>
      <c r="I137" s="261"/>
      <c r="J137" s="140" t="str">
        <f t="shared" ref="J137:J200" si="22">IF($Y137 = 1,$I137/$E137,"")</f>
        <v/>
      </c>
      <c r="K137" s="132"/>
      <c r="L137" s="132"/>
      <c r="M137" s="133"/>
      <c r="N137" s="134" t="str">
        <f t="shared" si="20"/>
        <v/>
      </c>
      <c r="O137" s="140" t="str">
        <f t="shared" si="7"/>
        <v/>
      </c>
      <c r="P137" s="141" t="str">
        <f t="shared" si="15"/>
        <v/>
      </c>
      <c r="Q137" s="137" t="str">
        <f t="shared" si="21"/>
        <v/>
      </c>
      <c r="R137" s="134" t="str">
        <f t="shared" si="16"/>
        <v/>
      </c>
      <c r="S137" s="134" t="str">
        <f t="shared" si="17"/>
        <v/>
      </c>
      <c r="T137" s="134" t="str">
        <f t="shared" si="18"/>
        <v/>
      </c>
      <c r="U137" s="134" t="str">
        <f t="shared" si="19"/>
        <v/>
      </c>
      <c r="V137" s="134" t="str">
        <f t="shared" ref="V137:V200" si="23">IF($Y137 = 1,$I$44,"")</f>
        <v/>
      </c>
      <c r="W137" s="142" t="str">
        <f t="shared" si="14"/>
        <v/>
      </c>
      <c r="X137" s="265" t="str">
        <f t="shared" si="10"/>
        <v/>
      </c>
      <c r="Y137" s="16">
        <f t="shared" ref="Y137:Y200" si="24">IF(AND(A137&lt;&gt;"", E137 &gt; 0, F137 &lt;&gt; ""),  1, 0 )</f>
        <v>0</v>
      </c>
    </row>
    <row r="138" spans="1:25" ht="12.75" hidden="1" customHeight="1">
      <c r="A138" s="128" t="s">
        <v>374</v>
      </c>
      <c r="B138" s="4"/>
      <c r="C138" s="98"/>
      <c r="D138" s="103"/>
      <c r="E138" s="129"/>
      <c r="F138" s="129"/>
      <c r="G138" s="130"/>
      <c r="H138" s="139"/>
      <c r="I138" s="261"/>
      <c r="J138" s="140" t="str">
        <f t="shared" si="22"/>
        <v/>
      </c>
      <c r="K138" s="132"/>
      <c r="L138" s="132"/>
      <c r="M138" s="133"/>
      <c r="N138" s="134" t="str">
        <f t="shared" si="20"/>
        <v/>
      </c>
      <c r="O138" s="140" t="str">
        <f t="shared" si="7"/>
        <v/>
      </c>
      <c r="P138" s="141" t="str">
        <f t="shared" si="15"/>
        <v/>
      </c>
      <c r="Q138" s="137" t="str">
        <f t="shared" si="21"/>
        <v/>
      </c>
      <c r="R138" s="134" t="str">
        <f t="shared" si="16"/>
        <v/>
      </c>
      <c r="S138" s="134" t="str">
        <f t="shared" si="17"/>
        <v/>
      </c>
      <c r="T138" s="134" t="str">
        <f t="shared" si="18"/>
        <v/>
      </c>
      <c r="U138" s="134" t="str">
        <f t="shared" si="19"/>
        <v/>
      </c>
      <c r="V138" s="134" t="str">
        <f t="shared" si="23"/>
        <v/>
      </c>
      <c r="W138" s="142" t="str">
        <f t="shared" si="14"/>
        <v/>
      </c>
      <c r="X138" s="265" t="str">
        <f t="shared" si="10"/>
        <v/>
      </c>
      <c r="Y138" s="16">
        <f t="shared" si="24"/>
        <v>0</v>
      </c>
    </row>
    <row r="139" spans="1:25" ht="12.75" hidden="1" customHeight="1">
      <c r="A139" s="128" t="s">
        <v>374</v>
      </c>
      <c r="B139" s="4"/>
      <c r="C139" s="98"/>
      <c r="D139" s="103"/>
      <c r="E139" s="129"/>
      <c r="F139" s="129"/>
      <c r="G139" s="130"/>
      <c r="H139" s="139"/>
      <c r="I139" s="261"/>
      <c r="J139" s="140" t="str">
        <f t="shared" si="22"/>
        <v/>
      </c>
      <c r="K139" s="132"/>
      <c r="L139" s="132"/>
      <c r="M139" s="133"/>
      <c r="N139" s="134" t="str">
        <f t="shared" si="20"/>
        <v/>
      </c>
      <c r="O139" s="140" t="str">
        <f t="shared" si="7"/>
        <v/>
      </c>
      <c r="P139" s="141" t="str">
        <f t="shared" si="15"/>
        <v/>
      </c>
      <c r="Q139" s="137" t="str">
        <f t="shared" si="21"/>
        <v/>
      </c>
      <c r="R139" s="134" t="str">
        <f t="shared" si="16"/>
        <v/>
      </c>
      <c r="S139" s="134" t="str">
        <f t="shared" si="17"/>
        <v/>
      </c>
      <c r="T139" s="134" t="str">
        <f t="shared" si="18"/>
        <v/>
      </c>
      <c r="U139" s="134" t="str">
        <f t="shared" si="19"/>
        <v/>
      </c>
      <c r="V139" s="134" t="str">
        <f t="shared" si="23"/>
        <v/>
      </c>
      <c r="W139" s="142" t="str">
        <f t="shared" si="14"/>
        <v/>
      </c>
      <c r="X139" s="265" t="str">
        <f t="shared" si="10"/>
        <v/>
      </c>
      <c r="Y139" s="16">
        <f t="shared" si="24"/>
        <v>0</v>
      </c>
    </row>
    <row r="140" spans="1:25" ht="12.75" hidden="1" customHeight="1">
      <c r="A140" s="128" t="s">
        <v>374</v>
      </c>
      <c r="B140" s="4"/>
      <c r="C140" s="98"/>
      <c r="D140" s="103"/>
      <c r="E140" s="129"/>
      <c r="F140" s="129"/>
      <c r="G140" s="130"/>
      <c r="H140" s="139"/>
      <c r="I140" s="261"/>
      <c r="J140" s="140" t="str">
        <f t="shared" si="22"/>
        <v/>
      </c>
      <c r="K140" s="132"/>
      <c r="L140" s="132"/>
      <c r="M140" s="133"/>
      <c r="N140" s="134" t="str">
        <f t="shared" si="20"/>
        <v/>
      </c>
      <c r="O140" s="140" t="str">
        <f t="shared" si="7"/>
        <v/>
      </c>
      <c r="P140" s="141" t="str">
        <f t="shared" si="15"/>
        <v/>
      </c>
      <c r="Q140" s="137" t="str">
        <f t="shared" si="21"/>
        <v/>
      </c>
      <c r="R140" s="134" t="str">
        <f t="shared" si="16"/>
        <v/>
      </c>
      <c r="S140" s="134" t="str">
        <f t="shared" si="17"/>
        <v/>
      </c>
      <c r="T140" s="134" t="str">
        <f t="shared" si="18"/>
        <v/>
      </c>
      <c r="U140" s="134" t="str">
        <f t="shared" si="19"/>
        <v/>
      </c>
      <c r="V140" s="134" t="str">
        <f t="shared" si="23"/>
        <v/>
      </c>
      <c r="W140" s="142" t="str">
        <f t="shared" ref="W140:W203" si="25">IF($Y140 = 1,N140+SUM(P140:V140),"")</f>
        <v/>
      </c>
      <c r="X140" s="265" t="str">
        <f t="shared" si="10"/>
        <v/>
      </c>
      <c r="Y140" s="16">
        <f t="shared" si="24"/>
        <v>0</v>
      </c>
    </row>
    <row r="141" spans="1:25" ht="12.75" hidden="1" customHeight="1">
      <c r="A141" s="128" t="s">
        <v>374</v>
      </c>
      <c r="B141" s="4"/>
      <c r="C141" s="98"/>
      <c r="D141" s="103"/>
      <c r="E141" s="129"/>
      <c r="F141" s="129"/>
      <c r="G141" s="130"/>
      <c r="H141" s="139"/>
      <c r="I141" s="261"/>
      <c r="J141" s="140" t="str">
        <f t="shared" si="22"/>
        <v/>
      </c>
      <c r="K141" s="132"/>
      <c r="L141" s="132"/>
      <c r="M141" s="133"/>
      <c r="N141" s="134" t="str">
        <f t="shared" si="20"/>
        <v/>
      </c>
      <c r="O141" s="140" t="str">
        <f t="shared" si="7"/>
        <v/>
      </c>
      <c r="P141" s="141" t="str">
        <f t="shared" si="15"/>
        <v/>
      </c>
      <c r="Q141" s="137" t="str">
        <f t="shared" si="21"/>
        <v/>
      </c>
      <c r="R141" s="134" t="str">
        <f t="shared" si="16"/>
        <v/>
      </c>
      <c r="S141" s="134" t="str">
        <f t="shared" si="17"/>
        <v/>
      </c>
      <c r="T141" s="134" t="str">
        <f t="shared" si="18"/>
        <v/>
      </c>
      <c r="U141" s="134" t="str">
        <f t="shared" si="19"/>
        <v/>
      </c>
      <c r="V141" s="134" t="str">
        <f t="shared" si="23"/>
        <v/>
      </c>
      <c r="W141" s="142" t="str">
        <f t="shared" si="25"/>
        <v/>
      </c>
      <c r="X141" s="265" t="str">
        <f t="shared" si="10"/>
        <v/>
      </c>
      <c r="Y141" s="16">
        <f t="shared" si="24"/>
        <v>0</v>
      </c>
    </row>
    <row r="142" spans="1:25" ht="12.75" hidden="1" customHeight="1">
      <c r="A142" s="128" t="s">
        <v>374</v>
      </c>
      <c r="B142" s="4"/>
      <c r="C142" s="98"/>
      <c r="D142" s="103"/>
      <c r="E142" s="129"/>
      <c r="F142" s="129"/>
      <c r="G142" s="130"/>
      <c r="H142" s="139"/>
      <c r="I142" s="261"/>
      <c r="J142" s="140" t="str">
        <f t="shared" si="22"/>
        <v/>
      </c>
      <c r="K142" s="132"/>
      <c r="L142" s="132"/>
      <c r="M142" s="133"/>
      <c r="N142" s="134" t="str">
        <f t="shared" si="20"/>
        <v/>
      </c>
      <c r="O142" s="140" t="str">
        <f t="shared" si="7"/>
        <v/>
      </c>
      <c r="P142" s="141" t="str">
        <f t="shared" si="15"/>
        <v/>
      </c>
      <c r="Q142" s="137" t="str">
        <f t="shared" si="21"/>
        <v/>
      </c>
      <c r="R142" s="134" t="str">
        <f t="shared" si="16"/>
        <v/>
      </c>
      <c r="S142" s="134" t="str">
        <f t="shared" si="17"/>
        <v/>
      </c>
      <c r="T142" s="134" t="str">
        <f t="shared" si="18"/>
        <v/>
      </c>
      <c r="U142" s="134" t="str">
        <f t="shared" si="19"/>
        <v/>
      </c>
      <c r="V142" s="134" t="str">
        <f t="shared" si="23"/>
        <v/>
      </c>
      <c r="W142" s="142" t="str">
        <f t="shared" si="25"/>
        <v/>
      </c>
      <c r="X142" s="265" t="str">
        <f t="shared" si="10"/>
        <v/>
      </c>
      <c r="Y142" s="16">
        <f t="shared" si="24"/>
        <v>0</v>
      </c>
    </row>
    <row r="143" spans="1:25" ht="12.75" hidden="1" customHeight="1">
      <c r="A143" s="128" t="s">
        <v>374</v>
      </c>
      <c r="B143" s="4"/>
      <c r="C143" s="98"/>
      <c r="D143" s="103"/>
      <c r="E143" s="129"/>
      <c r="F143" s="129"/>
      <c r="G143" s="130"/>
      <c r="H143" s="139"/>
      <c r="I143" s="261"/>
      <c r="J143" s="140" t="str">
        <f t="shared" si="22"/>
        <v/>
      </c>
      <c r="K143" s="132"/>
      <c r="L143" s="132"/>
      <c r="M143" s="133"/>
      <c r="N143" s="134" t="str">
        <f t="shared" si="20"/>
        <v/>
      </c>
      <c r="O143" s="140" t="str">
        <f t="shared" si="7"/>
        <v/>
      </c>
      <c r="P143" s="141" t="str">
        <f t="shared" si="15"/>
        <v/>
      </c>
      <c r="Q143" s="137" t="str">
        <f t="shared" si="21"/>
        <v/>
      </c>
      <c r="R143" s="134" t="str">
        <f t="shared" si="16"/>
        <v/>
      </c>
      <c r="S143" s="134" t="str">
        <f t="shared" si="17"/>
        <v/>
      </c>
      <c r="T143" s="134" t="str">
        <f t="shared" si="18"/>
        <v/>
      </c>
      <c r="U143" s="134" t="str">
        <f t="shared" si="19"/>
        <v/>
      </c>
      <c r="V143" s="134" t="str">
        <f t="shared" si="23"/>
        <v/>
      </c>
      <c r="W143" s="142" t="str">
        <f t="shared" si="25"/>
        <v/>
      </c>
      <c r="X143" s="265" t="str">
        <f t="shared" si="10"/>
        <v/>
      </c>
      <c r="Y143" s="16">
        <f t="shared" si="24"/>
        <v>0</v>
      </c>
    </row>
    <row r="144" spans="1:25" ht="12.75" hidden="1" customHeight="1">
      <c r="A144" s="128" t="s">
        <v>374</v>
      </c>
      <c r="B144" s="4"/>
      <c r="C144" s="98"/>
      <c r="D144" s="103"/>
      <c r="E144" s="129"/>
      <c r="F144" s="129"/>
      <c r="G144" s="130"/>
      <c r="H144" s="139"/>
      <c r="I144" s="261"/>
      <c r="J144" s="140" t="str">
        <f t="shared" si="22"/>
        <v/>
      </c>
      <c r="K144" s="132"/>
      <c r="L144" s="132"/>
      <c r="M144" s="133"/>
      <c r="N144" s="134" t="str">
        <f t="shared" si="20"/>
        <v/>
      </c>
      <c r="O144" s="140" t="str">
        <f t="shared" si="7"/>
        <v/>
      </c>
      <c r="P144" s="141" t="str">
        <f t="shared" si="15"/>
        <v/>
      </c>
      <c r="Q144" s="137" t="str">
        <f t="shared" si="21"/>
        <v/>
      </c>
      <c r="R144" s="134" t="str">
        <f t="shared" si="16"/>
        <v/>
      </c>
      <c r="S144" s="134" t="str">
        <f t="shared" si="17"/>
        <v/>
      </c>
      <c r="T144" s="134" t="str">
        <f t="shared" si="18"/>
        <v/>
      </c>
      <c r="U144" s="134" t="str">
        <f t="shared" si="19"/>
        <v/>
      </c>
      <c r="V144" s="134" t="str">
        <f t="shared" si="23"/>
        <v/>
      </c>
      <c r="W144" s="142" t="str">
        <f t="shared" si="25"/>
        <v/>
      </c>
      <c r="X144" s="265" t="str">
        <f t="shared" si="10"/>
        <v/>
      </c>
      <c r="Y144" s="16">
        <f t="shared" si="24"/>
        <v>0</v>
      </c>
    </row>
    <row r="145" spans="1:25" ht="12.75" hidden="1" customHeight="1">
      <c r="A145" s="128" t="s">
        <v>374</v>
      </c>
      <c r="B145" s="4"/>
      <c r="C145" s="98"/>
      <c r="D145" s="103"/>
      <c r="E145" s="129"/>
      <c r="F145" s="129"/>
      <c r="G145" s="130"/>
      <c r="H145" s="139"/>
      <c r="I145" s="261"/>
      <c r="J145" s="140" t="str">
        <f t="shared" si="22"/>
        <v/>
      </c>
      <c r="K145" s="132"/>
      <c r="L145" s="132"/>
      <c r="M145" s="133"/>
      <c r="N145" s="134" t="str">
        <f t="shared" si="20"/>
        <v/>
      </c>
      <c r="O145" s="140" t="str">
        <f t="shared" si="7"/>
        <v/>
      </c>
      <c r="P145" s="141" t="str">
        <f t="shared" si="15"/>
        <v/>
      </c>
      <c r="Q145" s="137" t="str">
        <f t="shared" si="21"/>
        <v/>
      </c>
      <c r="R145" s="134" t="str">
        <f t="shared" si="16"/>
        <v/>
      </c>
      <c r="S145" s="134" t="str">
        <f t="shared" si="17"/>
        <v/>
      </c>
      <c r="T145" s="134" t="str">
        <f t="shared" si="18"/>
        <v/>
      </c>
      <c r="U145" s="134" t="str">
        <f t="shared" si="19"/>
        <v/>
      </c>
      <c r="V145" s="134" t="str">
        <f t="shared" si="23"/>
        <v/>
      </c>
      <c r="W145" s="142" t="str">
        <f t="shared" si="25"/>
        <v/>
      </c>
      <c r="X145" s="265" t="str">
        <f t="shared" si="10"/>
        <v/>
      </c>
      <c r="Y145" s="16">
        <f t="shared" si="24"/>
        <v>0</v>
      </c>
    </row>
    <row r="146" spans="1:25" ht="12.75" hidden="1" customHeight="1">
      <c r="A146" s="128" t="s">
        <v>374</v>
      </c>
      <c r="B146" s="4"/>
      <c r="C146" s="98"/>
      <c r="D146" s="103"/>
      <c r="E146" s="129"/>
      <c r="F146" s="129"/>
      <c r="G146" s="130"/>
      <c r="H146" s="139"/>
      <c r="I146" s="261"/>
      <c r="J146" s="140" t="str">
        <f t="shared" si="22"/>
        <v/>
      </c>
      <c r="K146" s="132"/>
      <c r="L146" s="132"/>
      <c r="M146" s="133"/>
      <c r="N146" s="134" t="str">
        <f t="shared" si="20"/>
        <v/>
      </c>
      <c r="O146" s="140" t="str">
        <f t="shared" si="7"/>
        <v/>
      </c>
      <c r="P146" s="141" t="str">
        <f t="shared" si="15"/>
        <v/>
      </c>
      <c r="Q146" s="137" t="str">
        <f t="shared" si="21"/>
        <v/>
      </c>
      <c r="R146" s="134" t="str">
        <f t="shared" si="16"/>
        <v/>
      </c>
      <c r="S146" s="134" t="str">
        <f t="shared" si="17"/>
        <v/>
      </c>
      <c r="T146" s="134" t="str">
        <f t="shared" si="18"/>
        <v/>
      </c>
      <c r="U146" s="134" t="str">
        <f t="shared" si="19"/>
        <v/>
      </c>
      <c r="V146" s="134" t="str">
        <f t="shared" si="23"/>
        <v/>
      </c>
      <c r="W146" s="142" t="str">
        <f t="shared" si="25"/>
        <v/>
      </c>
      <c r="X146" s="265" t="str">
        <f t="shared" si="10"/>
        <v/>
      </c>
      <c r="Y146" s="16">
        <f t="shared" si="24"/>
        <v>0</v>
      </c>
    </row>
    <row r="147" spans="1:25" ht="12.75" hidden="1" customHeight="1">
      <c r="A147" s="128" t="s">
        <v>374</v>
      </c>
      <c r="B147" s="4"/>
      <c r="C147" s="98"/>
      <c r="D147" s="103"/>
      <c r="E147" s="129"/>
      <c r="F147" s="129"/>
      <c r="G147" s="130"/>
      <c r="H147" s="139"/>
      <c r="I147" s="261"/>
      <c r="J147" s="140" t="str">
        <f t="shared" si="22"/>
        <v/>
      </c>
      <c r="K147" s="132"/>
      <c r="L147" s="132"/>
      <c r="M147" s="133"/>
      <c r="N147" s="134" t="str">
        <f t="shared" si="20"/>
        <v/>
      </c>
      <c r="O147" s="140" t="str">
        <f t="shared" si="7"/>
        <v/>
      </c>
      <c r="P147" s="141" t="str">
        <f t="shared" si="15"/>
        <v/>
      </c>
      <c r="Q147" s="137" t="str">
        <f t="shared" si="21"/>
        <v/>
      </c>
      <c r="R147" s="134" t="str">
        <f t="shared" si="16"/>
        <v/>
      </c>
      <c r="S147" s="134" t="str">
        <f t="shared" si="17"/>
        <v/>
      </c>
      <c r="T147" s="134" t="str">
        <f t="shared" si="18"/>
        <v/>
      </c>
      <c r="U147" s="134" t="str">
        <f t="shared" si="19"/>
        <v/>
      </c>
      <c r="V147" s="134" t="str">
        <f t="shared" si="23"/>
        <v/>
      </c>
      <c r="W147" s="142" t="str">
        <f t="shared" si="25"/>
        <v/>
      </c>
      <c r="X147" s="265" t="str">
        <f t="shared" si="10"/>
        <v/>
      </c>
      <c r="Y147" s="16">
        <f t="shared" si="24"/>
        <v>0</v>
      </c>
    </row>
    <row r="148" spans="1:25" ht="12.75" hidden="1" customHeight="1">
      <c r="A148" s="128" t="s">
        <v>374</v>
      </c>
      <c r="B148" s="4"/>
      <c r="C148" s="98"/>
      <c r="D148" s="103"/>
      <c r="E148" s="129"/>
      <c r="F148" s="129"/>
      <c r="G148" s="130"/>
      <c r="H148" s="139"/>
      <c r="I148" s="261"/>
      <c r="J148" s="140" t="str">
        <f t="shared" si="22"/>
        <v/>
      </c>
      <c r="K148" s="132"/>
      <c r="L148" s="132"/>
      <c r="M148" s="133"/>
      <c r="N148" s="134" t="str">
        <f t="shared" si="20"/>
        <v/>
      </c>
      <c r="O148" s="140" t="str">
        <f t="shared" si="7"/>
        <v/>
      </c>
      <c r="P148" s="141" t="str">
        <f t="shared" si="15"/>
        <v/>
      </c>
      <c r="Q148" s="137" t="str">
        <f t="shared" si="21"/>
        <v/>
      </c>
      <c r="R148" s="134" t="str">
        <f t="shared" si="16"/>
        <v/>
      </c>
      <c r="S148" s="134" t="str">
        <f t="shared" si="17"/>
        <v/>
      </c>
      <c r="T148" s="134" t="str">
        <f t="shared" si="18"/>
        <v/>
      </c>
      <c r="U148" s="134" t="str">
        <f t="shared" si="19"/>
        <v/>
      </c>
      <c r="V148" s="134" t="str">
        <f t="shared" si="23"/>
        <v/>
      </c>
      <c r="W148" s="142" t="str">
        <f t="shared" si="25"/>
        <v/>
      </c>
      <c r="X148" s="265" t="str">
        <f t="shared" si="10"/>
        <v/>
      </c>
      <c r="Y148" s="16">
        <f t="shared" si="24"/>
        <v>0</v>
      </c>
    </row>
    <row r="149" spans="1:25" ht="12.75" hidden="1" customHeight="1">
      <c r="A149" s="128" t="s">
        <v>374</v>
      </c>
      <c r="B149" s="4"/>
      <c r="C149" s="98"/>
      <c r="D149" s="103"/>
      <c r="E149" s="129"/>
      <c r="F149" s="129"/>
      <c r="G149" s="130"/>
      <c r="H149" s="139"/>
      <c r="I149" s="261"/>
      <c r="J149" s="140" t="str">
        <f t="shared" si="22"/>
        <v/>
      </c>
      <c r="K149" s="132"/>
      <c r="L149" s="132"/>
      <c r="M149" s="133"/>
      <c r="N149" s="134" t="str">
        <f t="shared" si="20"/>
        <v/>
      </c>
      <c r="O149" s="140" t="str">
        <f t="shared" si="7"/>
        <v/>
      </c>
      <c r="P149" s="141" t="str">
        <f t="shared" si="15"/>
        <v/>
      </c>
      <c r="Q149" s="137" t="str">
        <f t="shared" si="21"/>
        <v/>
      </c>
      <c r="R149" s="134" t="str">
        <f t="shared" si="16"/>
        <v/>
      </c>
      <c r="S149" s="134" t="str">
        <f t="shared" si="17"/>
        <v/>
      </c>
      <c r="T149" s="134" t="str">
        <f t="shared" si="18"/>
        <v/>
      </c>
      <c r="U149" s="134" t="str">
        <f t="shared" si="19"/>
        <v/>
      </c>
      <c r="V149" s="134" t="str">
        <f t="shared" si="23"/>
        <v/>
      </c>
      <c r="W149" s="142" t="str">
        <f t="shared" si="25"/>
        <v/>
      </c>
      <c r="X149" s="265" t="str">
        <f t="shared" si="10"/>
        <v/>
      </c>
      <c r="Y149" s="16">
        <f t="shared" si="24"/>
        <v>0</v>
      </c>
    </row>
    <row r="150" spans="1:25" ht="12.75" hidden="1" customHeight="1">
      <c r="A150" s="128" t="s">
        <v>374</v>
      </c>
      <c r="B150" s="4"/>
      <c r="C150" s="98"/>
      <c r="D150" s="103"/>
      <c r="E150" s="129"/>
      <c r="F150" s="129"/>
      <c r="G150" s="130"/>
      <c r="H150" s="139"/>
      <c r="I150" s="261"/>
      <c r="J150" s="140" t="str">
        <f t="shared" si="22"/>
        <v/>
      </c>
      <c r="K150" s="132"/>
      <c r="L150" s="132"/>
      <c r="M150" s="133"/>
      <c r="N150" s="134" t="str">
        <f t="shared" si="20"/>
        <v/>
      </c>
      <c r="O150" s="140" t="str">
        <f t="shared" si="7"/>
        <v/>
      </c>
      <c r="P150" s="141" t="str">
        <f t="shared" si="15"/>
        <v/>
      </c>
      <c r="Q150" s="137" t="str">
        <f t="shared" si="21"/>
        <v/>
      </c>
      <c r="R150" s="134" t="str">
        <f t="shared" si="16"/>
        <v/>
      </c>
      <c r="S150" s="134" t="str">
        <f t="shared" si="17"/>
        <v/>
      </c>
      <c r="T150" s="134" t="str">
        <f t="shared" si="18"/>
        <v/>
      </c>
      <c r="U150" s="134" t="str">
        <f t="shared" si="19"/>
        <v/>
      </c>
      <c r="V150" s="134" t="str">
        <f t="shared" si="23"/>
        <v/>
      </c>
      <c r="W150" s="142" t="str">
        <f t="shared" si="25"/>
        <v/>
      </c>
      <c r="X150" s="265" t="str">
        <f t="shared" si="10"/>
        <v/>
      </c>
      <c r="Y150" s="16">
        <f t="shared" si="24"/>
        <v>0</v>
      </c>
    </row>
    <row r="151" spans="1:25" ht="12.75" hidden="1" customHeight="1">
      <c r="A151" s="128" t="s">
        <v>374</v>
      </c>
      <c r="B151" s="4"/>
      <c r="C151" s="98"/>
      <c r="D151" s="103"/>
      <c r="E151" s="129"/>
      <c r="F151" s="129"/>
      <c r="G151" s="130"/>
      <c r="H151" s="139"/>
      <c r="I151" s="261"/>
      <c r="J151" s="140" t="str">
        <f t="shared" si="22"/>
        <v/>
      </c>
      <c r="K151" s="132"/>
      <c r="L151" s="132"/>
      <c r="M151" s="133"/>
      <c r="N151" s="134" t="str">
        <f t="shared" si="20"/>
        <v/>
      </c>
      <c r="O151" s="140" t="str">
        <f t="shared" si="7"/>
        <v/>
      </c>
      <c r="P151" s="141" t="str">
        <f t="shared" si="15"/>
        <v/>
      </c>
      <c r="Q151" s="137" t="str">
        <f t="shared" si="21"/>
        <v/>
      </c>
      <c r="R151" s="134" t="str">
        <f t="shared" si="16"/>
        <v/>
      </c>
      <c r="S151" s="134" t="str">
        <f t="shared" si="17"/>
        <v/>
      </c>
      <c r="T151" s="134" t="str">
        <f t="shared" si="18"/>
        <v/>
      </c>
      <c r="U151" s="134" t="str">
        <f t="shared" si="19"/>
        <v/>
      </c>
      <c r="V151" s="134" t="str">
        <f t="shared" si="23"/>
        <v/>
      </c>
      <c r="W151" s="142" t="str">
        <f t="shared" si="25"/>
        <v/>
      </c>
      <c r="X151" s="265" t="str">
        <f t="shared" si="10"/>
        <v/>
      </c>
      <c r="Y151" s="16">
        <f t="shared" si="24"/>
        <v>0</v>
      </c>
    </row>
    <row r="152" spans="1:25" ht="12.75" hidden="1" customHeight="1">
      <c r="A152" s="128" t="s">
        <v>374</v>
      </c>
      <c r="B152" s="4"/>
      <c r="C152" s="98"/>
      <c r="D152" s="103"/>
      <c r="E152" s="129"/>
      <c r="F152" s="129"/>
      <c r="G152" s="130"/>
      <c r="H152" s="139"/>
      <c r="I152" s="261"/>
      <c r="J152" s="140" t="str">
        <f t="shared" si="22"/>
        <v/>
      </c>
      <c r="K152" s="132"/>
      <c r="L152" s="132"/>
      <c r="M152" s="133"/>
      <c r="N152" s="134" t="str">
        <f t="shared" si="20"/>
        <v/>
      </c>
      <c r="O152" s="140" t="str">
        <f t="shared" si="7"/>
        <v/>
      </c>
      <c r="P152" s="141" t="str">
        <f t="shared" si="15"/>
        <v/>
      </c>
      <c r="Q152" s="137" t="str">
        <f t="shared" si="21"/>
        <v/>
      </c>
      <c r="R152" s="134" t="str">
        <f t="shared" si="16"/>
        <v/>
      </c>
      <c r="S152" s="134" t="str">
        <f t="shared" si="17"/>
        <v/>
      </c>
      <c r="T152" s="134" t="str">
        <f t="shared" si="18"/>
        <v/>
      </c>
      <c r="U152" s="134" t="str">
        <f t="shared" si="19"/>
        <v/>
      </c>
      <c r="V152" s="134" t="str">
        <f t="shared" si="23"/>
        <v/>
      </c>
      <c r="W152" s="142" t="str">
        <f t="shared" si="25"/>
        <v/>
      </c>
      <c r="X152" s="265" t="str">
        <f t="shared" si="10"/>
        <v/>
      </c>
      <c r="Y152" s="16">
        <f t="shared" si="24"/>
        <v>0</v>
      </c>
    </row>
    <row r="153" spans="1:25" ht="12.75" hidden="1" customHeight="1">
      <c r="A153" s="128" t="s">
        <v>374</v>
      </c>
      <c r="B153" s="4"/>
      <c r="C153" s="98"/>
      <c r="D153" s="103"/>
      <c r="E153" s="129"/>
      <c r="F153" s="129"/>
      <c r="G153" s="130"/>
      <c r="H153" s="139"/>
      <c r="I153" s="261"/>
      <c r="J153" s="140" t="str">
        <f t="shared" si="22"/>
        <v/>
      </c>
      <c r="K153" s="132"/>
      <c r="L153" s="132"/>
      <c r="M153" s="133"/>
      <c r="N153" s="134" t="str">
        <f t="shared" si="20"/>
        <v/>
      </c>
      <c r="O153" s="140" t="str">
        <f t="shared" si="7"/>
        <v/>
      </c>
      <c r="P153" s="141" t="str">
        <f t="shared" si="15"/>
        <v/>
      </c>
      <c r="Q153" s="137" t="str">
        <f t="shared" si="21"/>
        <v/>
      </c>
      <c r="R153" s="134" t="str">
        <f t="shared" si="16"/>
        <v/>
      </c>
      <c r="S153" s="134" t="str">
        <f t="shared" si="17"/>
        <v/>
      </c>
      <c r="T153" s="134" t="str">
        <f t="shared" si="18"/>
        <v/>
      </c>
      <c r="U153" s="134" t="str">
        <f t="shared" si="19"/>
        <v/>
      </c>
      <c r="V153" s="134" t="str">
        <f t="shared" si="23"/>
        <v/>
      </c>
      <c r="W153" s="142" t="str">
        <f t="shared" si="25"/>
        <v/>
      </c>
      <c r="X153" s="265" t="str">
        <f t="shared" si="10"/>
        <v/>
      </c>
      <c r="Y153" s="16">
        <f t="shared" si="24"/>
        <v>0</v>
      </c>
    </row>
    <row r="154" spans="1:25" ht="12.75" hidden="1" customHeight="1">
      <c r="A154" s="128" t="s">
        <v>374</v>
      </c>
      <c r="B154" s="4"/>
      <c r="C154" s="98"/>
      <c r="D154" s="103"/>
      <c r="E154" s="129"/>
      <c r="F154" s="129"/>
      <c r="G154" s="130"/>
      <c r="H154" s="139"/>
      <c r="I154" s="261"/>
      <c r="J154" s="140" t="str">
        <f t="shared" si="22"/>
        <v/>
      </c>
      <c r="K154" s="132"/>
      <c r="L154" s="132"/>
      <c r="M154" s="133"/>
      <c r="N154" s="134" t="str">
        <f t="shared" si="20"/>
        <v/>
      </c>
      <c r="O154" s="140" t="str">
        <f t="shared" si="7"/>
        <v/>
      </c>
      <c r="P154" s="141" t="str">
        <f t="shared" si="15"/>
        <v/>
      </c>
      <c r="Q154" s="137" t="str">
        <f t="shared" si="21"/>
        <v/>
      </c>
      <c r="R154" s="134" t="str">
        <f t="shared" si="16"/>
        <v/>
      </c>
      <c r="S154" s="134" t="str">
        <f t="shared" si="17"/>
        <v/>
      </c>
      <c r="T154" s="134" t="str">
        <f t="shared" si="18"/>
        <v/>
      </c>
      <c r="U154" s="134" t="str">
        <f t="shared" si="19"/>
        <v/>
      </c>
      <c r="V154" s="134" t="str">
        <f t="shared" si="23"/>
        <v/>
      </c>
      <c r="W154" s="142" t="str">
        <f t="shared" si="25"/>
        <v/>
      </c>
      <c r="X154" s="265" t="str">
        <f t="shared" si="10"/>
        <v/>
      </c>
      <c r="Y154" s="16">
        <f t="shared" si="24"/>
        <v>0</v>
      </c>
    </row>
    <row r="155" spans="1:25" ht="12.75" hidden="1" customHeight="1">
      <c r="A155" s="128" t="s">
        <v>374</v>
      </c>
      <c r="B155" s="4"/>
      <c r="C155" s="98"/>
      <c r="D155" s="103"/>
      <c r="E155" s="129"/>
      <c r="F155" s="129"/>
      <c r="G155" s="130"/>
      <c r="H155" s="139"/>
      <c r="I155" s="261"/>
      <c r="J155" s="140" t="str">
        <f t="shared" si="22"/>
        <v/>
      </c>
      <c r="K155" s="132"/>
      <c r="L155" s="132"/>
      <c r="M155" s="133"/>
      <c r="N155" s="134" t="str">
        <f t="shared" si="20"/>
        <v/>
      </c>
      <c r="O155" s="140" t="str">
        <f t="shared" si="7"/>
        <v/>
      </c>
      <c r="P155" s="141" t="str">
        <f t="shared" si="15"/>
        <v/>
      </c>
      <c r="Q155" s="137" t="str">
        <f t="shared" si="21"/>
        <v/>
      </c>
      <c r="R155" s="134" t="str">
        <f t="shared" si="16"/>
        <v/>
      </c>
      <c r="S155" s="134" t="str">
        <f t="shared" si="17"/>
        <v/>
      </c>
      <c r="T155" s="134" t="str">
        <f t="shared" si="18"/>
        <v/>
      </c>
      <c r="U155" s="134" t="str">
        <f t="shared" si="19"/>
        <v/>
      </c>
      <c r="V155" s="134" t="str">
        <f t="shared" si="23"/>
        <v/>
      </c>
      <c r="W155" s="142" t="str">
        <f t="shared" si="25"/>
        <v/>
      </c>
      <c r="X155" s="265" t="str">
        <f t="shared" si="10"/>
        <v/>
      </c>
      <c r="Y155" s="16">
        <f t="shared" si="24"/>
        <v>0</v>
      </c>
    </row>
    <row r="156" spans="1:25" ht="12.75" hidden="1" customHeight="1">
      <c r="A156" s="128" t="s">
        <v>374</v>
      </c>
      <c r="B156" s="4"/>
      <c r="C156" s="98"/>
      <c r="D156" s="103"/>
      <c r="E156" s="129"/>
      <c r="F156" s="129"/>
      <c r="G156" s="130"/>
      <c r="H156" s="139"/>
      <c r="I156" s="261"/>
      <c r="J156" s="140" t="str">
        <f t="shared" si="22"/>
        <v/>
      </c>
      <c r="K156" s="132"/>
      <c r="L156" s="132"/>
      <c r="M156" s="133"/>
      <c r="N156" s="134" t="str">
        <f t="shared" si="20"/>
        <v/>
      </c>
      <c r="O156" s="140" t="str">
        <f t="shared" si="7"/>
        <v/>
      </c>
      <c r="P156" s="141" t="str">
        <f t="shared" si="15"/>
        <v/>
      </c>
      <c r="Q156" s="137" t="str">
        <f t="shared" si="21"/>
        <v/>
      </c>
      <c r="R156" s="134" t="str">
        <f t="shared" si="16"/>
        <v/>
      </c>
      <c r="S156" s="134" t="str">
        <f t="shared" si="17"/>
        <v/>
      </c>
      <c r="T156" s="134" t="str">
        <f t="shared" si="18"/>
        <v/>
      </c>
      <c r="U156" s="134" t="str">
        <f t="shared" si="19"/>
        <v/>
      </c>
      <c r="V156" s="134" t="str">
        <f t="shared" si="23"/>
        <v/>
      </c>
      <c r="W156" s="142" t="str">
        <f t="shared" si="25"/>
        <v/>
      </c>
      <c r="X156" s="265" t="str">
        <f t="shared" si="10"/>
        <v/>
      </c>
      <c r="Y156" s="16">
        <f t="shared" si="24"/>
        <v>0</v>
      </c>
    </row>
    <row r="157" spans="1:25" ht="12.75" hidden="1" customHeight="1">
      <c r="A157" s="128" t="s">
        <v>374</v>
      </c>
      <c r="B157" s="4"/>
      <c r="C157" s="98"/>
      <c r="D157" s="103"/>
      <c r="E157" s="129"/>
      <c r="F157" s="129"/>
      <c r="G157" s="130"/>
      <c r="H157" s="139"/>
      <c r="I157" s="261"/>
      <c r="J157" s="140" t="str">
        <f t="shared" si="22"/>
        <v/>
      </c>
      <c r="K157" s="132"/>
      <c r="L157" s="132"/>
      <c r="M157" s="133"/>
      <c r="N157" s="134" t="str">
        <f t="shared" si="20"/>
        <v/>
      </c>
      <c r="O157" s="140" t="str">
        <f t="shared" si="7"/>
        <v/>
      </c>
      <c r="P157" s="141" t="str">
        <f t="shared" si="15"/>
        <v/>
      </c>
      <c r="Q157" s="137" t="str">
        <f t="shared" si="21"/>
        <v/>
      </c>
      <c r="R157" s="134" t="str">
        <f t="shared" si="16"/>
        <v/>
      </c>
      <c r="S157" s="134" t="str">
        <f t="shared" si="17"/>
        <v/>
      </c>
      <c r="T157" s="134" t="str">
        <f t="shared" si="18"/>
        <v/>
      </c>
      <c r="U157" s="134" t="str">
        <f t="shared" si="19"/>
        <v/>
      </c>
      <c r="V157" s="134" t="str">
        <f t="shared" si="23"/>
        <v/>
      </c>
      <c r="W157" s="142" t="str">
        <f t="shared" si="25"/>
        <v/>
      </c>
      <c r="X157" s="265" t="str">
        <f t="shared" si="10"/>
        <v/>
      </c>
      <c r="Y157" s="16">
        <f t="shared" si="24"/>
        <v>0</v>
      </c>
    </row>
    <row r="158" spans="1:25" ht="12.75" hidden="1" customHeight="1">
      <c r="A158" s="128" t="s">
        <v>374</v>
      </c>
      <c r="B158" s="4"/>
      <c r="C158" s="98"/>
      <c r="D158" s="103"/>
      <c r="E158" s="129"/>
      <c r="F158" s="129"/>
      <c r="G158" s="130"/>
      <c r="H158" s="139"/>
      <c r="I158" s="261"/>
      <c r="J158" s="140" t="str">
        <f t="shared" si="22"/>
        <v/>
      </c>
      <c r="K158" s="132"/>
      <c r="L158" s="132"/>
      <c r="M158" s="133"/>
      <c r="N158" s="134" t="str">
        <f t="shared" si="20"/>
        <v/>
      </c>
      <c r="O158" s="140" t="str">
        <f t="shared" si="7"/>
        <v/>
      </c>
      <c r="P158" s="141" t="str">
        <f t="shared" si="15"/>
        <v/>
      </c>
      <c r="Q158" s="137" t="str">
        <f t="shared" si="21"/>
        <v/>
      </c>
      <c r="R158" s="134" t="str">
        <f t="shared" si="16"/>
        <v/>
      </c>
      <c r="S158" s="134" t="str">
        <f t="shared" si="17"/>
        <v/>
      </c>
      <c r="T158" s="134" t="str">
        <f t="shared" si="18"/>
        <v/>
      </c>
      <c r="U158" s="134" t="str">
        <f t="shared" si="19"/>
        <v/>
      </c>
      <c r="V158" s="134" t="str">
        <f t="shared" si="23"/>
        <v/>
      </c>
      <c r="W158" s="142" t="str">
        <f t="shared" si="25"/>
        <v/>
      </c>
      <c r="X158" s="265" t="str">
        <f t="shared" si="10"/>
        <v/>
      </c>
      <c r="Y158" s="16">
        <f t="shared" si="24"/>
        <v>0</v>
      </c>
    </row>
    <row r="159" spans="1:25" ht="12.75" hidden="1" customHeight="1">
      <c r="A159" s="128" t="s">
        <v>374</v>
      </c>
      <c r="B159" s="4"/>
      <c r="C159" s="98"/>
      <c r="D159" s="103"/>
      <c r="E159" s="129"/>
      <c r="F159" s="129"/>
      <c r="G159" s="130"/>
      <c r="H159" s="139"/>
      <c r="I159" s="261"/>
      <c r="J159" s="140" t="str">
        <f t="shared" si="22"/>
        <v/>
      </c>
      <c r="K159" s="132"/>
      <c r="L159" s="132"/>
      <c r="M159" s="133"/>
      <c r="N159" s="134" t="str">
        <f t="shared" si="20"/>
        <v/>
      </c>
      <c r="O159" s="140" t="str">
        <f t="shared" si="7"/>
        <v/>
      </c>
      <c r="P159" s="141" t="str">
        <f t="shared" si="15"/>
        <v/>
      </c>
      <c r="Q159" s="137" t="str">
        <f t="shared" si="21"/>
        <v/>
      </c>
      <c r="R159" s="134" t="str">
        <f t="shared" si="16"/>
        <v/>
      </c>
      <c r="S159" s="134" t="str">
        <f t="shared" si="17"/>
        <v/>
      </c>
      <c r="T159" s="134" t="str">
        <f t="shared" si="18"/>
        <v/>
      </c>
      <c r="U159" s="134" t="str">
        <f t="shared" si="19"/>
        <v/>
      </c>
      <c r="V159" s="134" t="str">
        <f t="shared" si="23"/>
        <v/>
      </c>
      <c r="W159" s="142" t="str">
        <f t="shared" si="25"/>
        <v/>
      </c>
      <c r="X159" s="265" t="str">
        <f t="shared" si="10"/>
        <v/>
      </c>
      <c r="Y159" s="16">
        <f t="shared" si="24"/>
        <v>0</v>
      </c>
    </row>
    <row r="160" spans="1:25" ht="12.75" hidden="1" customHeight="1">
      <c r="A160" s="128" t="s">
        <v>374</v>
      </c>
      <c r="B160" s="4"/>
      <c r="C160" s="98"/>
      <c r="D160" s="103"/>
      <c r="E160" s="129"/>
      <c r="F160" s="129"/>
      <c r="G160" s="130"/>
      <c r="H160" s="139"/>
      <c r="I160" s="261"/>
      <c r="J160" s="140" t="str">
        <f t="shared" si="22"/>
        <v/>
      </c>
      <c r="K160" s="132"/>
      <c r="L160" s="132"/>
      <c r="M160" s="133"/>
      <c r="N160" s="134" t="str">
        <f t="shared" si="20"/>
        <v/>
      </c>
      <c r="O160" s="140" t="str">
        <f t="shared" si="7"/>
        <v/>
      </c>
      <c r="P160" s="141" t="str">
        <f t="shared" si="15"/>
        <v/>
      </c>
      <c r="Q160" s="137" t="str">
        <f t="shared" si="21"/>
        <v/>
      </c>
      <c r="R160" s="134" t="str">
        <f t="shared" si="16"/>
        <v/>
      </c>
      <c r="S160" s="134" t="str">
        <f t="shared" si="17"/>
        <v/>
      </c>
      <c r="T160" s="134" t="str">
        <f t="shared" si="18"/>
        <v/>
      </c>
      <c r="U160" s="134" t="str">
        <f t="shared" si="19"/>
        <v/>
      </c>
      <c r="V160" s="134" t="str">
        <f t="shared" si="23"/>
        <v/>
      </c>
      <c r="W160" s="142" t="str">
        <f t="shared" si="25"/>
        <v/>
      </c>
      <c r="X160" s="265" t="str">
        <f t="shared" si="10"/>
        <v/>
      </c>
      <c r="Y160" s="16">
        <f t="shared" si="24"/>
        <v>0</v>
      </c>
    </row>
    <row r="161" spans="1:25" ht="12.75" hidden="1" customHeight="1">
      <c r="A161" s="128" t="s">
        <v>374</v>
      </c>
      <c r="B161" s="4"/>
      <c r="C161" s="98"/>
      <c r="D161" s="103"/>
      <c r="E161" s="129"/>
      <c r="F161" s="129"/>
      <c r="G161" s="130"/>
      <c r="H161" s="139"/>
      <c r="I161" s="261"/>
      <c r="J161" s="140" t="str">
        <f t="shared" si="22"/>
        <v/>
      </c>
      <c r="K161" s="132"/>
      <c r="L161" s="132"/>
      <c r="M161" s="133"/>
      <c r="N161" s="134" t="str">
        <f t="shared" si="20"/>
        <v/>
      </c>
      <c r="O161" s="140" t="str">
        <f t="shared" si="7"/>
        <v/>
      </c>
      <c r="P161" s="141" t="str">
        <f t="shared" si="15"/>
        <v/>
      </c>
      <c r="Q161" s="137" t="str">
        <f t="shared" si="21"/>
        <v/>
      </c>
      <c r="R161" s="134" t="str">
        <f t="shared" si="16"/>
        <v/>
      </c>
      <c r="S161" s="134" t="str">
        <f t="shared" si="17"/>
        <v/>
      </c>
      <c r="T161" s="134" t="str">
        <f t="shared" si="18"/>
        <v/>
      </c>
      <c r="U161" s="134" t="str">
        <f t="shared" si="19"/>
        <v/>
      </c>
      <c r="V161" s="134" t="str">
        <f t="shared" si="23"/>
        <v/>
      </c>
      <c r="W161" s="142" t="str">
        <f t="shared" si="25"/>
        <v/>
      </c>
      <c r="X161" s="265" t="str">
        <f t="shared" si="10"/>
        <v/>
      </c>
      <c r="Y161" s="16">
        <f t="shared" si="24"/>
        <v>0</v>
      </c>
    </row>
    <row r="162" spans="1:25" ht="12.75" hidden="1" customHeight="1">
      <c r="A162" s="128" t="s">
        <v>374</v>
      </c>
      <c r="B162" s="4"/>
      <c r="C162" s="98"/>
      <c r="D162" s="103"/>
      <c r="E162" s="129"/>
      <c r="F162" s="129"/>
      <c r="G162" s="130"/>
      <c r="H162" s="139"/>
      <c r="I162" s="261"/>
      <c r="J162" s="140" t="str">
        <f t="shared" si="22"/>
        <v/>
      </c>
      <c r="K162" s="132"/>
      <c r="L162" s="132"/>
      <c r="M162" s="133"/>
      <c r="N162" s="134" t="str">
        <f t="shared" si="20"/>
        <v/>
      </c>
      <c r="O162" s="140" t="str">
        <f t="shared" si="7"/>
        <v/>
      </c>
      <c r="P162" s="141" t="str">
        <f t="shared" si="15"/>
        <v/>
      </c>
      <c r="Q162" s="137" t="str">
        <f t="shared" si="21"/>
        <v/>
      </c>
      <c r="R162" s="134" t="str">
        <f t="shared" si="16"/>
        <v/>
      </c>
      <c r="S162" s="134" t="str">
        <f t="shared" si="17"/>
        <v/>
      </c>
      <c r="T162" s="134" t="str">
        <f t="shared" si="18"/>
        <v/>
      </c>
      <c r="U162" s="134" t="str">
        <f t="shared" si="19"/>
        <v/>
      </c>
      <c r="V162" s="134" t="str">
        <f t="shared" si="23"/>
        <v/>
      </c>
      <c r="W162" s="142" t="str">
        <f t="shared" si="25"/>
        <v/>
      </c>
      <c r="X162" s="265" t="str">
        <f t="shared" si="10"/>
        <v/>
      </c>
      <c r="Y162" s="16">
        <f t="shared" si="24"/>
        <v>0</v>
      </c>
    </row>
    <row r="163" spans="1:25" ht="12.75" hidden="1" customHeight="1">
      <c r="A163" s="128" t="s">
        <v>374</v>
      </c>
      <c r="B163" s="4"/>
      <c r="C163" s="98"/>
      <c r="D163" s="103"/>
      <c r="E163" s="129"/>
      <c r="F163" s="129"/>
      <c r="G163" s="130"/>
      <c r="H163" s="139"/>
      <c r="I163" s="261"/>
      <c r="J163" s="140" t="str">
        <f t="shared" si="22"/>
        <v/>
      </c>
      <c r="K163" s="132"/>
      <c r="L163" s="132"/>
      <c r="M163" s="133"/>
      <c r="N163" s="134" t="str">
        <f t="shared" si="20"/>
        <v/>
      </c>
      <c r="O163" s="140" t="str">
        <f t="shared" si="7"/>
        <v/>
      </c>
      <c r="P163" s="141" t="str">
        <f t="shared" si="15"/>
        <v/>
      </c>
      <c r="Q163" s="137" t="str">
        <f t="shared" si="21"/>
        <v/>
      </c>
      <c r="R163" s="134" t="str">
        <f t="shared" si="16"/>
        <v/>
      </c>
      <c r="S163" s="134" t="str">
        <f t="shared" si="17"/>
        <v/>
      </c>
      <c r="T163" s="134" t="str">
        <f t="shared" si="18"/>
        <v/>
      </c>
      <c r="U163" s="134" t="str">
        <f t="shared" si="19"/>
        <v/>
      </c>
      <c r="V163" s="134" t="str">
        <f t="shared" si="23"/>
        <v/>
      </c>
      <c r="W163" s="142" t="str">
        <f t="shared" si="25"/>
        <v/>
      </c>
      <c r="X163" s="265" t="str">
        <f t="shared" si="10"/>
        <v/>
      </c>
      <c r="Y163" s="16">
        <f t="shared" si="24"/>
        <v>0</v>
      </c>
    </row>
    <row r="164" spans="1:25" ht="12.75" hidden="1" customHeight="1">
      <c r="A164" s="128" t="s">
        <v>374</v>
      </c>
      <c r="B164" s="4"/>
      <c r="C164" s="98"/>
      <c r="D164" s="103"/>
      <c r="E164" s="129"/>
      <c r="F164" s="129"/>
      <c r="G164" s="130"/>
      <c r="H164" s="139"/>
      <c r="I164" s="261"/>
      <c r="J164" s="140" t="str">
        <f t="shared" si="22"/>
        <v/>
      </c>
      <c r="K164" s="132"/>
      <c r="L164" s="132"/>
      <c r="M164" s="133"/>
      <c r="N164" s="134" t="str">
        <f t="shared" si="20"/>
        <v/>
      </c>
      <c r="O164" s="140" t="str">
        <f t="shared" si="7"/>
        <v/>
      </c>
      <c r="P164" s="141" t="str">
        <f t="shared" si="15"/>
        <v/>
      </c>
      <c r="Q164" s="137" t="str">
        <f t="shared" si="21"/>
        <v/>
      </c>
      <c r="R164" s="134" t="str">
        <f t="shared" si="16"/>
        <v/>
      </c>
      <c r="S164" s="134" t="str">
        <f t="shared" si="17"/>
        <v/>
      </c>
      <c r="T164" s="134" t="str">
        <f t="shared" si="18"/>
        <v/>
      </c>
      <c r="U164" s="134" t="str">
        <f t="shared" si="19"/>
        <v/>
      </c>
      <c r="V164" s="134" t="str">
        <f t="shared" si="23"/>
        <v/>
      </c>
      <c r="W164" s="142" t="str">
        <f t="shared" si="25"/>
        <v/>
      </c>
      <c r="X164" s="265" t="str">
        <f t="shared" si="10"/>
        <v/>
      </c>
      <c r="Y164" s="16">
        <f t="shared" si="24"/>
        <v>0</v>
      </c>
    </row>
    <row r="165" spans="1:25" ht="12.75" hidden="1" customHeight="1">
      <c r="A165" s="128" t="s">
        <v>374</v>
      </c>
      <c r="B165" s="4"/>
      <c r="C165" s="98"/>
      <c r="D165" s="103"/>
      <c r="E165" s="129"/>
      <c r="F165" s="129"/>
      <c r="G165" s="130"/>
      <c r="H165" s="139"/>
      <c r="I165" s="261"/>
      <c r="J165" s="140" t="str">
        <f t="shared" si="22"/>
        <v/>
      </c>
      <c r="K165" s="132"/>
      <c r="L165" s="132"/>
      <c r="M165" s="133"/>
      <c r="N165" s="134" t="str">
        <f t="shared" si="20"/>
        <v/>
      </c>
      <c r="O165" s="140" t="str">
        <f t="shared" si="7"/>
        <v/>
      </c>
      <c r="P165" s="141" t="str">
        <f t="shared" si="15"/>
        <v/>
      </c>
      <c r="Q165" s="137" t="str">
        <f t="shared" si="21"/>
        <v/>
      </c>
      <c r="R165" s="134" t="str">
        <f t="shared" si="16"/>
        <v/>
      </c>
      <c r="S165" s="134" t="str">
        <f t="shared" si="17"/>
        <v/>
      </c>
      <c r="T165" s="134" t="str">
        <f t="shared" si="18"/>
        <v/>
      </c>
      <c r="U165" s="134" t="str">
        <f t="shared" si="19"/>
        <v/>
      </c>
      <c r="V165" s="134" t="str">
        <f t="shared" si="23"/>
        <v/>
      </c>
      <c r="W165" s="142" t="str">
        <f t="shared" si="25"/>
        <v/>
      </c>
      <c r="X165" s="265" t="str">
        <f t="shared" si="10"/>
        <v/>
      </c>
      <c r="Y165" s="16">
        <f t="shared" si="24"/>
        <v>0</v>
      </c>
    </row>
    <row r="166" spans="1:25" ht="12.75" hidden="1" customHeight="1">
      <c r="A166" s="128" t="s">
        <v>374</v>
      </c>
      <c r="B166" s="4"/>
      <c r="C166" s="98"/>
      <c r="D166" s="103"/>
      <c r="E166" s="129"/>
      <c r="F166" s="129"/>
      <c r="G166" s="130"/>
      <c r="H166" s="139"/>
      <c r="I166" s="261"/>
      <c r="J166" s="140" t="str">
        <f t="shared" si="22"/>
        <v/>
      </c>
      <c r="K166" s="132"/>
      <c r="L166" s="132"/>
      <c r="M166" s="133"/>
      <c r="N166" s="134" t="str">
        <f t="shared" si="20"/>
        <v/>
      </c>
      <c r="O166" s="140" t="str">
        <f t="shared" si="7"/>
        <v/>
      </c>
      <c r="P166" s="141" t="str">
        <f t="shared" si="15"/>
        <v/>
      </c>
      <c r="Q166" s="137" t="str">
        <f t="shared" si="21"/>
        <v/>
      </c>
      <c r="R166" s="134" t="str">
        <f t="shared" si="16"/>
        <v/>
      </c>
      <c r="S166" s="134" t="str">
        <f t="shared" si="17"/>
        <v/>
      </c>
      <c r="T166" s="134" t="str">
        <f t="shared" si="18"/>
        <v/>
      </c>
      <c r="U166" s="134" t="str">
        <f t="shared" si="19"/>
        <v/>
      </c>
      <c r="V166" s="134" t="str">
        <f t="shared" si="23"/>
        <v/>
      </c>
      <c r="W166" s="142" t="str">
        <f t="shared" si="25"/>
        <v/>
      </c>
      <c r="X166" s="265" t="str">
        <f t="shared" si="10"/>
        <v/>
      </c>
      <c r="Y166" s="16">
        <f t="shared" si="24"/>
        <v>0</v>
      </c>
    </row>
    <row r="167" spans="1:25" ht="12.75" hidden="1" customHeight="1">
      <c r="A167" s="128" t="s">
        <v>374</v>
      </c>
      <c r="B167" s="4"/>
      <c r="C167" s="98"/>
      <c r="D167" s="103"/>
      <c r="E167" s="129"/>
      <c r="F167" s="129"/>
      <c r="G167" s="130"/>
      <c r="H167" s="139"/>
      <c r="I167" s="261"/>
      <c r="J167" s="140" t="str">
        <f t="shared" si="22"/>
        <v/>
      </c>
      <c r="K167" s="132"/>
      <c r="L167" s="132"/>
      <c r="M167" s="133"/>
      <c r="N167" s="134" t="str">
        <f t="shared" si="20"/>
        <v/>
      </c>
      <c r="O167" s="140" t="str">
        <f t="shared" si="7"/>
        <v/>
      </c>
      <c r="P167" s="141" t="str">
        <f t="shared" si="15"/>
        <v/>
      </c>
      <c r="Q167" s="137" t="str">
        <f t="shared" si="21"/>
        <v/>
      </c>
      <c r="R167" s="134" t="str">
        <f t="shared" si="16"/>
        <v/>
      </c>
      <c r="S167" s="134" t="str">
        <f t="shared" si="17"/>
        <v/>
      </c>
      <c r="T167" s="134" t="str">
        <f t="shared" si="18"/>
        <v/>
      </c>
      <c r="U167" s="134" t="str">
        <f t="shared" si="19"/>
        <v/>
      </c>
      <c r="V167" s="134" t="str">
        <f t="shared" si="23"/>
        <v/>
      </c>
      <c r="W167" s="142" t="str">
        <f t="shared" si="25"/>
        <v/>
      </c>
      <c r="X167" s="265" t="str">
        <f t="shared" si="10"/>
        <v/>
      </c>
      <c r="Y167" s="16">
        <f t="shared" si="24"/>
        <v>0</v>
      </c>
    </row>
    <row r="168" spans="1:25" ht="12.75" hidden="1" customHeight="1">
      <c r="A168" s="128" t="s">
        <v>374</v>
      </c>
      <c r="B168" s="4"/>
      <c r="C168" s="98"/>
      <c r="D168" s="103"/>
      <c r="E168" s="129"/>
      <c r="F168" s="129"/>
      <c r="G168" s="130"/>
      <c r="H168" s="139"/>
      <c r="I168" s="261"/>
      <c r="J168" s="140" t="str">
        <f t="shared" si="22"/>
        <v/>
      </c>
      <c r="K168" s="132"/>
      <c r="L168" s="132"/>
      <c r="M168" s="133"/>
      <c r="N168" s="134" t="str">
        <f t="shared" si="20"/>
        <v/>
      </c>
      <c r="O168" s="140" t="str">
        <f t="shared" si="7"/>
        <v/>
      </c>
      <c r="P168" s="141" t="str">
        <f t="shared" si="15"/>
        <v/>
      </c>
      <c r="Q168" s="137" t="str">
        <f t="shared" si="21"/>
        <v/>
      </c>
      <c r="R168" s="134" t="str">
        <f t="shared" si="16"/>
        <v/>
      </c>
      <c r="S168" s="134" t="str">
        <f t="shared" si="17"/>
        <v/>
      </c>
      <c r="T168" s="134" t="str">
        <f t="shared" si="18"/>
        <v/>
      </c>
      <c r="U168" s="134" t="str">
        <f t="shared" si="19"/>
        <v/>
      </c>
      <c r="V168" s="134" t="str">
        <f t="shared" si="23"/>
        <v/>
      </c>
      <c r="W168" s="142" t="str">
        <f t="shared" si="25"/>
        <v/>
      </c>
      <c r="X168" s="265" t="str">
        <f t="shared" si="10"/>
        <v/>
      </c>
      <c r="Y168" s="16">
        <f t="shared" si="24"/>
        <v>0</v>
      </c>
    </row>
    <row r="169" spans="1:25" ht="12.75" hidden="1" customHeight="1">
      <c r="A169" s="128" t="s">
        <v>374</v>
      </c>
      <c r="B169" s="4"/>
      <c r="C169" s="98"/>
      <c r="D169" s="103"/>
      <c r="E169" s="129"/>
      <c r="F169" s="129"/>
      <c r="G169" s="130"/>
      <c r="H169" s="139"/>
      <c r="I169" s="261"/>
      <c r="J169" s="140" t="str">
        <f t="shared" si="22"/>
        <v/>
      </c>
      <c r="K169" s="132"/>
      <c r="L169" s="132"/>
      <c r="M169" s="133"/>
      <c r="N169" s="134" t="str">
        <f t="shared" si="20"/>
        <v/>
      </c>
      <c r="O169" s="140" t="str">
        <f t="shared" si="7"/>
        <v/>
      </c>
      <c r="P169" s="141" t="str">
        <f t="shared" si="15"/>
        <v/>
      </c>
      <c r="Q169" s="137" t="str">
        <f t="shared" si="21"/>
        <v/>
      </c>
      <c r="R169" s="134" t="str">
        <f t="shared" si="16"/>
        <v/>
      </c>
      <c r="S169" s="134" t="str">
        <f t="shared" si="17"/>
        <v/>
      </c>
      <c r="T169" s="134" t="str">
        <f t="shared" si="18"/>
        <v/>
      </c>
      <c r="U169" s="134" t="str">
        <f t="shared" si="19"/>
        <v/>
      </c>
      <c r="V169" s="134" t="str">
        <f t="shared" si="23"/>
        <v/>
      </c>
      <c r="W169" s="142" t="str">
        <f t="shared" si="25"/>
        <v/>
      </c>
      <c r="X169" s="265" t="str">
        <f t="shared" si="10"/>
        <v/>
      </c>
      <c r="Y169" s="16">
        <f t="shared" si="24"/>
        <v>0</v>
      </c>
    </row>
    <row r="170" spans="1:25" ht="12.75" hidden="1" customHeight="1">
      <c r="A170" s="128" t="s">
        <v>374</v>
      </c>
      <c r="B170" s="4"/>
      <c r="C170" s="98"/>
      <c r="D170" s="103"/>
      <c r="E170" s="129"/>
      <c r="F170" s="129"/>
      <c r="G170" s="130"/>
      <c r="H170" s="139"/>
      <c r="I170" s="261"/>
      <c r="J170" s="140" t="str">
        <f t="shared" si="22"/>
        <v/>
      </c>
      <c r="K170" s="132"/>
      <c r="L170" s="132"/>
      <c r="M170" s="133"/>
      <c r="N170" s="134" t="str">
        <f t="shared" si="20"/>
        <v/>
      </c>
      <c r="O170" s="140" t="str">
        <f t="shared" si="7"/>
        <v/>
      </c>
      <c r="P170" s="141" t="str">
        <f t="shared" si="15"/>
        <v/>
      </c>
      <c r="Q170" s="137" t="str">
        <f t="shared" si="21"/>
        <v/>
      </c>
      <c r="R170" s="134" t="str">
        <f t="shared" si="16"/>
        <v/>
      </c>
      <c r="S170" s="134" t="str">
        <f t="shared" si="17"/>
        <v/>
      </c>
      <c r="T170" s="134" t="str">
        <f t="shared" si="18"/>
        <v/>
      </c>
      <c r="U170" s="134" t="str">
        <f t="shared" si="19"/>
        <v/>
      </c>
      <c r="V170" s="134" t="str">
        <f t="shared" si="23"/>
        <v/>
      </c>
      <c r="W170" s="142" t="str">
        <f t="shared" si="25"/>
        <v/>
      </c>
      <c r="X170" s="265" t="str">
        <f t="shared" si="10"/>
        <v/>
      </c>
      <c r="Y170" s="16">
        <f t="shared" si="24"/>
        <v>0</v>
      </c>
    </row>
    <row r="171" spans="1:25" ht="12.75" hidden="1" customHeight="1">
      <c r="A171" s="128" t="s">
        <v>374</v>
      </c>
      <c r="B171" s="4"/>
      <c r="C171" s="98"/>
      <c r="D171" s="103"/>
      <c r="E171" s="129"/>
      <c r="F171" s="129"/>
      <c r="G171" s="130"/>
      <c r="H171" s="139"/>
      <c r="I171" s="261"/>
      <c r="J171" s="140" t="str">
        <f t="shared" si="22"/>
        <v/>
      </c>
      <c r="K171" s="132"/>
      <c r="L171" s="132"/>
      <c r="M171" s="133"/>
      <c r="N171" s="134" t="str">
        <f t="shared" si="20"/>
        <v/>
      </c>
      <c r="O171" s="140" t="str">
        <f t="shared" si="7"/>
        <v/>
      </c>
      <c r="P171" s="141" t="str">
        <f t="shared" si="15"/>
        <v/>
      </c>
      <c r="Q171" s="137" t="str">
        <f t="shared" si="21"/>
        <v/>
      </c>
      <c r="R171" s="134" t="str">
        <f t="shared" si="16"/>
        <v/>
      </c>
      <c r="S171" s="134" t="str">
        <f t="shared" si="17"/>
        <v/>
      </c>
      <c r="T171" s="134" t="str">
        <f t="shared" si="18"/>
        <v/>
      </c>
      <c r="U171" s="134" t="str">
        <f t="shared" si="19"/>
        <v/>
      </c>
      <c r="V171" s="134" t="str">
        <f t="shared" si="23"/>
        <v/>
      </c>
      <c r="W171" s="142" t="str">
        <f t="shared" si="25"/>
        <v/>
      </c>
      <c r="X171" s="265" t="str">
        <f t="shared" si="10"/>
        <v/>
      </c>
      <c r="Y171" s="16">
        <f t="shared" si="24"/>
        <v>0</v>
      </c>
    </row>
    <row r="172" spans="1:25" ht="12.75" hidden="1" customHeight="1">
      <c r="A172" s="128" t="s">
        <v>374</v>
      </c>
      <c r="B172" s="4"/>
      <c r="C172" s="98"/>
      <c r="D172" s="103"/>
      <c r="E172" s="129"/>
      <c r="F172" s="129"/>
      <c r="G172" s="130"/>
      <c r="H172" s="139"/>
      <c r="I172" s="261"/>
      <c r="J172" s="140" t="str">
        <f t="shared" si="22"/>
        <v/>
      </c>
      <c r="K172" s="132"/>
      <c r="L172" s="132"/>
      <c r="M172" s="133"/>
      <c r="N172" s="134" t="str">
        <f t="shared" si="20"/>
        <v/>
      </c>
      <c r="O172" s="140" t="str">
        <f t="shared" si="7"/>
        <v/>
      </c>
      <c r="P172" s="141" t="str">
        <f t="shared" si="15"/>
        <v/>
      </c>
      <c r="Q172" s="137" t="str">
        <f t="shared" si="21"/>
        <v/>
      </c>
      <c r="R172" s="134" t="str">
        <f t="shared" si="16"/>
        <v/>
      </c>
      <c r="S172" s="134" t="str">
        <f t="shared" si="17"/>
        <v/>
      </c>
      <c r="T172" s="134" t="str">
        <f t="shared" si="18"/>
        <v/>
      </c>
      <c r="U172" s="134" t="str">
        <f t="shared" si="19"/>
        <v/>
      </c>
      <c r="V172" s="134" t="str">
        <f t="shared" si="23"/>
        <v/>
      </c>
      <c r="W172" s="142" t="str">
        <f t="shared" si="25"/>
        <v/>
      </c>
      <c r="X172" s="265" t="str">
        <f t="shared" si="10"/>
        <v/>
      </c>
      <c r="Y172" s="16">
        <f t="shared" si="24"/>
        <v>0</v>
      </c>
    </row>
    <row r="173" spans="1:25" ht="12.75" hidden="1" customHeight="1">
      <c r="A173" s="128" t="s">
        <v>374</v>
      </c>
      <c r="B173" s="4"/>
      <c r="C173" s="98"/>
      <c r="D173" s="103"/>
      <c r="E173" s="129"/>
      <c r="F173" s="129"/>
      <c r="G173" s="130"/>
      <c r="H173" s="139"/>
      <c r="I173" s="261"/>
      <c r="J173" s="140" t="str">
        <f t="shared" si="22"/>
        <v/>
      </c>
      <c r="K173" s="132"/>
      <c r="L173" s="132"/>
      <c r="M173" s="133"/>
      <c r="N173" s="134" t="str">
        <f t="shared" si="20"/>
        <v/>
      </c>
      <c r="O173" s="140" t="str">
        <f t="shared" si="7"/>
        <v/>
      </c>
      <c r="P173" s="141" t="str">
        <f t="shared" si="15"/>
        <v/>
      </c>
      <c r="Q173" s="137" t="str">
        <f t="shared" si="21"/>
        <v/>
      </c>
      <c r="R173" s="134" t="str">
        <f t="shared" si="16"/>
        <v/>
      </c>
      <c r="S173" s="134" t="str">
        <f t="shared" si="17"/>
        <v/>
      </c>
      <c r="T173" s="134" t="str">
        <f t="shared" si="18"/>
        <v/>
      </c>
      <c r="U173" s="134" t="str">
        <f t="shared" si="19"/>
        <v/>
      </c>
      <c r="V173" s="134" t="str">
        <f t="shared" si="23"/>
        <v/>
      </c>
      <c r="W173" s="142" t="str">
        <f t="shared" si="25"/>
        <v/>
      </c>
      <c r="X173" s="265" t="str">
        <f t="shared" si="10"/>
        <v/>
      </c>
      <c r="Y173" s="16">
        <f t="shared" si="24"/>
        <v>0</v>
      </c>
    </row>
    <row r="174" spans="1:25" ht="12.75" hidden="1" customHeight="1">
      <c r="A174" s="128" t="s">
        <v>374</v>
      </c>
      <c r="B174" s="4"/>
      <c r="C174" s="98"/>
      <c r="D174" s="103"/>
      <c r="E174" s="129"/>
      <c r="F174" s="129"/>
      <c r="G174" s="130"/>
      <c r="H174" s="139"/>
      <c r="I174" s="261"/>
      <c r="J174" s="140" t="str">
        <f t="shared" si="22"/>
        <v/>
      </c>
      <c r="K174" s="132"/>
      <c r="L174" s="132"/>
      <c r="M174" s="133"/>
      <c r="N174" s="134" t="str">
        <f t="shared" si="20"/>
        <v/>
      </c>
      <c r="O174" s="140" t="str">
        <f t="shared" si="7"/>
        <v/>
      </c>
      <c r="P174" s="141" t="str">
        <f t="shared" si="15"/>
        <v/>
      </c>
      <c r="Q174" s="137" t="str">
        <f t="shared" si="21"/>
        <v/>
      </c>
      <c r="R174" s="134" t="str">
        <f t="shared" si="16"/>
        <v/>
      </c>
      <c r="S174" s="134" t="str">
        <f t="shared" si="17"/>
        <v/>
      </c>
      <c r="T174" s="134" t="str">
        <f t="shared" si="18"/>
        <v/>
      </c>
      <c r="U174" s="134" t="str">
        <f t="shared" si="19"/>
        <v/>
      </c>
      <c r="V174" s="134" t="str">
        <f t="shared" si="23"/>
        <v/>
      </c>
      <c r="W174" s="142" t="str">
        <f t="shared" si="25"/>
        <v/>
      </c>
      <c r="X174" s="265" t="str">
        <f t="shared" si="10"/>
        <v/>
      </c>
      <c r="Y174" s="16">
        <f t="shared" si="24"/>
        <v>0</v>
      </c>
    </row>
    <row r="175" spans="1:25" ht="12.75" hidden="1" customHeight="1">
      <c r="A175" s="128" t="s">
        <v>374</v>
      </c>
      <c r="B175" s="4"/>
      <c r="C175" s="98"/>
      <c r="D175" s="103"/>
      <c r="E175" s="129"/>
      <c r="F175" s="129"/>
      <c r="G175" s="130"/>
      <c r="H175" s="139"/>
      <c r="I175" s="261"/>
      <c r="J175" s="140" t="str">
        <f t="shared" si="22"/>
        <v/>
      </c>
      <c r="K175" s="132"/>
      <c r="L175" s="132"/>
      <c r="M175" s="133"/>
      <c r="N175" s="134" t="str">
        <f t="shared" si="20"/>
        <v/>
      </c>
      <c r="O175" s="140" t="str">
        <f t="shared" si="7"/>
        <v/>
      </c>
      <c r="P175" s="141" t="str">
        <f t="shared" si="15"/>
        <v/>
      </c>
      <c r="Q175" s="137" t="str">
        <f t="shared" si="21"/>
        <v/>
      </c>
      <c r="R175" s="134" t="str">
        <f t="shared" si="16"/>
        <v/>
      </c>
      <c r="S175" s="134" t="str">
        <f t="shared" si="17"/>
        <v/>
      </c>
      <c r="T175" s="134" t="str">
        <f t="shared" si="18"/>
        <v/>
      </c>
      <c r="U175" s="134" t="str">
        <f t="shared" si="19"/>
        <v/>
      </c>
      <c r="V175" s="134" t="str">
        <f t="shared" si="23"/>
        <v/>
      </c>
      <c r="W175" s="142" t="str">
        <f t="shared" si="25"/>
        <v/>
      </c>
      <c r="X175" s="265" t="str">
        <f t="shared" si="10"/>
        <v/>
      </c>
      <c r="Y175" s="16">
        <f t="shared" si="24"/>
        <v>0</v>
      </c>
    </row>
    <row r="176" spans="1:25" ht="12.75" hidden="1" customHeight="1">
      <c r="A176" s="128" t="s">
        <v>374</v>
      </c>
      <c r="B176" s="4"/>
      <c r="C176" s="98"/>
      <c r="D176" s="103"/>
      <c r="E176" s="129"/>
      <c r="F176" s="129"/>
      <c r="G176" s="130"/>
      <c r="H176" s="139"/>
      <c r="I176" s="261"/>
      <c r="J176" s="140" t="str">
        <f t="shared" si="22"/>
        <v/>
      </c>
      <c r="K176" s="132"/>
      <c r="L176" s="132"/>
      <c r="M176" s="133"/>
      <c r="N176" s="134" t="str">
        <f t="shared" si="20"/>
        <v/>
      </c>
      <c r="O176" s="140" t="str">
        <f t="shared" si="7"/>
        <v/>
      </c>
      <c r="P176" s="141" t="str">
        <f t="shared" si="15"/>
        <v/>
      </c>
      <c r="Q176" s="137" t="str">
        <f t="shared" si="21"/>
        <v/>
      </c>
      <c r="R176" s="134" t="str">
        <f t="shared" si="16"/>
        <v/>
      </c>
      <c r="S176" s="134" t="str">
        <f t="shared" si="17"/>
        <v/>
      </c>
      <c r="T176" s="134" t="str">
        <f t="shared" si="18"/>
        <v/>
      </c>
      <c r="U176" s="134" t="str">
        <f t="shared" si="19"/>
        <v/>
      </c>
      <c r="V176" s="134" t="str">
        <f t="shared" si="23"/>
        <v/>
      </c>
      <c r="W176" s="142" t="str">
        <f t="shared" si="25"/>
        <v/>
      </c>
      <c r="X176" s="265" t="str">
        <f t="shared" si="10"/>
        <v/>
      </c>
      <c r="Y176" s="16">
        <f t="shared" si="24"/>
        <v>0</v>
      </c>
    </row>
    <row r="177" spans="1:25" ht="12.75" hidden="1" customHeight="1">
      <c r="A177" s="128" t="s">
        <v>374</v>
      </c>
      <c r="B177" s="4"/>
      <c r="C177" s="98"/>
      <c r="D177" s="103"/>
      <c r="E177" s="129"/>
      <c r="F177" s="129"/>
      <c r="G177" s="130"/>
      <c r="H177" s="139"/>
      <c r="I177" s="261"/>
      <c r="J177" s="140" t="str">
        <f t="shared" si="22"/>
        <v/>
      </c>
      <c r="K177" s="132"/>
      <c r="L177" s="132"/>
      <c r="M177" s="133"/>
      <c r="N177" s="134" t="str">
        <f t="shared" si="20"/>
        <v/>
      </c>
      <c r="O177" s="140" t="str">
        <f t="shared" si="7"/>
        <v/>
      </c>
      <c r="P177" s="141" t="str">
        <f t="shared" si="15"/>
        <v/>
      </c>
      <c r="Q177" s="137" t="str">
        <f t="shared" si="21"/>
        <v/>
      </c>
      <c r="R177" s="134" t="str">
        <f t="shared" si="16"/>
        <v/>
      </c>
      <c r="S177" s="134" t="str">
        <f t="shared" si="17"/>
        <v/>
      </c>
      <c r="T177" s="134" t="str">
        <f t="shared" si="18"/>
        <v/>
      </c>
      <c r="U177" s="134" t="str">
        <f t="shared" si="19"/>
        <v/>
      </c>
      <c r="V177" s="134" t="str">
        <f t="shared" si="23"/>
        <v/>
      </c>
      <c r="W177" s="142" t="str">
        <f t="shared" si="25"/>
        <v/>
      </c>
      <c r="X177" s="265" t="str">
        <f t="shared" si="10"/>
        <v/>
      </c>
      <c r="Y177" s="16">
        <f t="shared" si="24"/>
        <v>0</v>
      </c>
    </row>
    <row r="178" spans="1:25" ht="12.75" hidden="1" customHeight="1">
      <c r="A178" s="128" t="s">
        <v>374</v>
      </c>
      <c r="B178" s="4"/>
      <c r="C178" s="98"/>
      <c r="D178" s="103"/>
      <c r="E178" s="129"/>
      <c r="F178" s="129"/>
      <c r="G178" s="130"/>
      <c r="H178" s="139"/>
      <c r="I178" s="261"/>
      <c r="J178" s="140" t="str">
        <f t="shared" si="22"/>
        <v/>
      </c>
      <c r="K178" s="132"/>
      <c r="L178" s="132"/>
      <c r="M178" s="133"/>
      <c r="N178" s="134" t="str">
        <f t="shared" si="20"/>
        <v/>
      </c>
      <c r="O178" s="140" t="str">
        <f t="shared" si="7"/>
        <v/>
      </c>
      <c r="P178" s="141" t="str">
        <f t="shared" si="15"/>
        <v/>
      </c>
      <c r="Q178" s="137" t="str">
        <f t="shared" si="21"/>
        <v/>
      </c>
      <c r="R178" s="134" t="str">
        <f t="shared" si="16"/>
        <v/>
      </c>
      <c r="S178" s="134" t="str">
        <f t="shared" si="17"/>
        <v/>
      </c>
      <c r="T178" s="134" t="str">
        <f t="shared" si="18"/>
        <v/>
      </c>
      <c r="U178" s="134" t="str">
        <f t="shared" si="19"/>
        <v/>
      </c>
      <c r="V178" s="134" t="str">
        <f t="shared" si="23"/>
        <v/>
      </c>
      <c r="W178" s="142" t="str">
        <f t="shared" si="25"/>
        <v/>
      </c>
      <c r="X178" s="265" t="str">
        <f t="shared" si="10"/>
        <v/>
      </c>
      <c r="Y178" s="16">
        <f t="shared" si="24"/>
        <v>0</v>
      </c>
    </row>
    <row r="179" spans="1:25" ht="12.75" hidden="1" customHeight="1">
      <c r="A179" s="128" t="s">
        <v>374</v>
      </c>
      <c r="B179" s="4"/>
      <c r="C179" s="98"/>
      <c r="D179" s="103"/>
      <c r="E179" s="129"/>
      <c r="F179" s="129"/>
      <c r="G179" s="130"/>
      <c r="H179" s="139"/>
      <c r="I179" s="261"/>
      <c r="J179" s="140" t="str">
        <f t="shared" si="22"/>
        <v/>
      </c>
      <c r="K179" s="132"/>
      <c r="L179" s="132"/>
      <c r="M179" s="133"/>
      <c r="N179" s="134" t="str">
        <f t="shared" si="20"/>
        <v/>
      </c>
      <c r="O179" s="140" t="str">
        <f t="shared" si="7"/>
        <v/>
      </c>
      <c r="P179" s="141" t="str">
        <f t="shared" si="15"/>
        <v/>
      </c>
      <c r="Q179" s="137" t="str">
        <f t="shared" si="21"/>
        <v/>
      </c>
      <c r="R179" s="134" t="str">
        <f t="shared" si="16"/>
        <v/>
      </c>
      <c r="S179" s="134" t="str">
        <f t="shared" si="17"/>
        <v/>
      </c>
      <c r="T179" s="134" t="str">
        <f t="shared" si="18"/>
        <v/>
      </c>
      <c r="U179" s="134" t="str">
        <f t="shared" si="19"/>
        <v/>
      </c>
      <c r="V179" s="134" t="str">
        <f t="shared" si="23"/>
        <v/>
      </c>
      <c r="W179" s="142" t="str">
        <f t="shared" si="25"/>
        <v/>
      </c>
      <c r="X179" s="265" t="str">
        <f t="shared" si="10"/>
        <v/>
      </c>
      <c r="Y179" s="16">
        <f t="shared" si="24"/>
        <v>0</v>
      </c>
    </row>
    <row r="180" spans="1:25" ht="12.75" hidden="1" customHeight="1">
      <c r="A180" s="128" t="s">
        <v>374</v>
      </c>
      <c r="B180" s="4"/>
      <c r="C180" s="98"/>
      <c r="D180" s="103"/>
      <c r="E180" s="129"/>
      <c r="F180" s="129"/>
      <c r="G180" s="130"/>
      <c r="H180" s="139"/>
      <c r="I180" s="261"/>
      <c r="J180" s="140" t="str">
        <f t="shared" si="22"/>
        <v/>
      </c>
      <c r="K180" s="132"/>
      <c r="L180" s="132"/>
      <c r="M180" s="133"/>
      <c r="N180" s="134" t="str">
        <f t="shared" si="20"/>
        <v/>
      </c>
      <c r="O180" s="140" t="str">
        <f t="shared" si="7"/>
        <v/>
      </c>
      <c r="P180" s="141" t="str">
        <f t="shared" si="15"/>
        <v/>
      </c>
      <c r="Q180" s="137" t="str">
        <f t="shared" si="21"/>
        <v/>
      </c>
      <c r="R180" s="134" t="str">
        <f t="shared" si="16"/>
        <v/>
      </c>
      <c r="S180" s="134" t="str">
        <f t="shared" si="17"/>
        <v/>
      </c>
      <c r="T180" s="134" t="str">
        <f t="shared" si="18"/>
        <v/>
      </c>
      <c r="U180" s="134" t="str">
        <f t="shared" si="19"/>
        <v/>
      </c>
      <c r="V180" s="134" t="str">
        <f t="shared" si="23"/>
        <v/>
      </c>
      <c r="W180" s="142" t="str">
        <f t="shared" si="25"/>
        <v/>
      </c>
      <c r="X180" s="265" t="str">
        <f t="shared" si="10"/>
        <v/>
      </c>
      <c r="Y180" s="16">
        <f t="shared" si="24"/>
        <v>0</v>
      </c>
    </row>
    <row r="181" spans="1:25" ht="12.75" hidden="1" customHeight="1">
      <c r="A181" s="128" t="s">
        <v>374</v>
      </c>
      <c r="B181" s="4"/>
      <c r="C181" s="98"/>
      <c r="D181" s="103"/>
      <c r="E181" s="129"/>
      <c r="F181" s="129"/>
      <c r="G181" s="130"/>
      <c r="H181" s="139"/>
      <c r="I181" s="261"/>
      <c r="J181" s="140" t="str">
        <f t="shared" si="22"/>
        <v/>
      </c>
      <c r="K181" s="132"/>
      <c r="L181" s="132"/>
      <c r="M181" s="133"/>
      <c r="N181" s="134" t="str">
        <f t="shared" si="20"/>
        <v/>
      </c>
      <c r="O181" s="140" t="str">
        <f t="shared" si="7"/>
        <v/>
      </c>
      <c r="P181" s="141" t="str">
        <f t="shared" si="15"/>
        <v/>
      </c>
      <c r="Q181" s="137" t="str">
        <f t="shared" si="21"/>
        <v/>
      </c>
      <c r="R181" s="134" t="str">
        <f t="shared" si="16"/>
        <v/>
      </c>
      <c r="S181" s="134" t="str">
        <f t="shared" si="17"/>
        <v/>
      </c>
      <c r="T181" s="134" t="str">
        <f t="shared" si="18"/>
        <v/>
      </c>
      <c r="U181" s="134" t="str">
        <f t="shared" si="19"/>
        <v/>
      </c>
      <c r="V181" s="134" t="str">
        <f t="shared" si="23"/>
        <v/>
      </c>
      <c r="W181" s="142" t="str">
        <f t="shared" si="25"/>
        <v/>
      </c>
      <c r="X181" s="265" t="str">
        <f t="shared" si="10"/>
        <v/>
      </c>
      <c r="Y181" s="16">
        <f t="shared" si="24"/>
        <v>0</v>
      </c>
    </row>
    <row r="182" spans="1:25" ht="12.75" hidden="1" customHeight="1">
      <c r="A182" s="128" t="s">
        <v>374</v>
      </c>
      <c r="B182" s="4"/>
      <c r="C182" s="98"/>
      <c r="D182" s="103"/>
      <c r="E182" s="129"/>
      <c r="F182" s="129"/>
      <c r="G182" s="130"/>
      <c r="H182" s="139"/>
      <c r="I182" s="261"/>
      <c r="J182" s="140" t="str">
        <f t="shared" si="22"/>
        <v/>
      </c>
      <c r="K182" s="132"/>
      <c r="L182" s="132"/>
      <c r="M182" s="133"/>
      <c r="N182" s="134" t="str">
        <f t="shared" si="20"/>
        <v/>
      </c>
      <c r="O182" s="140" t="str">
        <f t="shared" si="7"/>
        <v/>
      </c>
      <c r="P182" s="141" t="str">
        <f t="shared" si="15"/>
        <v/>
      </c>
      <c r="Q182" s="137" t="str">
        <f t="shared" si="21"/>
        <v/>
      </c>
      <c r="R182" s="134" t="str">
        <f t="shared" si="16"/>
        <v/>
      </c>
      <c r="S182" s="134" t="str">
        <f t="shared" si="17"/>
        <v/>
      </c>
      <c r="T182" s="134" t="str">
        <f t="shared" si="18"/>
        <v/>
      </c>
      <c r="U182" s="134" t="str">
        <f t="shared" si="19"/>
        <v/>
      </c>
      <c r="V182" s="134" t="str">
        <f t="shared" si="23"/>
        <v/>
      </c>
      <c r="W182" s="142" t="str">
        <f t="shared" si="25"/>
        <v/>
      </c>
      <c r="X182" s="265" t="str">
        <f t="shared" si="10"/>
        <v/>
      </c>
      <c r="Y182" s="16">
        <f t="shared" si="24"/>
        <v>0</v>
      </c>
    </row>
    <row r="183" spans="1:25" ht="12.75" hidden="1" customHeight="1">
      <c r="A183" s="128" t="s">
        <v>374</v>
      </c>
      <c r="B183" s="4"/>
      <c r="C183" s="98"/>
      <c r="D183" s="103"/>
      <c r="E183" s="129"/>
      <c r="F183" s="129"/>
      <c r="G183" s="130"/>
      <c r="H183" s="139"/>
      <c r="I183" s="261"/>
      <c r="J183" s="140" t="str">
        <f t="shared" si="22"/>
        <v/>
      </c>
      <c r="K183" s="132"/>
      <c r="L183" s="132"/>
      <c r="M183" s="133"/>
      <c r="N183" s="134" t="str">
        <f t="shared" si="20"/>
        <v/>
      </c>
      <c r="O183" s="140" t="str">
        <f t="shared" si="7"/>
        <v/>
      </c>
      <c r="P183" s="141" t="str">
        <f t="shared" si="15"/>
        <v/>
      </c>
      <c r="Q183" s="137" t="str">
        <f t="shared" si="21"/>
        <v/>
      </c>
      <c r="R183" s="134" t="str">
        <f t="shared" si="16"/>
        <v/>
      </c>
      <c r="S183" s="134" t="str">
        <f t="shared" si="17"/>
        <v/>
      </c>
      <c r="T183" s="134" t="str">
        <f t="shared" si="18"/>
        <v/>
      </c>
      <c r="U183" s="134" t="str">
        <f t="shared" si="19"/>
        <v/>
      </c>
      <c r="V183" s="134" t="str">
        <f t="shared" si="23"/>
        <v/>
      </c>
      <c r="W183" s="142" t="str">
        <f t="shared" si="25"/>
        <v/>
      </c>
      <c r="X183" s="265" t="str">
        <f t="shared" si="10"/>
        <v/>
      </c>
      <c r="Y183" s="16">
        <f t="shared" si="24"/>
        <v>0</v>
      </c>
    </row>
    <row r="184" spans="1:25" ht="12.75" hidden="1" customHeight="1">
      <c r="A184" s="128" t="s">
        <v>374</v>
      </c>
      <c r="B184" s="4"/>
      <c r="C184" s="98"/>
      <c r="D184" s="103"/>
      <c r="E184" s="129"/>
      <c r="F184" s="129"/>
      <c r="G184" s="130"/>
      <c r="H184" s="139"/>
      <c r="I184" s="261"/>
      <c r="J184" s="140" t="str">
        <f t="shared" si="22"/>
        <v/>
      </c>
      <c r="K184" s="132"/>
      <c r="L184" s="132"/>
      <c r="M184" s="133"/>
      <c r="N184" s="134" t="str">
        <f t="shared" si="20"/>
        <v/>
      </c>
      <c r="O184" s="140" t="str">
        <f t="shared" si="7"/>
        <v/>
      </c>
      <c r="P184" s="141" t="str">
        <f t="shared" si="15"/>
        <v/>
      </c>
      <c r="Q184" s="137" t="str">
        <f t="shared" si="21"/>
        <v/>
      </c>
      <c r="R184" s="134" t="str">
        <f t="shared" si="16"/>
        <v/>
      </c>
      <c r="S184" s="134" t="str">
        <f t="shared" si="17"/>
        <v/>
      </c>
      <c r="T184" s="134" t="str">
        <f t="shared" si="18"/>
        <v/>
      </c>
      <c r="U184" s="134" t="str">
        <f t="shared" si="19"/>
        <v/>
      </c>
      <c r="V184" s="134" t="str">
        <f t="shared" si="23"/>
        <v/>
      </c>
      <c r="W184" s="142" t="str">
        <f t="shared" si="25"/>
        <v/>
      </c>
      <c r="X184" s="265" t="str">
        <f t="shared" si="10"/>
        <v/>
      </c>
      <c r="Y184" s="16">
        <f t="shared" si="24"/>
        <v>0</v>
      </c>
    </row>
    <row r="185" spans="1:25" ht="12.75" hidden="1" customHeight="1">
      <c r="A185" s="128" t="s">
        <v>374</v>
      </c>
      <c r="B185" s="4"/>
      <c r="C185" s="98"/>
      <c r="D185" s="103"/>
      <c r="E185" s="129"/>
      <c r="F185" s="129"/>
      <c r="G185" s="130"/>
      <c r="H185" s="139"/>
      <c r="I185" s="261"/>
      <c r="J185" s="140" t="str">
        <f t="shared" si="22"/>
        <v/>
      </c>
      <c r="K185" s="132"/>
      <c r="L185" s="132"/>
      <c r="M185" s="133"/>
      <c r="N185" s="134" t="str">
        <f t="shared" si="20"/>
        <v/>
      </c>
      <c r="O185" s="140" t="str">
        <f t="shared" si="7"/>
        <v/>
      </c>
      <c r="P185" s="141" t="str">
        <f t="shared" si="15"/>
        <v/>
      </c>
      <c r="Q185" s="137" t="str">
        <f t="shared" si="21"/>
        <v/>
      </c>
      <c r="R185" s="134" t="str">
        <f t="shared" si="16"/>
        <v/>
      </c>
      <c r="S185" s="134" t="str">
        <f t="shared" si="17"/>
        <v/>
      </c>
      <c r="T185" s="134" t="str">
        <f t="shared" si="18"/>
        <v/>
      </c>
      <c r="U185" s="134" t="str">
        <f t="shared" si="19"/>
        <v/>
      </c>
      <c r="V185" s="134" t="str">
        <f t="shared" si="23"/>
        <v/>
      </c>
      <c r="W185" s="142" t="str">
        <f t="shared" si="25"/>
        <v/>
      </c>
      <c r="X185" s="265" t="str">
        <f t="shared" si="10"/>
        <v/>
      </c>
      <c r="Y185" s="16">
        <f t="shared" si="24"/>
        <v>0</v>
      </c>
    </row>
    <row r="186" spans="1:25" ht="12.75" hidden="1" customHeight="1">
      <c r="A186" s="128" t="s">
        <v>374</v>
      </c>
      <c r="B186" s="4"/>
      <c r="C186" s="98"/>
      <c r="D186" s="103"/>
      <c r="E186" s="129"/>
      <c r="F186" s="129"/>
      <c r="G186" s="130"/>
      <c r="H186" s="139"/>
      <c r="I186" s="261"/>
      <c r="J186" s="140" t="str">
        <f t="shared" si="22"/>
        <v/>
      </c>
      <c r="K186" s="132"/>
      <c r="L186" s="132"/>
      <c r="M186" s="133"/>
      <c r="N186" s="134" t="str">
        <f t="shared" si="20"/>
        <v/>
      </c>
      <c r="O186" s="140" t="str">
        <f t="shared" si="7"/>
        <v/>
      </c>
      <c r="P186" s="141" t="str">
        <f t="shared" si="15"/>
        <v/>
      </c>
      <c r="Q186" s="137" t="str">
        <f t="shared" si="21"/>
        <v/>
      </c>
      <c r="R186" s="134" t="str">
        <f t="shared" si="16"/>
        <v/>
      </c>
      <c r="S186" s="134" t="str">
        <f t="shared" si="17"/>
        <v/>
      </c>
      <c r="T186" s="134" t="str">
        <f t="shared" si="18"/>
        <v/>
      </c>
      <c r="U186" s="134" t="str">
        <f t="shared" si="19"/>
        <v/>
      </c>
      <c r="V186" s="134" t="str">
        <f t="shared" si="23"/>
        <v/>
      </c>
      <c r="W186" s="142" t="str">
        <f t="shared" si="25"/>
        <v/>
      </c>
      <c r="X186" s="265" t="str">
        <f t="shared" si="10"/>
        <v/>
      </c>
      <c r="Y186" s="16">
        <f t="shared" si="24"/>
        <v>0</v>
      </c>
    </row>
    <row r="187" spans="1:25" ht="12.75" hidden="1" customHeight="1">
      <c r="A187" s="128" t="s">
        <v>374</v>
      </c>
      <c r="B187" s="4"/>
      <c r="C187" s="98"/>
      <c r="D187" s="103"/>
      <c r="E187" s="129"/>
      <c r="F187" s="129"/>
      <c r="G187" s="130"/>
      <c r="H187" s="139"/>
      <c r="I187" s="261"/>
      <c r="J187" s="140" t="str">
        <f t="shared" si="22"/>
        <v/>
      </c>
      <c r="K187" s="132"/>
      <c r="L187" s="132"/>
      <c r="M187" s="133"/>
      <c r="N187" s="134" t="str">
        <f t="shared" si="20"/>
        <v/>
      </c>
      <c r="O187" s="140" t="str">
        <f t="shared" si="7"/>
        <v/>
      </c>
      <c r="P187" s="141" t="str">
        <f t="shared" si="15"/>
        <v/>
      </c>
      <c r="Q187" s="137" t="str">
        <f t="shared" si="21"/>
        <v/>
      </c>
      <c r="R187" s="134" t="str">
        <f t="shared" si="16"/>
        <v/>
      </c>
      <c r="S187" s="134" t="str">
        <f t="shared" si="17"/>
        <v/>
      </c>
      <c r="T187" s="134" t="str">
        <f t="shared" si="18"/>
        <v/>
      </c>
      <c r="U187" s="134" t="str">
        <f t="shared" si="19"/>
        <v/>
      </c>
      <c r="V187" s="134" t="str">
        <f t="shared" si="23"/>
        <v/>
      </c>
      <c r="W187" s="142" t="str">
        <f t="shared" si="25"/>
        <v/>
      </c>
      <c r="X187" s="265" t="str">
        <f t="shared" si="10"/>
        <v/>
      </c>
      <c r="Y187" s="16">
        <f t="shared" si="24"/>
        <v>0</v>
      </c>
    </row>
    <row r="188" spans="1:25" ht="12.75" hidden="1" customHeight="1">
      <c r="A188" s="128" t="s">
        <v>374</v>
      </c>
      <c r="B188" s="4"/>
      <c r="C188" s="98"/>
      <c r="D188" s="103"/>
      <c r="E188" s="129"/>
      <c r="F188" s="129"/>
      <c r="G188" s="130"/>
      <c r="H188" s="139"/>
      <c r="I188" s="261"/>
      <c r="J188" s="140" t="str">
        <f t="shared" si="22"/>
        <v/>
      </c>
      <c r="K188" s="132"/>
      <c r="L188" s="132"/>
      <c r="M188" s="133"/>
      <c r="N188" s="134" t="str">
        <f t="shared" si="20"/>
        <v/>
      </c>
      <c r="O188" s="140" t="str">
        <f t="shared" si="7"/>
        <v/>
      </c>
      <c r="P188" s="141" t="str">
        <f t="shared" si="15"/>
        <v/>
      </c>
      <c r="Q188" s="137" t="str">
        <f t="shared" si="21"/>
        <v/>
      </c>
      <c r="R188" s="134" t="str">
        <f t="shared" si="16"/>
        <v/>
      </c>
      <c r="S188" s="134" t="str">
        <f t="shared" si="17"/>
        <v/>
      </c>
      <c r="T188" s="134" t="str">
        <f t="shared" si="18"/>
        <v/>
      </c>
      <c r="U188" s="134" t="str">
        <f t="shared" si="19"/>
        <v/>
      </c>
      <c r="V188" s="134" t="str">
        <f t="shared" si="23"/>
        <v/>
      </c>
      <c r="W188" s="142" t="str">
        <f t="shared" si="25"/>
        <v/>
      </c>
      <c r="X188" s="265" t="str">
        <f t="shared" si="10"/>
        <v/>
      </c>
      <c r="Y188" s="16">
        <f t="shared" si="24"/>
        <v>0</v>
      </c>
    </row>
    <row r="189" spans="1:25" ht="12.75" hidden="1" customHeight="1">
      <c r="A189" s="128" t="s">
        <v>374</v>
      </c>
      <c r="B189" s="4"/>
      <c r="C189" s="98"/>
      <c r="D189" s="103"/>
      <c r="E189" s="129"/>
      <c r="F189" s="129"/>
      <c r="G189" s="130"/>
      <c r="H189" s="139"/>
      <c r="I189" s="261"/>
      <c r="J189" s="140" t="str">
        <f t="shared" si="22"/>
        <v/>
      </c>
      <c r="K189" s="132"/>
      <c r="L189" s="132"/>
      <c r="M189" s="133"/>
      <c r="N189" s="134" t="str">
        <f t="shared" si="20"/>
        <v/>
      </c>
      <c r="O189" s="140" t="str">
        <f t="shared" si="7"/>
        <v/>
      </c>
      <c r="P189" s="141" t="str">
        <f t="shared" si="15"/>
        <v/>
      </c>
      <c r="Q189" s="137" t="str">
        <f t="shared" si="21"/>
        <v/>
      </c>
      <c r="R189" s="134" t="str">
        <f t="shared" si="16"/>
        <v/>
      </c>
      <c r="S189" s="134" t="str">
        <f t="shared" si="17"/>
        <v/>
      </c>
      <c r="T189" s="134" t="str">
        <f t="shared" si="18"/>
        <v/>
      </c>
      <c r="U189" s="134" t="str">
        <f t="shared" si="19"/>
        <v/>
      </c>
      <c r="V189" s="134" t="str">
        <f t="shared" si="23"/>
        <v/>
      </c>
      <c r="W189" s="142" t="str">
        <f t="shared" si="25"/>
        <v/>
      </c>
      <c r="X189" s="265" t="str">
        <f t="shared" si="10"/>
        <v/>
      </c>
      <c r="Y189" s="16">
        <f t="shared" si="24"/>
        <v>0</v>
      </c>
    </row>
    <row r="190" spans="1:25" ht="12.75" hidden="1" customHeight="1">
      <c r="A190" s="128" t="s">
        <v>374</v>
      </c>
      <c r="B190" s="4"/>
      <c r="C190" s="98"/>
      <c r="D190" s="103"/>
      <c r="E190" s="129"/>
      <c r="F190" s="129"/>
      <c r="G190" s="130"/>
      <c r="H190" s="139"/>
      <c r="I190" s="261"/>
      <c r="J190" s="140" t="str">
        <f t="shared" si="22"/>
        <v/>
      </c>
      <c r="K190" s="132"/>
      <c r="L190" s="132"/>
      <c r="M190" s="133"/>
      <c r="N190" s="134" t="str">
        <f t="shared" si="20"/>
        <v/>
      </c>
      <c r="O190" s="140" t="str">
        <f t="shared" si="7"/>
        <v/>
      </c>
      <c r="P190" s="141" t="str">
        <f t="shared" si="15"/>
        <v/>
      </c>
      <c r="Q190" s="137" t="str">
        <f t="shared" si="21"/>
        <v/>
      </c>
      <c r="R190" s="134" t="str">
        <f t="shared" si="16"/>
        <v/>
      </c>
      <c r="S190" s="134" t="str">
        <f t="shared" si="17"/>
        <v/>
      </c>
      <c r="T190" s="134" t="str">
        <f t="shared" si="18"/>
        <v/>
      </c>
      <c r="U190" s="134" t="str">
        <f t="shared" si="19"/>
        <v/>
      </c>
      <c r="V190" s="134" t="str">
        <f t="shared" si="23"/>
        <v/>
      </c>
      <c r="W190" s="142" t="str">
        <f t="shared" si="25"/>
        <v/>
      </c>
      <c r="X190" s="265" t="str">
        <f t="shared" si="10"/>
        <v/>
      </c>
      <c r="Y190" s="16">
        <f t="shared" si="24"/>
        <v>0</v>
      </c>
    </row>
    <row r="191" spans="1:25" ht="12.75" hidden="1" customHeight="1">
      <c r="A191" s="128" t="s">
        <v>374</v>
      </c>
      <c r="B191" s="4"/>
      <c r="C191" s="98"/>
      <c r="D191" s="103"/>
      <c r="E191" s="129"/>
      <c r="F191" s="129"/>
      <c r="G191" s="130"/>
      <c r="H191" s="139"/>
      <c r="I191" s="261"/>
      <c r="J191" s="140" t="str">
        <f t="shared" si="22"/>
        <v/>
      </c>
      <c r="K191" s="132"/>
      <c r="L191" s="132"/>
      <c r="M191" s="133"/>
      <c r="N191" s="134" t="str">
        <f t="shared" si="20"/>
        <v/>
      </c>
      <c r="O191" s="140" t="str">
        <f t="shared" si="7"/>
        <v/>
      </c>
      <c r="P191" s="141" t="str">
        <f t="shared" si="15"/>
        <v/>
      </c>
      <c r="Q191" s="137" t="str">
        <f t="shared" si="21"/>
        <v/>
      </c>
      <c r="R191" s="134" t="str">
        <f t="shared" si="16"/>
        <v/>
      </c>
      <c r="S191" s="134" t="str">
        <f t="shared" si="17"/>
        <v/>
      </c>
      <c r="T191" s="134" t="str">
        <f t="shared" si="18"/>
        <v/>
      </c>
      <c r="U191" s="134" t="str">
        <f t="shared" si="19"/>
        <v/>
      </c>
      <c r="V191" s="134" t="str">
        <f t="shared" si="23"/>
        <v/>
      </c>
      <c r="W191" s="142" t="str">
        <f t="shared" si="25"/>
        <v/>
      </c>
      <c r="X191" s="265" t="str">
        <f t="shared" si="10"/>
        <v/>
      </c>
      <c r="Y191" s="16">
        <f t="shared" si="24"/>
        <v>0</v>
      </c>
    </row>
    <row r="192" spans="1:25" ht="12.75" hidden="1" customHeight="1">
      <c r="A192" s="128" t="s">
        <v>374</v>
      </c>
      <c r="B192" s="4"/>
      <c r="C192" s="98"/>
      <c r="D192" s="103"/>
      <c r="E192" s="129"/>
      <c r="F192" s="129"/>
      <c r="G192" s="130"/>
      <c r="H192" s="139"/>
      <c r="I192" s="261"/>
      <c r="J192" s="140" t="str">
        <f t="shared" si="22"/>
        <v/>
      </c>
      <c r="K192" s="132"/>
      <c r="L192" s="132"/>
      <c r="M192" s="133"/>
      <c r="N192" s="134" t="str">
        <f t="shared" si="20"/>
        <v/>
      </c>
      <c r="O192" s="140" t="str">
        <f t="shared" si="7"/>
        <v/>
      </c>
      <c r="P192" s="141" t="str">
        <f t="shared" si="15"/>
        <v/>
      </c>
      <c r="Q192" s="137" t="str">
        <f t="shared" si="21"/>
        <v/>
      </c>
      <c r="R192" s="134" t="str">
        <f t="shared" si="16"/>
        <v/>
      </c>
      <c r="S192" s="134" t="str">
        <f t="shared" si="17"/>
        <v/>
      </c>
      <c r="T192" s="134" t="str">
        <f t="shared" si="18"/>
        <v/>
      </c>
      <c r="U192" s="134" t="str">
        <f t="shared" si="19"/>
        <v/>
      </c>
      <c r="V192" s="134" t="str">
        <f t="shared" si="23"/>
        <v/>
      </c>
      <c r="W192" s="142" t="str">
        <f t="shared" si="25"/>
        <v/>
      </c>
      <c r="X192" s="265" t="str">
        <f t="shared" si="10"/>
        <v/>
      </c>
      <c r="Y192" s="16">
        <f t="shared" si="24"/>
        <v>0</v>
      </c>
    </row>
    <row r="193" spans="1:25" ht="12.75" hidden="1" customHeight="1">
      <c r="A193" s="128" t="s">
        <v>374</v>
      </c>
      <c r="B193" s="4"/>
      <c r="C193" s="98"/>
      <c r="D193" s="103"/>
      <c r="E193" s="129"/>
      <c r="F193" s="129"/>
      <c r="G193" s="130"/>
      <c r="H193" s="139"/>
      <c r="I193" s="261"/>
      <c r="J193" s="140" t="str">
        <f t="shared" si="22"/>
        <v/>
      </c>
      <c r="K193" s="132"/>
      <c r="L193" s="132"/>
      <c r="M193" s="133"/>
      <c r="N193" s="134" t="str">
        <f t="shared" si="20"/>
        <v/>
      </c>
      <c r="O193" s="140" t="str">
        <f t="shared" si="7"/>
        <v/>
      </c>
      <c r="P193" s="141" t="str">
        <f t="shared" si="15"/>
        <v/>
      </c>
      <c r="Q193" s="137" t="str">
        <f t="shared" si="21"/>
        <v/>
      </c>
      <c r="R193" s="134" t="str">
        <f t="shared" si="16"/>
        <v/>
      </c>
      <c r="S193" s="134" t="str">
        <f t="shared" si="17"/>
        <v/>
      </c>
      <c r="T193" s="134" t="str">
        <f t="shared" si="18"/>
        <v/>
      </c>
      <c r="U193" s="134" t="str">
        <f t="shared" si="19"/>
        <v/>
      </c>
      <c r="V193" s="134" t="str">
        <f t="shared" si="23"/>
        <v/>
      </c>
      <c r="W193" s="142" t="str">
        <f t="shared" si="25"/>
        <v/>
      </c>
      <c r="X193" s="265" t="str">
        <f t="shared" si="10"/>
        <v/>
      </c>
      <c r="Y193" s="16">
        <f t="shared" si="24"/>
        <v>0</v>
      </c>
    </row>
    <row r="194" spans="1:25" ht="12.75" hidden="1" customHeight="1">
      <c r="A194" s="128" t="s">
        <v>374</v>
      </c>
      <c r="B194" s="4"/>
      <c r="C194" s="98"/>
      <c r="D194" s="103"/>
      <c r="E194" s="129"/>
      <c r="F194" s="129"/>
      <c r="G194" s="130"/>
      <c r="H194" s="139"/>
      <c r="I194" s="261"/>
      <c r="J194" s="140" t="str">
        <f t="shared" si="22"/>
        <v/>
      </c>
      <c r="K194" s="132"/>
      <c r="L194" s="132"/>
      <c r="M194" s="133"/>
      <c r="N194" s="134" t="str">
        <f t="shared" si="20"/>
        <v/>
      </c>
      <c r="O194" s="140" t="str">
        <f t="shared" si="7"/>
        <v/>
      </c>
      <c r="P194" s="141" t="str">
        <f t="shared" si="15"/>
        <v/>
      </c>
      <c r="Q194" s="137" t="str">
        <f t="shared" si="21"/>
        <v/>
      </c>
      <c r="R194" s="134" t="str">
        <f t="shared" si="16"/>
        <v/>
      </c>
      <c r="S194" s="134" t="str">
        <f t="shared" si="17"/>
        <v/>
      </c>
      <c r="T194" s="134" t="str">
        <f t="shared" si="18"/>
        <v/>
      </c>
      <c r="U194" s="134" t="str">
        <f t="shared" si="19"/>
        <v/>
      </c>
      <c r="V194" s="134" t="str">
        <f t="shared" si="23"/>
        <v/>
      </c>
      <c r="W194" s="142" t="str">
        <f t="shared" si="25"/>
        <v/>
      </c>
      <c r="X194" s="265" t="str">
        <f t="shared" si="10"/>
        <v/>
      </c>
      <c r="Y194" s="16">
        <f t="shared" si="24"/>
        <v>0</v>
      </c>
    </row>
    <row r="195" spans="1:25" ht="12.75" hidden="1" customHeight="1">
      <c r="A195" s="128" t="s">
        <v>374</v>
      </c>
      <c r="B195" s="4"/>
      <c r="C195" s="98"/>
      <c r="D195" s="103"/>
      <c r="E195" s="129"/>
      <c r="F195" s="129"/>
      <c r="G195" s="130"/>
      <c r="H195" s="139"/>
      <c r="I195" s="261"/>
      <c r="J195" s="140" t="str">
        <f t="shared" si="22"/>
        <v/>
      </c>
      <c r="K195" s="132"/>
      <c r="L195" s="132"/>
      <c r="M195" s="133"/>
      <c r="N195" s="134" t="str">
        <f t="shared" si="20"/>
        <v/>
      </c>
      <c r="O195" s="140" t="str">
        <f t="shared" si="7"/>
        <v/>
      </c>
      <c r="P195" s="141" t="str">
        <f t="shared" si="15"/>
        <v/>
      </c>
      <c r="Q195" s="137" t="str">
        <f t="shared" si="21"/>
        <v/>
      </c>
      <c r="R195" s="134" t="str">
        <f t="shared" si="16"/>
        <v/>
      </c>
      <c r="S195" s="134" t="str">
        <f t="shared" si="17"/>
        <v/>
      </c>
      <c r="T195" s="134" t="str">
        <f t="shared" si="18"/>
        <v/>
      </c>
      <c r="U195" s="134" t="str">
        <f t="shared" si="19"/>
        <v/>
      </c>
      <c r="V195" s="134" t="str">
        <f t="shared" si="23"/>
        <v/>
      </c>
      <c r="W195" s="142" t="str">
        <f t="shared" si="25"/>
        <v/>
      </c>
      <c r="X195" s="265" t="str">
        <f t="shared" si="10"/>
        <v/>
      </c>
      <c r="Y195" s="16">
        <f t="shared" si="24"/>
        <v>0</v>
      </c>
    </row>
    <row r="196" spans="1:25" ht="12.75" hidden="1" customHeight="1">
      <c r="A196" s="128" t="s">
        <v>374</v>
      </c>
      <c r="B196" s="4"/>
      <c r="C196" s="98"/>
      <c r="D196" s="103"/>
      <c r="E196" s="129"/>
      <c r="F196" s="129"/>
      <c r="G196" s="130"/>
      <c r="H196" s="143"/>
      <c r="I196" s="262"/>
      <c r="J196" s="140" t="str">
        <f t="shared" si="22"/>
        <v/>
      </c>
      <c r="K196" s="112"/>
      <c r="L196" s="112"/>
      <c r="M196" s="144"/>
      <c r="N196" s="134" t="str">
        <f t="shared" si="20"/>
        <v/>
      </c>
      <c r="O196" s="140" t="str">
        <f t="shared" si="7"/>
        <v/>
      </c>
      <c r="P196" s="141" t="str">
        <f t="shared" si="15"/>
        <v/>
      </c>
      <c r="Q196" s="137" t="str">
        <f t="shared" si="21"/>
        <v/>
      </c>
      <c r="R196" s="134" t="str">
        <f t="shared" si="16"/>
        <v/>
      </c>
      <c r="S196" s="134" t="str">
        <f t="shared" si="17"/>
        <v/>
      </c>
      <c r="T196" s="134" t="str">
        <f t="shared" si="18"/>
        <v/>
      </c>
      <c r="U196" s="134" t="str">
        <f t="shared" si="19"/>
        <v/>
      </c>
      <c r="V196" s="134" t="str">
        <f t="shared" si="23"/>
        <v/>
      </c>
      <c r="W196" s="142" t="str">
        <f t="shared" si="25"/>
        <v/>
      </c>
      <c r="X196" s="265" t="str">
        <f t="shared" si="10"/>
        <v/>
      </c>
      <c r="Y196" s="16">
        <f t="shared" si="24"/>
        <v>0</v>
      </c>
    </row>
    <row r="197" spans="1:25" ht="12.75" hidden="1" customHeight="1">
      <c r="A197" s="128" t="s">
        <v>374</v>
      </c>
      <c r="B197" s="4"/>
      <c r="C197" s="98"/>
      <c r="D197" s="103"/>
      <c r="E197" s="129"/>
      <c r="F197" s="129"/>
      <c r="G197" s="130"/>
      <c r="H197" s="143"/>
      <c r="I197" s="262"/>
      <c r="J197" s="140" t="str">
        <f t="shared" si="22"/>
        <v/>
      </c>
      <c r="K197" s="112"/>
      <c r="L197" s="112"/>
      <c r="M197" s="144"/>
      <c r="N197" s="134" t="str">
        <f t="shared" si="20"/>
        <v/>
      </c>
      <c r="O197" s="140" t="str">
        <f t="shared" si="7"/>
        <v/>
      </c>
      <c r="P197" s="141" t="str">
        <f t="shared" si="15"/>
        <v/>
      </c>
      <c r="Q197" s="137" t="str">
        <f t="shared" si="21"/>
        <v/>
      </c>
      <c r="R197" s="134" t="str">
        <f t="shared" si="16"/>
        <v/>
      </c>
      <c r="S197" s="134" t="str">
        <f t="shared" si="17"/>
        <v/>
      </c>
      <c r="T197" s="134" t="str">
        <f t="shared" si="18"/>
        <v/>
      </c>
      <c r="U197" s="134" t="str">
        <f t="shared" si="19"/>
        <v/>
      </c>
      <c r="V197" s="134" t="str">
        <f t="shared" si="23"/>
        <v/>
      </c>
      <c r="W197" s="142" t="str">
        <f t="shared" si="25"/>
        <v/>
      </c>
      <c r="X197" s="265" t="str">
        <f t="shared" si="10"/>
        <v/>
      </c>
      <c r="Y197" s="16">
        <f t="shared" si="24"/>
        <v>0</v>
      </c>
    </row>
    <row r="198" spans="1:25" ht="12.75" hidden="1" customHeight="1">
      <c r="A198" s="128" t="s">
        <v>374</v>
      </c>
      <c r="B198" s="4"/>
      <c r="C198" s="98"/>
      <c r="D198" s="103"/>
      <c r="E198" s="129"/>
      <c r="F198" s="129"/>
      <c r="G198" s="130"/>
      <c r="H198" s="143"/>
      <c r="I198" s="262"/>
      <c r="J198" s="140" t="str">
        <f t="shared" si="22"/>
        <v/>
      </c>
      <c r="K198" s="112"/>
      <c r="L198" s="112"/>
      <c r="M198" s="144"/>
      <c r="N198" s="134" t="str">
        <f t="shared" si="20"/>
        <v/>
      </c>
      <c r="O198" s="140" t="str">
        <f t="shared" si="7"/>
        <v/>
      </c>
      <c r="P198" s="141" t="str">
        <f t="shared" si="15"/>
        <v/>
      </c>
      <c r="Q198" s="137" t="str">
        <f t="shared" si="21"/>
        <v/>
      </c>
      <c r="R198" s="134" t="str">
        <f t="shared" si="16"/>
        <v/>
      </c>
      <c r="S198" s="134" t="str">
        <f t="shared" si="17"/>
        <v/>
      </c>
      <c r="T198" s="134" t="str">
        <f t="shared" si="18"/>
        <v/>
      </c>
      <c r="U198" s="134" t="str">
        <f t="shared" si="19"/>
        <v/>
      </c>
      <c r="V198" s="134" t="str">
        <f t="shared" si="23"/>
        <v/>
      </c>
      <c r="W198" s="142" t="str">
        <f t="shared" si="25"/>
        <v/>
      </c>
      <c r="X198" s="265" t="str">
        <f t="shared" si="10"/>
        <v/>
      </c>
      <c r="Y198" s="16">
        <f t="shared" si="24"/>
        <v>0</v>
      </c>
    </row>
    <row r="199" spans="1:25" ht="12.75" hidden="1" customHeight="1">
      <c r="A199" s="128" t="s">
        <v>374</v>
      </c>
      <c r="B199" s="4"/>
      <c r="C199" s="98"/>
      <c r="D199" s="103"/>
      <c r="E199" s="129"/>
      <c r="F199" s="129"/>
      <c r="G199" s="130"/>
      <c r="H199" s="143"/>
      <c r="I199" s="262"/>
      <c r="J199" s="140" t="str">
        <f t="shared" si="22"/>
        <v/>
      </c>
      <c r="K199" s="112"/>
      <c r="L199" s="112"/>
      <c r="M199" s="144"/>
      <c r="N199" s="134" t="str">
        <f t="shared" si="20"/>
        <v/>
      </c>
      <c r="O199" s="140" t="str">
        <f t="shared" si="7"/>
        <v/>
      </c>
      <c r="P199" s="141" t="str">
        <f t="shared" ref="P199:P229" si="26">IF($Y199 = 1,IF($P$23="No",$P$24,0),"")</f>
        <v/>
      </c>
      <c r="Q199" s="137" t="str">
        <f t="shared" si="21"/>
        <v/>
      </c>
      <c r="R199" s="134" t="str">
        <f t="shared" ref="R199:R229" si="27">IF($Y199 = 1,IFERROR(IF($P$34="Per Bed",$Q$34,$Q$34 /F199),0) + IFERROR(IF($P$35="Per Bed",$Q$35,$Q$35/F199),0),"")</f>
        <v/>
      </c>
      <c r="S199" s="134" t="str">
        <f t="shared" ref="S199:S229" si="28">IF($Y199 = 1,IFERROR(IF($P$36="Per Bed",$Q$36,$Q$36/F199),0),"")</f>
        <v/>
      </c>
      <c r="T199" s="134" t="str">
        <f t="shared" ref="T199:T229" si="29">IF($Y199 = 1,IFERROR(IF($P$38="Per Bed",$Q$38,$Q$38 /F199),0) + IFERROR(IF($P$39="Per Bed",$Q$39,$Q$39/F199),0),"")</f>
        <v/>
      </c>
      <c r="U199" s="134" t="str">
        <f t="shared" ref="U199:U229" si="30">IF($Y199 = 1,IFERROR(IF($P$40="Per Bed",$Q$40,$Q$40/F199),0) + IFERROR(IF($P$41="Per Bed",$Q$41,$Q$41/F199),0) + IFERROR(IF($P$42="Per Bed",$Q$42,$Q$42/F199),0),"")</f>
        <v/>
      </c>
      <c r="V199" s="134" t="str">
        <f t="shared" si="23"/>
        <v/>
      </c>
      <c r="W199" s="142" t="str">
        <f t="shared" si="25"/>
        <v/>
      </c>
      <c r="X199" s="265" t="str">
        <f t="shared" si="10"/>
        <v/>
      </c>
      <c r="Y199" s="16">
        <f t="shared" si="24"/>
        <v>0</v>
      </c>
    </row>
    <row r="200" spans="1:25" ht="12.75" hidden="1" customHeight="1">
      <c r="A200" s="128" t="s">
        <v>374</v>
      </c>
      <c r="B200" s="4"/>
      <c r="C200" s="98"/>
      <c r="D200" s="103"/>
      <c r="E200" s="129"/>
      <c r="F200" s="129"/>
      <c r="G200" s="130"/>
      <c r="H200" s="143"/>
      <c r="I200" s="262"/>
      <c r="J200" s="140" t="str">
        <f t="shared" si="22"/>
        <v/>
      </c>
      <c r="K200" s="112"/>
      <c r="L200" s="112"/>
      <c r="M200" s="144"/>
      <c r="N200" s="134" t="str">
        <f t="shared" ref="N200:N229" si="31">IF($Y200 = 1, $I200-K200/12-L200/12-M200,"")</f>
        <v/>
      </c>
      <c r="O200" s="140" t="str">
        <f t="shared" si="7"/>
        <v/>
      </c>
      <c r="P200" s="141" t="str">
        <f t="shared" si="26"/>
        <v/>
      </c>
      <c r="Q200" s="137" t="str">
        <f t="shared" ref="Q200:Q229" si="32">IF($Y200 = 1,$Q$19,"")</f>
        <v/>
      </c>
      <c r="R200" s="134" t="str">
        <f t="shared" si="27"/>
        <v/>
      </c>
      <c r="S200" s="134" t="str">
        <f t="shared" si="28"/>
        <v/>
      </c>
      <c r="T200" s="134" t="str">
        <f t="shared" si="29"/>
        <v/>
      </c>
      <c r="U200" s="134" t="str">
        <f t="shared" si="30"/>
        <v/>
      </c>
      <c r="V200" s="134" t="str">
        <f t="shared" si="23"/>
        <v/>
      </c>
      <c r="W200" s="142" t="str">
        <f t="shared" si="25"/>
        <v/>
      </c>
      <c r="X200" s="265" t="str">
        <f t="shared" si="10"/>
        <v/>
      </c>
      <c r="Y200" s="16">
        <f t="shared" si="24"/>
        <v>0</v>
      </c>
    </row>
    <row r="201" spans="1:25" ht="12.75" hidden="1" customHeight="1">
      <c r="A201" s="128" t="s">
        <v>374</v>
      </c>
      <c r="B201" s="4"/>
      <c r="C201" s="98"/>
      <c r="D201" s="103"/>
      <c r="E201" s="129"/>
      <c r="F201" s="129"/>
      <c r="G201" s="130"/>
      <c r="H201" s="143"/>
      <c r="I201" s="262"/>
      <c r="J201" s="140" t="str">
        <f t="shared" ref="J201:J229" si="33">IF($Y201 = 1,$I201/$E201,"")</f>
        <v/>
      </c>
      <c r="K201" s="112"/>
      <c r="L201" s="112"/>
      <c r="M201" s="144"/>
      <c r="N201" s="134" t="str">
        <f t="shared" si="31"/>
        <v/>
      </c>
      <c r="O201" s="140" t="str">
        <f t="shared" si="7"/>
        <v/>
      </c>
      <c r="P201" s="141" t="str">
        <f t="shared" si="26"/>
        <v/>
      </c>
      <c r="Q201" s="137" t="str">
        <f t="shared" si="32"/>
        <v/>
      </c>
      <c r="R201" s="134" t="str">
        <f t="shared" si="27"/>
        <v/>
      </c>
      <c r="S201" s="134" t="str">
        <f t="shared" si="28"/>
        <v/>
      </c>
      <c r="T201" s="134" t="str">
        <f t="shared" si="29"/>
        <v/>
      </c>
      <c r="U201" s="134" t="str">
        <f t="shared" si="30"/>
        <v/>
      </c>
      <c r="V201" s="134" t="str">
        <f t="shared" ref="V201:V229" si="34">IF($Y201 = 1,$I$44,"")</f>
        <v/>
      </c>
      <c r="W201" s="142" t="str">
        <f t="shared" si="25"/>
        <v/>
      </c>
      <c r="X201" s="265" t="str">
        <f t="shared" si="10"/>
        <v/>
      </c>
      <c r="Y201" s="16">
        <f t="shared" ref="Y201:Y229" si="35">IF(AND(A201&lt;&gt;"", E201 &gt; 0, F201 &lt;&gt; ""),  1, 0 )</f>
        <v>0</v>
      </c>
    </row>
    <row r="202" spans="1:25" ht="12.75" hidden="1" customHeight="1">
      <c r="A202" s="128" t="s">
        <v>374</v>
      </c>
      <c r="B202" s="4"/>
      <c r="C202" s="98"/>
      <c r="D202" s="103"/>
      <c r="E202" s="129"/>
      <c r="F202" s="129"/>
      <c r="G202" s="130"/>
      <c r="H202" s="143"/>
      <c r="I202" s="262"/>
      <c r="J202" s="140" t="str">
        <f t="shared" si="33"/>
        <v/>
      </c>
      <c r="K202" s="112"/>
      <c r="L202" s="112"/>
      <c r="M202" s="144"/>
      <c r="N202" s="134" t="str">
        <f t="shared" si="31"/>
        <v/>
      </c>
      <c r="O202" s="140" t="str">
        <f t="shared" si="7"/>
        <v/>
      </c>
      <c r="P202" s="141" t="str">
        <f t="shared" si="26"/>
        <v/>
      </c>
      <c r="Q202" s="137" t="str">
        <f t="shared" si="32"/>
        <v/>
      </c>
      <c r="R202" s="134" t="str">
        <f t="shared" si="27"/>
        <v/>
      </c>
      <c r="S202" s="134" t="str">
        <f t="shared" si="28"/>
        <v/>
      </c>
      <c r="T202" s="134" t="str">
        <f t="shared" si="29"/>
        <v/>
      </c>
      <c r="U202" s="134" t="str">
        <f t="shared" si="30"/>
        <v/>
      </c>
      <c r="V202" s="134" t="str">
        <f t="shared" si="34"/>
        <v/>
      </c>
      <c r="W202" s="142" t="str">
        <f t="shared" si="25"/>
        <v/>
      </c>
      <c r="X202" s="265" t="str">
        <f t="shared" si="10"/>
        <v/>
      </c>
      <c r="Y202" s="16">
        <f t="shared" si="35"/>
        <v>0</v>
      </c>
    </row>
    <row r="203" spans="1:25" ht="12.75" hidden="1" customHeight="1">
      <c r="A203" s="128" t="s">
        <v>374</v>
      </c>
      <c r="B203" s="4"/>
      <c r="C203" s="98"/>
      <c r="D203" s="103"/>
      <c r="E203" s="129"/>
      <c r="F203" s="129"/>
      <c r="G203" s="130"/>
      <c r="H203" s="143"/>
      <c r="I203" s="262"/>
      <c r="J203" s="140" t="str">
        <f t="shared" si="33"/>
        <v/>
      </c>
      <c r="K203" s="112"/>
      <c r="L203" s="112"/>
      <c r="M203" s="144"/>
      <c r="N203" s="134" t="str">
        <f t="shared" si="31"/>
        <v/>
      </c>
      <c r="O203" s="140" t="str">
        <f t="shared" si="7"/>
        <v/>
      </c>
      <c r="P203" s="141" t="str">
        <f t="shared" si="26"/>
        <v/>
      </c>
      <c r="Q203" s="137" t="str">
        <f t="shared" si="32"/>
        <v/>
      </c>
      <c r="R203" s="134" t="str">
        <f t="shared" si="27"/>
        <v/>
      </c>
      <c r="S203" s="134" t="str">
        <f t="shared" si="28"/>
        <v/>
      </c>
      <c r="T203" s="134" t="str">
        <f t="shared" si="29"/>
        <v/>
      </c>
      <c r="U203" s="134" t="str">
        <f t="shared" si="30"/>
        <v/>
      </c>
      <c r="V203" s="134" t="str">
        <f t="shared" si="34"/>
        <v/>
      </c>
      <c r="W203" s="142" t="str">
        <f t="shared" si="25"/>
        <v/>
      </c>
      <c r="X203" s="265" t="str">
        <f t="shared" si="10"/>
        <v/>
      </c>
      <c r="Y203" s="16">
        <f t="shared" si="35"/>
        <v>0</v>
      </c>
    </row>
    <row r="204" spans="1:25" ht="12.75" hidden="1" customHeight="1">
      <c r="A204" s="128" t="s">
        <v>374</v>
      </c>
      <c r="B204" s="4"/>
      <c r="C204" s="98"/>
      <c r="D204" s="103"/>
      <c r="E204" s="129"/>
      <c r="F204" s="129"/>
      <c r="G204" s="130"/>
      <c r="H204" s="143"/>
      <c r="I204" s="262"/>
      <c r="J204" s="140" t="str">
        <f t="shared" si="33"/>
        <v/>
      </c>
      <c r="K204" s="112"/>
      <c r="L204" s="112"/>
      <c r="M204" s="144"/>
      <c r="N204" s="134" t="str">
        <f t="shared" si="31"/>
        <v/>
      </c>
      <c r="O204" s="140" t="str">
        <f t="shared" si="7"/>
        <v/>
      </c>
      <c r="P204" s="141" t="str">
        <f t="shared" si="26"/>
        <v/>
      </c>
      <c r="Q204" s="137" t="str">
        <f t="shared" si="32"/>
        <v/>
      </c>
      <c r="R204" s="134" t="str">
        <f t="shared" si="27"/>
        <v/>
      </c>
      <c r="S204" s="134" t="str">
        <f t="shared" si="28"/>
        <v/>
      </c>
      <c r="T204" s="134" t="str">
        <f t="shared" si="29"/>
        <v/>
      </c>
      <c r="U204" s="134" t="str">
        <f t="shared" si="30"/>
        <v/>
      </c>
      <c r="V204" s="134" t="str">
        <f t="shared" si="34"/>
        <v/>
      </c>
      <c r="W204" s="142" t="str">
        <f t="shared" ref="W204:W229" si="36">IF($Y204 = 1,N204+SUM(P204:V204),"")</f>
        <v/>
      </c>
      <c r="X204" s="265" t="str">
        <f t="shared" si="10"/>
        <v/>
      </c>
      <c r="Y204" s="16">
        <f t="shared" si="35"/>
        <v>0</v>
      </c>
    </row>
    <row r="205" spans="1:25" ht="12.75" hidden="1" customHeight="1">
      <c r="A205" s="128" t="s">
        <v>374</v>
      </c>
      <c r="B205" s="4"/>
      <c r="C205" s="98"/>
      <c r="D205" s="103"/>
      <c r="E205" s="129"/>
      <c r="F205" s="129"/>
      <c r="G205" s="130"/>
      <c r="H205" s="143"/>
      <c r="I205" s="262"/>
      <c r="J205" s="140" t="str">
        <f t="shared" si="33"/>
        <v/>
      </c>
      <c r="K205" s="112"/>
      <c r="L205" s="112"/>
      <c r="M205" s="144"/>
      <c r="N205" s="134" t="str">
        <f t="shared" si="31"/>
        <v/>
      </c>
      <c r="O205" s="140" t="str">
        <f t="shared" si="7"/>
        <v/>
      </c>
      <c r="P205" s="141" t="str">
        <f t="shared" si="26"/>
        <v/>
      </c>
      <c r="Q205" s="137" t="str">
        <f t="shared" si="32"/>
        <v/>
      </c>
      <c r="R205" s="134" t="str">
        <f t="shared" si="27"/>
        <v/>
      </c>
      <c r="S205" s="134" t="str">
        <f t="shared" si="28"/>
        <v/>
      </c>
      <c r="T205" s="134" t="str">
        <f t="shared" si="29"/>
        <v/>
      </c>
      <c r="U205" s="134" t="str">
        <f t="shared" si="30"/>
        <v/>
      </c>
      <c r="V205" s="134" t="str">
        <f t="shared" si="34"/>
        <v/>
      </c>
      <c r="W205" s="142" t="str">
        <f t="shared" si="36"/>
        <v/>
      </c>
      <c r="X205" s="265" t="str">
        <f t="shared" si="10"/>
        <v/>
      </c>
      <c r="Y205" s="16">
        <f t="shared" si="35"/>
        <v>0</v>
      </c>
    </row>
    <row r="206" spans="1:25" ht="12.75" hidden="1" customHeight="1">
      <c r="A206" s="128" t="s">
        <v>374</v>
      </c>
      <c r="B206" s="4"/>
      <c r="C206" s="98"/>
      <c r="D206" s="103"/>
      <c r="E206" s="129"/>
      <c r="F206" s="129"/>
      <c r="G206" s="130"/>
      <c r="H206" s="143"/>
      <c r="I206" s="262"/>
      <c r="J206" s="140" t="str">
        <f t="shared" si="33"/>
        <v/>
      </c>
      <c r="K206" s="112"/>
      <c r="L206" s="112"/>
      <c r="M206" s="144"/>
      <c r="N206" s="134" t="str">
        <f t="shared" si="31"/>
        <v/>
      </c>
      <c r="O206" s="140" t="str">
        <f t="shared" si="7"/>
        <v/>
      </c>
      <c r="P206" s="141" t="str">
        <f t="shared" si="26"/>
        <v/>
      </c>
      <c r="Q206" s="137" t="str">
        <f t="shared" si="32"/>
        <v/>
      </c>
      <c r="R206" s="134" t="str">
        <f t="shared" si="27"/>
        <v/>
      </c>
      <c r="S206" s="134" t="str">
        <f t="shared" si="28"/>
        <v/>
      </c>
      <c r="T206" s="134" t="str">
        <f t="shared" si="29"/>
        <v/>
      </c>
      <c r="U206" s="134" t="str">
        <f t="shared" si="30"/>
        <v/>
      </c>
      <c r="V206" s="134" t="str">
        <f t="shared" si="34"/>
        <v/>
      </c>
      <c r="W206" s="142" t="str">
        <f t="shared" si="36"/>
        <v/>
      </c>
      <c r="X206" s="265" t="str">
        <f t="shared" si="10"/>
        <v/>
      </c>
      <c r="Y206" s="16">
        <f t="shared" si="35"/>
        <v>0</v>
      </c>
    </row>
    <row r="207" spans="1:25" ht="12.75" hidden="1" customHeight="1">
      <c r="A207" s="128" t="s">
        <v>374</v>
      </c>
      <c r="B207" s="4"/>
      <c r="C207" s="98"/>
      <c r="D207" s="103"/>
      <c r="E207" s="129"/>
      <c r="F207" s="129"/>
      <c r="G207" s="130"/>
      <c r="H207" s="143"/>
      <c r="I207" s="262"/>
      <c r="J207" s="140" t="str">
        <f t="shared" si="33"/>
        <v/>
      </c>
      <c r="K207" s="112"/>
      <c r="L207" s="112"/>
      <c r="M207" s="144"/>
      <c r="N207" s="134" t="str">
        <f t="shared" si="31"/>
        <v/>
      </c>
      <c r="O207" s="140" t="str">
        <f t="shared" si="7"/>
        <v/>
      </c>
      <c r="P207" s="141" t="str">
        <f t="shared" si="26"/>
        <v/>
      </c>
      <c r="Q207" s="137" t="str">
        <f t="shared" si="32"/>
        <v/>
      </c>
      <c r="R207" s="134" t="str">
        <f t="shared" si="27"/>
        <v/>
      </c>
      <c r="S207" s="134" t="str">
        <f t="shared" si="28"/>
        <v/>
      </c>
      <c r="T207" s="134" t="str">
        <f t="shared" si="29"/>
        <v/>
      </c>
      <c r="U207" s="134" t="str">
        <f t="shared" si="30"/>
        <v/>
      </c>
      <c r="V207" s="134" t="str">
        <f t="shared" si="34"/>
        <v/>
      </c>
      <c r="W207" s="142" t="str">
        <f t="shared" si="36"/>
        <v/>
      </c>
      <c r="X207" s="265" t="str">
        <f t="shared" si="10"/>
        <v/>
      </c>
      <c r="Y207" s="16">
        <f t="shared" si="35"/>
        <v>0</v>
      </c>
    </row>
    <row r="208" spans="1:25" ht="12.75" hidden="1" customHeight="1">
      <c r="A208" s="128" t="s">
        <v>374</v>
      </c>
      <c r="B208" s="4"/>
      <c r="C208" s="98"/>
      <c r="D208" s="103"/>
      <c r="E208" s="129"/>
      <c r="F208" s="129"/>
      <c r="G208" s="130"/>
      <c r="H208" s="143"/>
      <c r="I208" s="262"/>
      <c r="J208" s="140" t="str">
        <f t="shared" si="33"/>
        <v/>
      </c>
      <c r="K208" s="112"/>
      <c r="L208" s="112"/>
      <c r="M208" s="144"/>
      <c r="N208" s="134" t="str">
        <f t="shared" si="31"/>
        <v/>
      </c>
      <c r="O208" s="140" t="str">
        <f t="shared" si="7"/>
        <v/>
      </c>
      <c r="P208" s="141" t="str">
        <f t="shared" si="26"/>
        <v/>
      </c>
      <c r="Q208" s="137" t="str">
        <f t="shared" si="32"/>
        <v/>
      </c>
      <c r="R208" s="134" t="str">
        <f t="shared" si="27"/>
        <v/>
      </c>
      <c r="S208" s="134" t="str">
        <f t="shared" si="28"/>
        <v/>
      </c>
      <c r="T208" s="134" t="str">
        <f t="shared" si="29"/>
        <v/>
      </c>
      <c r="U208" s="134" t="str">
        <f t="shared" si="30"/>
        <v/>
      </c>
      <c r="V208" s="134" t="str">
        <f t="shared" si="34"/>
        <v/>
      </c>
      <c r="W208" s="142" t="str">
        <f t="shared" si="36"/>
        <v/>
      </c>
      <c r="X208" s="265" t="str">
        <f t="shared" si="10"/>
        <v/>
      </c>
      <c r="Y208" s="16">
        <f t="shared" si="35"/>
        <v>0</v>
      </c>
    </row>
    <row r="209" spans="1:25" ht="12.75" hidden="1" customHeight="1">
      <c r="A209" s="128" t="s">
        <v>374</v>
      </c>
      <c r="B209" s="4"/>
      <c r="C209" s="98"/>
      <c r="D209" s="103"/>
      <c r="E209" s="129"/>
      <c r="F209" s="129"/>
      <c r="G209" s="130"/>
      <c r="H209" s="143"/>
      <c r="I209" s="262"/>
      <c r="J209" s="140" t="str">
        <f t="shared" si="33"/>
        <v/>
      </c>
      <c r="K209" s="112"/>
      <c r="L209" s="112"/>
      <c r="M209" s="144"/>
      <c r="N209" s="134" t="str">
        <f t="shared" si="31"/>
        <v/>
      </c>
      <c r="O209" s="140" t="str">
        <f t="shared" si="7"/>
        <v/>
      </c>
      <c r="P209" s="141" t="str">
        <f t="shared" si="26"/>
        <v/>
      </c>
      <c r="Q209" s="137" t="str">
        <f t="shared" si="32"/>
        <v/>
      </c>
      <c r="R209" s="134" t="str">
        <f t="shared" si="27"/>
        <v/>
      </c>
      <c r="S209" s="134" t="str">
        <f t="shared" si="28"/>
        <v/>
      </c>
      <c r="T209" s="134" t="str">
        <f t="shared" si="29"/>
        <v/>
      </c>
      <c r="U209" s="134" t="str">
        <f t="shared" si="30"/>
        <v/>
      </c>
      <c r="V209" s="134" t="str">
        <f t="shared" si="34"/>
        <v/>
      </c>
      <c r="W209" s="142" t="str">
        <f t="shared" si="36"/>
        <v/>
      </c>
      <c r="X209" s="265" t="str">
        <f t="shared" si="10"/>
        <v/>
      </c>
      <c r="Y209" s="16">
        <f t="shared" si="35"/>
        <v>0</v>
      </c>
    </row>
    <row r="210" spans="1:25" ht="12.75" hidden="1" customHeight="1">
      <c r="A210" s="128" t="s">
        <v>374</v>
      </c>
      <c r="B210" s="4"/>
      <c r="C210" s="98"/>
      <c r="D210" s="103"/>
      <c r="E210" s="129"/>
      <c r="F210" s="129"/>
      <c r="G210" s="130"/>
      <c r="H210" s="143"/>
      <c r="I210" s="262"/>
      <c r="J210" s="140" t="str">
        <f t="shared" si="33"/>
        <v/>
      </c>
      <c r="K210" s="112"/>
      <c r="L210" s="112"/>
      <c r="M210" s="144"/>
      <c r="N210" s="134" t="str">
        <f t="shared" si="31"/>
        <v/>
      </c>
      <c r="O210" s="140" t="str">
        <f t="shared" si="7"/>
        <v/>
      </c>
      <c r="P210" s="141" t="str">
        <f t="shared" si="26"/>
        <v/>
      </c>
      <c r="Q210" s="137" t="str">
        <f t="shared" si="32"/>
        <v/>
      </c>
      <c r="R210" s="134" t="str">
        <f t="shared" si="27"/>
        <v/>
      </c>
      <c r="S210" s="134" t="str">
        <f t="shared" si="28"/>
        <v/>
      </c>
      <c r="T210" s="134" t="str">
        <f t="shared" si="29"/>
        <v/>
      </c>
      <c r="U210" s="134" t="str">
        <f t="shared" si="30"/>
        <v/>
      </c>
      <c r="V210" s="134" t="str">
        <f t="shared" si="34"/>
        <v/>
      </c>
      <c r="W210" s="142" t="str">
        <f t="shared" si="36"/>
        <v/>
      </c>
      <c r="X210" s="265" t="str">
        <f t="shared" si="10"/>
        <v/>
      </c>
      <c r="Y210" s="16">
        <f t="shared" si="35"/>
        <v>0</v>
      </c>
    </row>
    <row r="211" spans="1:25" ht="12.75" hidden="1" customHeight="1">
      <c r="A211" s="128" t="s">
        <v>374</v>
      </c>
      <c r="B211" s="4"/>
      <c r="C211" s="98"/>
      <c r="D211" s="103"/>
      <c r="E211" s="129"/>
      <c r="F211" s="129"/>
      <c r="G211" s="130"/>
      <c r="H211" s="143"/>
      <c r="I211" s="262"/>
      <c r="J211" s="140" t="str">
        <f t="shared" si="33"/>
        <v/>
      </c>
      <c r="K211" s="112"/>
      <c r="L211" s="112"/>
      <c r="M211" s="144"/>
      <c r="N211" s="134" t="str">
        <f t="shared" si="31"/>
        <v/>
      </c>
      <c r="O211" s="140" t="str">
        <f t="shared" si="7"/>
        <v/>
      </c>
      <c r="P211" s="141" t="str">
        <f t="shared" si="26"/>
        <v/>
      </c>
      <c r="Q211" s="137" t="str">
        <f t="shared" si="32"/>
        <v/>
      </c>
      <c r="R211" s="134" t="str">
        <f t="shared" si="27"/>
        <v/>
      </c>
      <c r="S211" s="134" t="str">
        <f t="shared" si="28"/>
        <v/>
      </c>
      <c r="T211" s="134" t="str">
        <f t="shared" si="29"/>
        <v/>
      </c>
      <c r="U211" s="134" t="str">
        <f t="shared" si="30"/>
        <v/>
      </c>
      <c r="V211" s="134" t="str">
        <f t="shared" si="34"/>
        <v/>
      </c>
      <c r="W211" s="142" t="str">
        <f t="shared" si="36"/>
        <v/>
      </c>
      <c r="X211" s="265" t="str">
        <f t="shared" si="10"/>
        <v/>
      </c>
      <c r="Y211" s="16">
        <f t="shared" si="35"/>
        <v>0</v>
      </c>
    </row>
    <row r="212" spans="1:25" ht="12.75" hidden="1" customHeight="1">
      <c r="A212" s="128" t="s">
        <v>374</v>
      </c>
      <c r="B212" s="4"/>
      <c r="C212" s="98"/>
      <c r="D212" s="103"/>
      <c r="E212" s="129"/>
      <c r="F212" s="129"/>
      <c r="G212" s="130"/>
      <c r="H212" s="143"/>
      <c r="I212" s="262"/>
      <c r="J212" s="140" t="str">
        <f t="shared" si="33"/>
        <v/>
      </c>
      <c r="K212" s="112"/>
      <c r="L212" s="112"/>
      <c r="M212" s="144"/>
      <c r="N212" s="134" t="str">
        <f t="shared" si="31"/>
        <v/>
      </c>
      <c r="O212" s="140" t="str">
        <f t="shared" si="7"/>
        <v/>
      </c>
      <c r="P212" s="141" t="str">
        <f t="shared" si="26"/>
        <v/>
      </c>
      <c r="Q212" s="137" t="str">
        <f t="shared" si="32"/>
        <v/>
      </c>
      <c r="R212" s="134" t="str">
        <f t="shared" si="27"/>
        <v/>
      </c>
      <c r="S212" s="134" t="str">
        <f t="shared" si="28"/>
        <v/>
      </c>
      <c r="T212" s="134" t="str">
        <f t="shared" si="29"/>
        <v/>
      </c>
      <c r="U212" s="134" t="str">
        <f t="shared" si="30"/>
        <v/>
      </c>
      <c r="V212" s="134" t="str">
        <f t="shared" si="34"/>
        <v/>
      </c>
      <c r="W212" s="142" t="str">
        <f t="shared" si="36"/>
        <v/>
      </c>
      <c r="X212" s="265" t="str">
        <f t="shared" si="10"/>
        <v/>
      </c>
      <c r="Y212" s="16">
        <f t="shared" si="35"/>
        <v>0</v>
      </c>
    </row>
    <row r="213" spans="1:25" ht="12.75" hidden="1" customHeight="1">
      <c r="A213" s="128" t="s">
        <v>374</v>
      </c>
      <c r="B213" s="4"/>
      <c r="C213" s="98"/>
      <c r="D213" s="103"/>
      <c r="E213" s="129"/>
      <c r="F213" s="129"/>
      <c r="G213" s="130"/>
      <c r="H213" s="143"/>
      <c r="I213" s="262"/>
      <c r="J213" s="140" t="str">
        <f t="shared" si="33"/>
        <v/>
      </c>
      <c r="K213" s="112"/>
      <c r="L213" s="112"/>
      <c r="M213" s="144"/>
      <c r="N213" s="134" t="str">
        <f t="shared" si="31"/>
        <v/>
      </c>
      <c r="O213" s="140" t="str">
        <f t="shared" si="7"/>
        <v/>
      </c>
      <c r="P213" s="141" t="str">
        <f t="shared" si="26"/>
        <v/>
      </c>
      <c r="Q213" s="137" t="str">
        <f t="shared" si="32"/>
        <v/>
      </c>
      <c r="R213" s="134" t="str">
        <f t="shared" si="27"/>
        <v/>
      </c>
      <c r="S213" s="134" t="str">
        <f t="shared" si="28"/>
        <v/>
      </c>
      <c r="T213" s="134" t="str">
        <f t="shared" si="29"/>
        <v/>
      </c>
      <c r="U213" s="134" t="str">
        <f t="shared" si="30"/>
        <v/>
      </c>
      <c r="V213" s="134" t="str">
        <f t="shared" si="34"/>
        <v/>
      </c>
      <c r="W213" s="142" t="str">
        <f t="shared" si="36"/>
        <v/>
      </c>
      <c r="X213" s="265" t="str">
        <f t="shared" si="10"/>
        <v/>
      </c>
      <c r="Y213" s="16">
        <f t="shared" si="35"/>
        <v>0</v>
      </c>
    </row>
    <row r="214" spans="1:25" ht="12.75" hidden="1" customHeight="1">
      <c r="A214" s="128" t="s">
        <v>374</v>
      </c>
      <c r="B214" s="4"/>
      <c r="C214" s="98"/>
      <c r="D214" s="103"/>
      <c r="E214" s="129"/>
      <c r="F214" s="129"/>
      <c r="G214" s="130"/>
      <c r="H214" s="143"/>
      <c r="I214" s="262"/>
      <c r="J214" s="140" t="str">
        <f t="shared" si="33"/>
        <v/>
      </c>
      <c r="K214" s="112"/>
      <c r="L214" s="112"/>
      <c r="M214" s="144"/>
      <c r="N214" s="134" t="str">
        <f t="shared" si="31"/>
        <v/>
      </c>
      <c r="O214" s="140" t="str">
        <f t="shared" si="7"/>
        <v/>
      </c>
      <c r="P214" s="141" t="str">
        <f t="shared" si="26"/>
        <v/>
      </c>
      <c r="Q214" s="137" t="str">
        <f t="shared" si="32"/>
        <v/>
      </c>
      <c r="R214" s="134" t="str">
        <f t="shared" si="27"/>
        <v/>
      </c>
      <c r="S214" s="134" t="str">
        <f t="shared" si="28"/>
        <v/>
      </c>
      <c r="T214" s="134" t="str">
        <f t="shared" si="29"/>
        <v/>
      </c>
      <c r="U214" s="134" t="str">
        <f t="shared" si="30"/>
        <v/>
      </c>
      <c r="V214" s="134" t="str">
        <f t="shared" si="34"/>
        <v/>
      </c>
      <c r="W214" s="142" t="str">
        <f t="shared" si="36"/>
        <v/>
      </c>
      <c r="X214" s="265" t="str">
        <f t="shared" si="10"/>
        <v/>
      </c>
      <c r="Y214" s="16">
        <f t="shared" si="35"/>
        <v>0</v>
      </c>
    </row>
    <row r="215" spans="1:25" ht="12.75" hidden="1" customHeight="1">
      <c r="A215" s="128" t="s">
        <v>374</v>
      </c>
      <c r="B215" s="4"/>
      <c r="C215" s="98"/>
      <c r="D215" s="103"/>
      <c r="E215" s="129"/>
      <c r="F215" s="129"/>
      <c r="G215" s="130"/>
      <c r="H215" s="143"/>
      <c r="I215" s="262"/>
      <c r="J215" s="140" t="str">
        <f t="shared" si="33"/>
        <v/>
      </c>
      <c r="K215" s="112"/>
      <c r="L215" s="112"/>
      <c r="M215" s="144"/>
      <c r="N215" s="134" t="str">
        <f t="shared" si="31"/>
        <v/>
      </c>
      <c r="O215" s="140" t="str">
        <f t="shared" si="7"/>
        <v/>
      </c>
      <c r="P215" s="141" t="str">
        <f t="shared" si="26"/>
        <v/>
      </c>
      <c r="Q215" s="137" t="str">
        <f t="shared" si="32"/>
        <v/>
      </c>
      <c r="R215" s="134" t="str">
        <f t="shared" si="27"/>
        <v/>
      </c>
      <c r="S215" s="134" t="str">
        <f t="shared" si="28"/>
        <v/>
      </c>
      <c r="T215" s="134" t="str">
        <f t="shared" si="29"/>
        <v/>
      </c>
      <c r="U215" s="134" t="str">
        <f t="shared" si="30"/>
        <v/>
      </c>
      <c r="V215" s="134" t="str">
        <f t="shared" si="34"/>
        <v/>
      </c>
      <c r="W215" s="142" t="str">
        <f t="shared" si="36"/>
        <v/>
      </c>
      <c r="X215" s="265" t="str">
        <f t="shared" si="10"/>
        <v/>
      </c>
      <c r="Y215" s="16">
        <f t="shared" si="35"/>
        <v>0</v>
      </c>
    </row>
    <row r="216" spans="1:25" ht="12.75" hidden="1" customHeight="1">
      <c r="A216" s="128" t="s">
        <v>374</v>
      </c>
      <c r="B216" s="4"/>
      <c r="C216" s="98"/>
      <c r="D216" s="103"/>
      <c r="E216" s="129"/>
      <c r="F216" s="129"/>
      <c r="G216" s="130"/>
      <c r="H216" s="143"/>
      <c r="I216" s="262"/>
      <c r="J216" s="140" t="str">
        <f t="shared" si="33"/>
        <v/>
      </c>
      <c r="K216" s="112"/>
      <c r="L216" s="112"/>
      <c r="M216" s="144"/>
      <c r="N216" s="134" t="str">
        <f t="shared" si="31"/>
        <v/>
      </c>
      <c r="O216" s="140" t="str">
        <f t="shared" si="7"/>
        <v/>
      </c>
      <c r="P216" s="141" t="str">
        <f t="shared" si="26"/>
        <v/>
      </c>
      <c r="Q216" s="137" t="str">
        <f t="shared" si="32"/>
        <v/>
      </c>
      <c r="R216" s="134" t="str">
        <f t="shared" si="27"/>
        <v/>
      </c>
      <c r="S216" s="134" t="str">
        <f t="shared" si="28"/>
        <v/>
      </c>
      <c r="T216" s="134" t="str">
        <f t="shared" si="29"/>
        <v/>
      </c>
      <c r="U216" s="134" t="str">
        <f t="shared" si="30"/>
        <v/>
      </c>
      <c r="V216" s="134" t="str">
        <f t="shared" si="34"/>
        <v/>
      </c>
      <c r="W216" s="142" t="str">
        <f t="shared" si="36"/>
        <v/>
      </c>
      <c r="X216" s="265" t="str">
        <f t="shared" si="10"/>
        <v/>
      </c>
      <c r="Y216" s="16">
        <f t="shared" si="35"/>
        <v>0</v>
      </c>
    </row>
    <row r="217" spans="1:25" ht="12.75" hidden="1" customHeight="1">
      <c r="A217" s="128" t="s">
        <v>374</v>
      </c>
      <c r="B217" s="4"/>
      <c r="C217" s="98"/>
      <c r="D217" s="103"/>
      <c r="E217" s="129"/>
      <c r="F217" s="129"/>
      <c r="G217" s="130"/>
      <c r="H217" s="143"/>
      <c r="I217" s="262"/>
      <c r="J217" s="140" t="str">
        <f t="shared" si="33"/>
        <v/>
      </c>
      <c r="K217" s="112"/>
      <c r="L217" s="112"/>
      <c r="M217" s="144"/>
      <c r="N217" s="134" t="str">
        <f t="shared" si="31"/>
        <v/>
      </c>
      <c r="O217" s="140" t="str">
        <f t="shared" si="7"/>
        <v/>
      </c>
      <c r="P217" s="141" t="str">
        <f t="shared" si="26"/>
        <v/>
      </c>
      <c r="Q217" s="137" t="str">
        <f t="shared" si="32"/>
        <v/>
      </c>
      <c r="R217" s="134" t="str">
        <f t="shared" si="27"/>
        <v/>
      </c>
      <c r="S217" s="134" t="str">
        <f t="shared" si="28"/>
        <v/>
      </c>
      <c r="T217" s="134" t="str">
        <f t="shared" si="29"/>
        <v/>
      </c>
      <c r="U217" s="134" t="str">
        <f t="shared" si="30"/>
        <v/>
      </c>
      <c r="V217" s="134" t="str">
        <f t="shared" si="34"/>
        <v/>
      </c>
      <c r="W217" s="142" t="str">
        <f t="shared" si="36"/>
        <v/>
      </c>
      <c r="X217" s="265" t="str">
        <f t="shared" si="10"/>
        <v/>
      </c>
      <c r="Y217" s="16">
        <f t="shared" si="35"/>
        <v>0</v>
      </c>
    </row>
    <row r="218" spans="1:25" ht="12.75" hidden="1" customHeight="1">
      <c r="A218" s="128" t="s">
        <v>374</v>
      </c>
      <c r="B218" s="4"/>
      <c r="C218" s="98"/>
      <c r="D218" s="103"/>
      <c r="E218" s="129"/>
      <c r="F218" s="129"/>
      <c r="G218" s="130"/>
      <c r="H218" s="143"/>
      <c r="I218" s="262"/>
      <c r="J218" s="140" t="str">
        <f t="shared" si="33"/>
        <v/>
      </c>
      <c r="K218" s="112"/>
      <c r="L218" s="112"/>
      <c r="M218" s="144"/>
      <c r="N218" s="134" t="str">
        <f t="shared" si="31"/>
        <v/>
      </c>
      <c r="O218" s="140" t="str">
        <f t="shared" si="7"/>
        <v/>
      </c>
      <c r="P218" s="141" t="str">
        <f t="shared" si="26"/>
        <v/>
      </c>
      <c r="Q218" s="137" t="str">
        <f t="shared" si="32"/>
        <v/>
      </c>
      <c r="R218" s="134" t="str">
        <f t="shared" si="27"/>
        <v/>
      </c>
      <c r="S218" s="134" t="str">
        <f t="shared" si="28"/>
        <v/>
      </c>
      <c r="T218" s="134" t="str">
        <f t="shared" si="29"/>
        <v/>
      </c>
      <c r="U218" s="134" t="str">
        <f t="shared" si="30"/>
        <v/>
      </c>
      <c r="V218" s="134" t="str">
        <f t="shared" si="34"/>
        <v/>
      </c>
      <c r="W218" s="142" t="str">
        <f t="shared" si="36"/>
        <v/>
      </c>
      <c r="X218" s="265" t="str">
        <f t="shared" si="10"/>
        <v/>
      </c>
      <c r="Y218" s="16">
        <f t="shared" si="35"/>
        <v>0</v>
      </c>
    </row>
    <row r="219" spans="1:25" ht="12.75" hidden="1" customHeight="1">
      <c r="A219" s="128" t="s">
        <v>374</v>
      </c>
      <c r="B219" s="4"/>
      <c r="C219" s="98"/>
      <c r="D219" s="103"/>
      <c r="E219" s="129"/>
      <c r="F219" s="129"/>
      <c r="G219" s="130"/>
      <c r="H219" s="143"/>
      <c r="I219" s="262"/>
      <c r="J219" s="140" t="str">
        <f t="shared" si="33"/>
        <v/>
      </c>
      <c r="K219" s="112"/>
      <c r="L219" s="112"/>
      <c r="M219" s="144"/>
      <c r="N219" s="134" t="str">
        <f t="shared" si="31"/>
        <v/>
      </c>
      <c r="O219" s="140" t="str">
        <f t="shared" si="7"/>
        <v/>
      </c>
      <c r="P219" s="141" t="str">
        <f t="shared" si="26"/>
        <v/>
      </c>
      <c r="Q219" s="137" t="str">
        <f t="shared" si="32"/>
        <v/>
      </c>
      <c r="R219" s="134" t="str">
        <f t="shared" si="27"/>
        <v/>
      </c>
      <c r="S219" s="134" t="str">
        <f t="shared" si="28"/>
        <v/>
      </c>
      <c r="T219" s="134" t="str">
        <f t="shared" si="29"/>
        <v/>
      </c>
      <c r="U219" s="134" t="str">
        <f t="shared" si="30"/>
        <v/>
      </c>
      <c r="V219" s="134" t="str">
        <f t="shared" si="34"/>
        <v/>
      </c>
      <c r="W219" s="142" t="str">
        <f t="shared" si="36"/>
        <v/>
      </c>
      <c r="X219" s="265" t="str">
        <f t="shared" si="10"/>
        <v/>
      </c>
      <c r="Y219" s="16">
        <f t="shared" si="35"/>
        <v>0</v>
      </c>
    </row>
    <row r="220" spans="1:25" ht="12.75" hidden="1" customHeight="1">
      <c r="A220" s="128" t="s">
        <v>374</v>
      </c>
      <c r="B220" s="4"/>
      <c r="C220" s="98"/>
      <c r="D220" s="103"/>
      <c r="E220" s="129"/>
      <c r="F220" s="129"/>
      <c r="G220" s="130"/>
      <c r="H220" s="143"/>
      <c r="I220" s="262"/>
      <c r="J220" s="140" t="str">
        <f t="shared" si="33"/>
        <v/>
      </c>
      <c r="K220" s="112"/>
      <c r="L220" s="112"/>
      <c r="M220" s="144"/>
      <c r="N220" s="134" t="str">
        <f t="shared" si="31"/>
        <v/>
      </c>
      <c r="O220" s="140" t="str">
        <f t="shared" si="7"/>
        <v/>
      </c>
      <c r="P220" s="141" t="str">
        <f t="shared" si="26"/>
        <v/>
      </c>
      <c r="Q220" s="137" t="str">
        <f t="shared" si="32"/>
        <v/>
      </c>
      <c r="R220" s="134" t="str">
        <f t="shared" si="27"/>
        <v/>
      </c>
      <c r="S220" s="134" t="str">
        <f t="shared" si="28"/>
        <v/>
      </c>
      <c r="T220" s="134" t="str">
        <f t="shared" si="29"/>
        <v/>
      </c>
      <c r="U220" s="134" t="str">
        <f t="shared" si="30"/>
        <v/>
      </c>
      <c r="V220" s="134" t="str">
        <f t="shared" si="34"/>
        <v/>
      </c>
      <c r="W220" s="142" t="str">
        <f t="shared" si="36"/>
        <v/>
      </c>
      <c r="X220" s="265" t="str">
        <f t="shared" si="10"/>
        <v/>
      </c>
      <c r="Y220" s="16">
        <f t="shared" si="35"/>
        <v>0</v>
      </c>
    </row>
    <row r="221" spans="1:25" ht="12.75" hidden="1" customHeight="1">
      <c r="A221" s="128" t="s">
        <v>374</v>
      </c>
      <c r="B221" s="4"/>
      <c r="C221" s="98"/>
      <c r="D221" s="103"/>
      <c r="E221" s="129"/>
      <c r="F221" s="129"/>
      <c r="G221" s="130"/>
      <c r="H221" s="143"/>
      <c r="I221" s="262"/>
      <c r="J221" s="140" t="str">
        <f t="shared" si="33"/>
        <v/>
      </c>
      <c r="K221" s="112"/>
      <c r="L221" s="112"/>
      <c r="M221" s="144"/>
      <c r="N221" s="134" t="str">
        <f t="shared" si="31"/>
        <v/>
      </c>
      <c r="O221" s="140" t="str">
        <f t="shared" si="7"/>
        <v/>
      </c>
      <c r="P221" s="141" t="str">
        <f t="shared" si="26"/>
        <v/>
      </c>
      <c r="Q221" s="137" t="str">
        <f t="shared" si="32"/>
        <v/>
      </c>
      <c r="R221" s="134" t="str">
        <f t="shared" si="27"/>
        <v/>
      </c>
      <c r="S221" s="134" t="str">
        <f t="shared" si="28"/>
        <v/>
      </c>
      <c r="T221" s="134" t="str">
        <f t="shared" si="29"/>
        <v/>
      </c>
      <c r="U221" s="134" t="str">
        <f t="shared" si="30"/>
        <v/>
      </c>
      <c r="V221" s="134" t="str">
        <f t="shared" si="34"/>
        <v/>
      </c>
      <c r="W221" s="142" t="str">
        <f t="shared" si="36"/>
        <v/>
      </c>
      <c r="X221" s="265" t="str">
        <f t="shared" si="10"/>
        <v/>
      </c>
      <c r="Y221" s="16">
        <f t="shared" si="35"/>
        <v>0</v>
      </c>
    </row>
    <row r="222" spans="1:25" ht="12.75" hidden="1" customHeight="1">
      <c r="A222" s="128" t="s">
        <v>374</v>
      </c>
      <c r="B222" s="4"/>
      <c r="C222" s="98"/>
      <c r="D222" s="103"/>
      <c r="E222" s="129"/>
      <c r="F222" s="129"/>
      <c r="G222" s="130"/>
      <c r="H222" s="143"/>
      <c r="I222" s="262"/>
      <c r="J222" s="140" t="str">
        <f t="shared" si="33"/>
        <v/>
      </c>
      <c r="K222" s="112"/>
      <c r="L222" s="112"/>
      <c r="M222" s="144"/>
      <c r="N222" s="134" t="str">
        <f t="shared" si="31"/>
        <v/>
      </c>
      <c r="O222" s="140" t="str">
        <f t="shared" si="7"/>
        <v/>
      </c>
      <c r="P222" s="141" t="str">
        <f t="shared" si="26"/>
        <v/>
      </c>
      <c r="Q222" s="137" t="str">
        <f t="shared" si="32"/>
        <v/>
      </c>
      <c r="R222" s="134" t="str">
        <f t="shared" si="27"/>
        <v/>
      </c>
      <c r="S222" s="134" t="str">
        <f t="shared" si="28"/>
        <v/>
      </c>
      <c r="T222" s="134" t="str">
        <f t="shared" si="29"/>
        <v/>
      </c>
      <c r="U222" s="134" t="str">
        <f t="shared" si="30"/>
        <v/>
      </c>
      <c r="V222" s="134" t="str">
        <f t="shared" si="34"/>
        <v/>
      </c>
      <c r="W222" s="142" t="str">
        <f t="shared" si="36"/>
        <v/>
      </c>
      <c r="X222" s="265" t="str">
        <f t="shared" si="10"/>
        <v/>
      </c>
      <c r="Y222" s="16">
        <f t="shared" si="35"/>
        <v>0</v>
      </c>
    </row>
    <row r="223" spans="1:25" ht="12.75" hidden="1" customHeight="1">
      <c r="A223" s="128" t="s">
        <v>374</v>
      </c>
      <c r="B223" s="4"/>
      <c r="C223" s="98"/>
      <c r="D223" s="103"/>
      <c r="E223" s="129"/>
      <c r="F223" s="129"/>
      <c r="G223" s="130"/>
      <c r="H223" s="143"/>
      <c r="I223" s="262"/>
      <c r="J223" s="140" t="str">
        <f t="shared" si="33"/>
        <v/>
      </c>
      <c r="K223" s="112"/>
      <c r="L223" s="112"/>
      <c r="M223" s="144"/>
      <c r="N223" s="134" t="str">
        <f t="shared" si="31"/>
        <v/>
      </c>
      <c r="O223" s="140" t="str">
        <f t="shared" si="7"/>
        <v/>
      </c>
      <c r="P223" s="141" t="str">
        <f t="shared" si="26"/>
        <v/>
      </c>
      <c r="Q223" s="137" t="str">
        <f t="shared" si="32"/>
        <v/>
      </c>
      <c r="R223" s="134" t="str">
        <f t="shared" si="27"/>
        <v/>
      </c>
      <c r="S223" s="134" t="str">
        <f t="shared" si="28"/>
        <v/>
      </c>
      <c r="T223" s="134" t="str">
        <f t="shared" si="29"/>
        <v/>
      </c>
      <c r="U223" s="134" t="str">
        <f t="shared" si="30"/>
        <v/>
      </c>
      <c r="V223" s="134" t="str">
        <f t="shared" si="34"/>
        <v/>
      </c>
      <c r="W223" s="142" t="str">
        <f t="shared" si="36"/>
        <v/>
      </c>
      <c r="X223" s="265" t="str">
        <f t="shared" si="10"/>
        <v/>
      </c>
      <c r="Y223" s="16">
        <f t="shared" si="35"/>
        <v>0</v>
      </c>
    </row>
    <row r="224" spans="1:25" ht="12.75" hidden="1" customHeight="1">
      <c r="A224" s="128" t="s">
        <v>374</v>
      </c>
      <c r="B224" s="4"/>
      <c r="C224" s="98"/>
      <c r="D224" s="103"/>
      <c r="E224" s="129"/>
      <c r="F224" s="129"/>
      <c r="G224" s="130"/>
      <c r="H224" s="143"/>
      <c r="I224" s="262"/>
      <c r="J224" s="140" t="str">
        <f t="shared" si="33"/>
        <v/>
      </c>
      <c r="K224" s="112"/>
      <c r="L224" s="112"/>
      <c r="M224" s="144"/>
      <c r="N224" s="134" t="str">
        <f t="shared" si="31"/>
        <v/>
      </c>
      <c r="O224" s="140" t="str">
        <f t="shared" si="7"/>
        <v/>
      </c>
      <c r="P224" s="141" t="str">
        <f t="shared" si="26"/>
        <v/>
      </c>
      <c r="Q224" s="137" t="str">
        <f t="shared" si="32"/>
        <v/>
      </c>
      <c r="R224" s="134" t="str">
        <f t="shared" si="27"/>
        <v/>
      </c>
      <c r="S224" s="134" t="str">
        <f t="shared" si="28"/>
        <v/>
      </c>
      <c r="T224" s="134" t="str">
        <f t="shared" si="29"/>
        <v/>
      </c>
      <c r="U224" s="134" t="str">
        <f t="shared" si="30"/>
        <v/>
      </c>
      <c r="V224" s="134" t="str">
        <f t="shared" si="34"/>
        <v/>
      </c>
      <c r="W224" s="142" t="str">
        <f t="shared" si="36"/>
        <v/>
      </c>
      <c r="X224" s="265" t="str">
        <f t="shared" si="10"/>
        <v/>
      </c>
      <c r="Y224" s="16">
        <f t="shared" si="35"/>
        <v>0</v>
      </c>
    </row>
    <row r="225" spans="1:25" ht="12.75" hidden="1" customHeight="1">
      <c r="A225" s="128" t="s">
        <v>374</v>
      </c>
      <c r="B225" s="4"/>
      <c r="C225" s="98"/>
      <c r="D225" s="103"/>
      <c r="E225" s="129"/>
      <c r="F225" s="129"/>
      <c r="G225" s="130"/>
      <c r="H225" s="143"/>
      <c r="I225" s="262"/>
      <c r="J225" s="140" t="str">
        <f t="shared" si="33"/>
        <v/>
      </c>
      <c r="K225" s="112"/>
      <c r="L225" s="112"/>
      <c r="M225" s="144"/>
      <c r="N225" s="134" t="str">
        <f t="shared" si="31"/>
        <v/>
      </c>
      <c r="O225" s="140" t="str">
        <f t="shared" si="7"/>
        <v/>
      </c>
      <c r="P225" s="141" t="str">
        <f t="shared" si="26"/>
        <v/>
      </c>
      <c r="Q225" s="137" t="str">
        <f t="shared" si="32"/>
        <v/>
      </c>
      <c r="R225" s="134" t="str">
        <f t="shared" si="27"/>
        <v/>
      </c>
      <c r="S225" s="134" t="str">
        <f t="shared" si="28"/>
        <v/>
      </c>
      <c r="T225" s="134" t="str">
        <f t="shared" si="29"/>
        <v/>
      </c>
      <c r="U225" s="134" t="str">
        <f t="shared" si="30"/>
        <v/>
      </c>
      <c r="V225" s="134" t="str">
        <f t="shared" si="34"/>
        <v/>
      </c>
      <c r="W225" s="142" t="str">
        <f t="shared" si="36"/>
        <v/>
      </c>
      <c r="X225" s="265" t="str">
        <f t="shared" si="10"/>
        <v/>
      </c>
      <c r="Y225" s="16">
        <f t="shared" si="35"/>
        <v>0</v>
      </c>
    </row>
    <row r="226" spans="1:25" ht="12.75" hidden="1" customHeight="1">
      <c r="A226" s="128" t="s">
        <v>374</v>
      </c>
      <c r="B226" s="4"/>
      <c r="C226" s="98"/>
      <c r="D226" s="103"/>
      <c r="E226" s="129"/>
      <c r="F226" s="129"/>
      <c r="G226" s="130"/>
      <c r="H226" s="143"/>
      <c r="I226" s="262"/>
      <c r="J226" s="140" t="str">
        <f t="shared" si="33"/>
        <v/>
      </c>
      <c r="K226" s="112"/>
      <c r="L226" s="112"/>
      <c r="M226" s="144"/>
      <c r="N226" s="134" t="str">
        <f t="shared" si="31"/>
        <v/>
      </c>
      <c r="O226" s="140" t="str">
        <f t="shared" si="7"/>
        <v/>
      </c>
      <c r="P226" s="141" t="str">
        <f t="shared" si="26"/>
        <v/>
      </c>
      <c r="Q226" s="137" t="str">
        <f t="shared" si="32"/>
        <v/>
      </c>
      <c r="R226" s="134" t="str">
        <f t="shared" si="27"/>
        <v/>
      </c>
      <c r="S226" s="134" t="str">
        <f t="shared" si="28"/>
        <v/>
      </c>
      <c r="T226" s="134" t="str">
        <f t="shared" si="29"/>
        <v/>
      </c>
      <c r="U226" s="134" t="str">
        <f t="shared" si="30"/>
        <v/>
      </c>
      <c r="V226" s="134" t="str">
        <f t="shared" si="34"/>
        <v/>
      </c>
      <c r="W226" s="142" t="str">
        <f t="shared" si="36"/>
        <v/>
      </c>
      <c r="X226" s="265" t="str">
        <f t="shared" si="10"/>
        <v/>
      </c>
      <c r="Y226" s="16">
        <f t="shared" si="35"/>
        <v>0</v>
      </c>
    </row>
    <row r="227" spans="1:25" ht="12.75" hidden="1" customHeight="1">
      <c r="A227" s="128" t="s">
        <v>374</v>
      </c>
      <c r="B227" s="4"/>
      <c r="C227" s="98"/>
      <c r="D227" s="103"/>
      <c r="E227" s="129"/>
      <c r="F227" s="129"/>
      <c r="G227" s="130"/>
      <c r="H227" s="143"/>
      <c r="I227" s="262"/>
      <c r="J227" s="140" t="str">
        <f t="shared" si="33"/>
        <v/>
      </c>
      <c r="K227" s="112"/>
      <c r="L227" s="112"/>
      <c r="M227" s="144"/>
      <c r="N227" s="134" t="str">
        <f t="shared" si="31"/>
        <v/>
      </c>
      <c r="O227" s="140" t="str">
        <f t="shared" si="7"/>
        <v/>
      </c>
      <c r="P227" s="141" t="str">
        <f t="shared" si="26"/>
        <v/>
      </c>
      <c r="Q227" s="137" t="str">
        <f t="shared" si="32"/>
        <v/>
      </c>
      <c r="R227" s="134" t="str">
        <f t="shared" si="27"/>
        <v/>
      </c>
      <c r="S227" s="134" t="str">
        <f t="shared" si="28"/>
        <v/>
      </c>
      <c r="T227" s="134" t="str">
        <f t="shared" si="29"/>
        <v/>
      </c>
      <c r="U227" s="134" t="str">
        <f t="shared" si="30"/>
        <v/>
      </c>
      <c r="V227" s="134" t="str">
        <f t="shared" si="34"/>
        <v/>
      </c>
      <c r="W227" s="142" t="str">
        <f t="shared" si="36"/>
        <v/>
      </c>
      <c r="X227" s="265" t="str">
        <f t="shared" si="10"/>
        <v/>
      </c>
      <c r="Y227" s="16">
        <f t="shared" si="35"/>
        <v>0</v>
      </c>
    </row>
    <row r="228" spans="1:25" ht="12.75" hidden="1" customHeight="1">
      <c r="A228" s="128" t="s">
        <v>374</v>
      </c>
      <c r="B228" s="4"/>
      <c r="C228" s="98"/>
      <c r="D228" s="103"/>
      <c r="E228" s="129"/>
      <c r="F228" s="129"/>
      <c r="G228" s="130"/>
      <c r="H228" s="143"/>
      <c r="I228" s="262"/>
      <c r="J228" s="140" t="str">
        <f t="shared" si="33"/>
        <v/>
      </c>
      <c r="K228" s="112"/>
      <c r="L228" s="112"/>
      <c r="M228" s="144"/>
      <c r="N228" s="134" t="str">
        <f t="shared" si="31"/>
        <v/>
      </c>
      <c r="O228" s="140" t="str">
        <f t="shared" si="7"/>
        <v/>
      </c>
      <c r="P228" s="141" t="str">
        <f t="shared" si="26"/>
        <v/>
      </c>
      <c r="Q228" s="137" t="str">
        <f t="shared" si="32"/>
        <v/>
      </c>
      <c r="R228" s="134" t="str">
        <f t="shared" si="27"/>
        <v/>
      </c>
      <c r="S228" s="134" t="str">
        <f t="shared" si="28"/>
        <v/>
      </c>
      <c r="T228" s="134" t="str">
        <f t="shared" si="29"/>
        <v/>
      </c>
      <c r="U228" s="134" t="str">
        <f t="shared" si="30"/>
        <v/>
      </c>
      <c r="V228" s="134" t="str">
        <f t="shared" si="34"/>
        <v/>
      </c>
      <c r="W228" s="142" t="str">
        <f t="shared" si="36"/>
        <v/>
      </c>
      <c r="X228" s="265" t="str">
        <f t="shared" si="10"/>
        <v/>
      </c>
      <c r="Y228" s="16">
        <f t="shared" si="35"/>
        <v>0</v>
      </c>
    </row>
    <row r="229" spans="1:25" ht="18" hidden="1" customHeight="1">
      <c r="A229" s="128" t="s">
        <v>374</v>
      </c>
      <c r="B229" s="4"/>
      <c r="C229" s="98"/>
      <c r="D229" s="103"/>
      <c r="E229" s="129"/>
      <c r="F229" s="129"/>
      <c r="G229" s="130"/>
      <c r="H229" s="143"/>
      <c r="I229" s="262"/>
      <c r="J229" s="140" t="str">
        <f t="shared" si="33"/>
        <v/>
      </c>
      <c r="K229" s="112"/>
      <c r="L229" s="112"/>
      <c r="M229" s="144"/>
      <c r="N229" s="134" t="str">
        <f t="shared" si="31"/>
        <v/>
      </c>
      <c r="O229" s="140" t="str">
        <f t="shared" si="7"/>
        <v/>
      </c>
      <c r="P229" s="141" t="str">
        <f t="shared" si="26"/>
        <v/>
      </c>
      <c r="Q229" s="137" t="str">
        <f t="shared" si="32"/>
        <v/>
      </c>
      <c r="R229" s="134" t="str">
        <f t="shared" si="27"/>
        <v/>
      </c>
      <c r="S229" s="134" t="str">
        <f t="shared" si="28"/>
        <v/>
      </c>
      <c r="T229" s="134" t="str">
        <f t="shared" si="29"/>
        <v/>
      </c>
      <c r="U229" s="134" t="str">
        <f t="shared" si="30"/>
        <v/>
      </c>
      <c r="V229" s="134" t="str">
        <f t="shared" si="34"/>
        <v/>
      </c>
      <c r="W229" s="142" t="str">
        <f t="shared" si="36"/>
        <v/>
      </c>
      <c r="X229" s="265" t="str">
        <f t="shared" si="10"/>
        <v/>
      </c>
      <c r="Y229" s="16">
        <f t="shared" si="35"/>
        <v>0</v>
      </c>
    </row>
    <row r="230" spans="1:25" ht="12.75" customHeight="1">
      <c r="A230" s="27" t="s">
        <v>158</v>
      </c>
      <c r="B230" s="27"/>
      <c r="C230" s="145"/>
      <c r="D230" s="146">
        <f>SUM(D71:D229)</f>
        <v>200</v>
      </c>
      <c r="E230" s="147">
        <f>SUMPRODUCT($D71:$D229,E71:E229)/$D230</f>
        <v>979.74</v>
      </c>
      <c r="F230" s="147"/>
      <c r="G230" s="147"/>
      <c r="H230" s="148" t="str">
        <f>IF(COUNTIF(H71:H229,"yes")&gt;0,"Yes","No")</f>
        <v>Yes</v>
      </c>
      <c r="I230" s="138">
        <f t="shared" ref="I230:X230" si="37">SUMPRODUCT($D71:$D229,I71:I229)/$D230</f>
        <v>4616.59</v>
      </c>
      <c r="J230" s="135">
        <f t="shared" si="37"/>
        <v>4.787503396211938</v>
      </c>
      <c r="K230" s="150">
        <f t="shared" si="37"/>
        <v>0</v>
      </c>
      <c r="L230" s="150">
        <f t="shared" si="37"/>
        <v>0</v>
      </c>
      <c r="M230" s="149">
        <f t="shared" si="37"/>
        <v>0</v>
      </c>
      <c r="N230" s="150">
        <f t="shared" si="37"/>
        <v>4616.59</v>
      </c>
      <c r="O230" s="135">
        <f t="shared" si="37"/>
        <v>4.787503396211938</v>
      </c>
      <c r="P230" s="150">
        <f t="shared" si="37"/>
        <v>0</v>
      </c>
      <c r="Q230" s="150">
        <f t="shared" si="37"/>
        <v>0</v>
      </c>
      <c r="R230" s="150">
        <f t="shared" si="37"/>
        <v>0</v>
      </c>
      <c r="S230" s="150">
        <f t="shared" si="37"/>
        <v>0</v>
      </c>
      <c r="T230" s="150">
        <f t="shared" si="37"/>
        <v>0</v>
      </c>
      <c r="U230" s="150">
        <f t="shared" si="37"/>
        <v>0</v>
      </c>
      <c r="V230" s="150">
        <f t="shared" si="37"/>
        <v>0</v>
      </c>
      <c r="W230" s="138">
        <f t="shared" si="37"/>
        <v>4616.59</v>
      </c>
      <c r="X230" s="264">
        <f t="shared" si="37"/>
        <v>4.787503396211938</v>
      </c>
    </row>
    <row r="231" spans="1:25" ht="12.75" customHeight="1">
      <c r="A231" s="4"/>
      <c r="C231" s="10"/>
      <c r="D231" s="1"/>
      <c r="E231" s="1"/>
      <c r="H231" s="1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134"/>
      <c r="W231" s="9"/>
      <c r="X231" s="9"/>
    </row>
    <row r="232" spans="1:25" ht="12.75" customHeight="1" collapsed="1">
      <c r="A232" s="232" t="s">
        <v>159</v>
      </c>
      <c r="B232" s="232"/>
      <c r="C232" s="232"/>
      <c r="D232" s="232"/>
      <c r="E232" s="232"/>
      <c r="F232" s="232"/>
      <c r="G232" s="232"/>
      <c r="H232" s="232"/>
      <c r="I232" s="232"/>
      <c r="J232" s="232"/>
      <c r="K232" s="232"/>
      <c r="L232" s="232"/>
      <c r="M232" s="232"/>
      <c r="N232" s="232"/>
      <c r="O232" s="232"/>
      <c r="P232" s="232"/>
      <c r="Q232" s="232"/>
      <c r="R232" s="232"/>
      <c r="S232" s="232"/>
      <c r="T232" s="232"/>
      <c r="U232" s="232"/>
      <c r="V232" s="232"/>
      <c r="W232" s="232"/>
      <c r="X232" s="232"/>
    </row>
    <row r="233" spans="1:25" ht="12.75" customHeight="1">
      <c r="A233" s="238"/>
      <c r="B233" s="238"/>
      <c r="C233" s="238"/>
      <c r="D233" s="238"/>
      <c r="E233" s="238"/>
      <c r="F233" s="238"/>
      <c r="G233" s="238"/>
      <c r="H233" s="238"/>
      <c r="I233" s="379" t="s">
        <v>152</v>
      </c>
      <c r="J233" s="379"/>
      <c r="K233" s="379" t="s">
        <v>11</v>
      </c>
      <c r="L233" s="379"/>
      <c r="M233" s="379"/>
      <c r="N233" s="379" t="s">
        <v>153</v>
      </c>
      <c r="O233" s="379"/>
      <c r="P233" s="379" t="s">
        <v>41</v>
      </c>
      <c r="Q233" s="379"/>
      <c r="R233" s="379"/>
      <c r="S233" s="379"/>
      <c r="T233" s="379"/>
      <c r="U233" s="379"/>
      <c r="V233" s="379"/>
      <c r="W233" s="379" t="s">
        <v>274</v>
      </c>
      <c r="X233" s="379"/>
    </row>
    <row r="234" spans="1:25" ht="25.5">
      <c r="A234" s="82" t="s">
        <v>44</v>
      </c>
      <c r="B234" s="123"/>
      <c r="C234" s="123"/>
      <c r="D234" s="123"/>
      <c r="E234" s="123"/>
      <c r="F234" s="123" t="s">
        <v>45</v>
      </c>
      <c r="G234" s="123" t="s">
        <v>46</v>
      </c>
      <c r="H234" s="123" t="s">
        <v>47</v>
      </c>
      <c r="I234" s="271" t="s">
        <v>51</v>
      </c>
      <c r="J234" s="272" t="s">
        <v>52</v>
      </c>
      <c r="K234" s="124" t="s">
        <v>48</v>
      </c>
      <c r="L234" s="125" t="s">
        <v>49</v>
      </c>
      <c r="M234" s="126" t="s">
        <v>50</v>
      </c>
      <c r="N234" s="124" t="s">
        <v>51</v>
      </c>
      <c r="O234" s="151" t="s">
        <v>52</v>
      </c>
      <c r="P234" s="124" t="s">
        <v>53</v>
      </c>
      <c r="Q234" s="125" t="s">
        <v>54</v>
      </c>
      <c r="R234" s="125" t="s">
        <v>55</v>
      </c>
      <c r="S234" s="125" t="s">
        <v>56</v>
      </c>
      <c r="T234" s="125" t="s">
        <v>57</v>
      </c>
      <c r="U234" s="125" t="s">
        <v>58</v>
      </c>
      <c r="V234" s="125" t="s">
        <v>59</v>
      </c>
      <c r="W234" s="124" t="s">
        <v>51</v>
      </c>
      <c r="X234" s="266" t="s">
        <v>52</v>
      </c>
    </row>
    <row r="235" spans="1:25" ht="12.75" customHeight="1">
      <c r="A235" s="4" t="s">
        <v>61</v>
      </c>
      <c r="C235" s="98"/>
      <c r="D235" s="103"/>
      <c r="E235" s="129"/>
      <c r="F235" s="103">
        <f>SUMIF($A$71:$A$229,$A235,$D$71:$D$229)</f>
        <v>0</v>
      </c>
      <c r="G235" s="129">
        <f>IFERROR(SUMPRODUCT($E$71:$E$229,$D$71:$D$229,--($A$71:$A$229=$A235)/$F235),0)</f>
        <v>0</v>
      </c>
      <c r="H235" s="152" t="str">
        <f>IF(COUNTIFS($A$71:$A$229,A235,$H$71:$H$229,"Yes")=0,"N/A",IF(COUNTIFS($A$71:$A$229,A235,$H$71:$H$229,"Yes")&gt;0,"Yes","No"))</f>
        <v>N/A</v>
      </c>
      <c r="I235" s="267">
        <f t="shared" ref="I235:X241" si="38">IFERROR(SUMPRODUCT(I$71:I$229,$D$71:$D$229,--($A$71:$A$229=$A235)/$F235),0)</f>
        <v>0</v>
      </c>
      <c r="J235" s="268">
        <f t="shared" si="38"/>
        <v>0</v>
      </c>
      <c r="K235" s="13">
        <f t="shared" si="38"/>
        <v>0</v>
      </c>
      <c r="L235" s="13">
        <f t="shared" si="38"/>
        <v>0</v>
      </c>
      <c r="M235" s="85">
        <f t="shared" si="38"/>
        <v>0</v>
      </c>
      <c r="N235" s="13">
        <f t="shared" si="38"/>
        <v>0</v>
      </c>
      <c r="O235" s="86">
        <f t="shared" si="38"/>
        <v>0</v>
      </c>
      <c r="P235" s="153">
        <f t="shared" si="38"/>
        <v>0</v>
      </c>
      <c r="Q235" s="153">
        <f t="shared" si="38"/>
        <v>0</v>
      </c>
      <c r="R235" s="13">
        <f t="shared" si="38"/>
        <v>0</v>
      </c>
      <c r="S235" s="13">
        <f t="shared" si="38"/>
        <v>0</v>
      </c>
      <c r="T235" s="13">
        <f t="shared" si="38"/>
        <v>0</v>
      </c>
      <c r="U235" s="13">
        <f t="shared" si="38"/>
        <v>0</v>
      </c>
      <c r="V235" s="13">
        <f t="shared" si="38"/>
        <v>0</v>
      </c>
      <c r="W235" s="88">
        <f t="shared" si="38"/>
        <v>0</v>
      </c>
      <c r="X235" s="86">
        <f t="shared" si="38"/>
        <v>0</v>
      </c>
    </row>
    <row r="236" spans="1:25" ht="12.75" customHeight="1">
      <c r="A236" s="4" t="s">
        <v>63</v>
      </c>
      <c r="C236" s="98"/>
      <c r="D236" s="103"/>
      <c r="E236" s="129"/>
      <c r="F236" s="103">
        <f>SUMIF($A$71:$A$229,$A236,$D$71:$D$229)</f>
        <v>146</v>
      </c>
      <c r="G236" s="129">
        <f>IFERROR(SUMPRODUCT($E$71:$E$229,$D$71:$D$229,--($A$71:$A$229=$A236)/$F236),0)</f>
        <v>856.35616438356169</v>
      </c>
      <c r="H236" s="152" t="str">
        <f>IF(COUNTIFS($A$71:$A$229,A236,$H$71:$H$229,"Yes")=0,"N/A",IF(COUNTIFS($A$71:$A$229,A236,$H$71:$H$229,"Yes")&gt;0,"Yes","No"))</f>
        <v>Yes</v>
      </c>
      <c r="I236" s="88">
        <f t="shared" si="38"/>
        <v>4148.0684931506848</v>
      </c>
      <c r="J236" s="86">
        <f t="shared" si="38"/>
        <v>4.8943333863556475</v>
      </c>
      <c r="K236" s="13">
        <f t="shared" si="38"/>
        <v>0</v>
      </c>
      <c r="L236" s="13">
        <f t="shared" si="38"/>
        <v>0</v>
      </c>
      <c r="M236" s="85">
        <f t="shared" si="38"/>
        <v>0</v>
      </c>
      <c r="N236" s="13">
        <f t="shared" si="38"/>
        <v>4148.0684931506848</v>
      </c>
      <c r="O236" s="86">
        <f t="shared" si="38"/>
        <v>4.8943333863556475</v>
      </c>
      <c r="P236" s="153">
        <f t="shared" si="38"/>
        <v>0</v>
      </c>
      <c r="Q236" s="153">
        <f t="shared" si="38"/>
        <v>0</v>
      </c>
      <c r="R236" s="13">
        <f t="shared" si="38"/>
        <v>0</v>
      </c>
      <c r="S236" s="13">
        <f t="shared" si="38"/>
        <v>0</v>
      </c>
      <c r="T236" s="13">
        <f t="shared" si="38"/>
        <v>0</v>
      </c>
      <c r="U236" s="13">
        <f t="shared" si="38"/>
        <v>0</v>
      </c>
      <c r="V236" s="13">
        <f t="shared" si="38"/>
        <v>0</v>
      </c>
      <c r="W236" s="88">
        <f t="shared" si="38"/>
        <v>4148.0684931506848</v>
      </c>
      <c r="X236" s="86">
        <f t="shared" si="38"/>
        <v>4.8943333863556475</v>
      </c>
    </row>
    <row r="237" spans="1:25" ht="12.75" customHeight="1">
      <c r="A237" s="4" t="s">
        <v>64</v>
      </c>
      <c r="C237" s="98"/>
      <c r="D237" s="103"/>
      <c r="E237" s="129"/>
      <c r="F237" s="103">
        <f>SUMIF($A$71:$A$229,$A237,$D$71:$D$229)</f>
        <v>54</v>
      </c>
      <c r="G237" s="129">
        <f>IFERROR(SUMPRODUCT($E$71:$E$229,$D$71:$D$229,--($A$71:$A$229=$A237)/$F237),0)</f>
        <v>1313.3333333333333</v>
      </c>
      <c r="H237" s="152" t="str">
        <f>IF(COUNTIFS($A$71:$A$229,A237,$H$71:$H$229,"Yes")=0,"N/A",IF(COUNTIFS($A$71:$A$229,A237,$H$71:$H$229,"Yes")&gt;0,"Yes","No"))</f>
        <v>Yes</v>
      </c>
      <c r="I237" s="88">
        <f t="shared" si="38"/>
        <v>5883.333333333333</v>
      </c>
      <c r="J237" s="86">
        <f t="shared" si="38"/>
        <v>4.498666756193761</v>
      </c>
      <c r="K237" s="13">
        <f t="shared" si="38"/>
        <v>0</v>
      </c>
      <c r="L237" s="13">
        <f t="shared" si="38"/>
        <v>0</v>
      </c>
      <c r="M237" s="85">
        <f t="shared" si="38"/>
        <v>0</v>
      </c>
      <c r="N237" s="13">
        <f t="shared" si="38"/>
        <v>5883.333333333333</v>
      </c>
      <c r="O237" s="86">
        <f t="shared" si="38"/>
        <v>4.498666756193761</v>
      </c>
      <c r="P237" s="153">
        <f t="shared" si="38"/>
        <v>0</v>
      </c>
      <c r="Q237" s="153">
        <f t="shared" si="38"/>
        <v>0</v>
      </c>
      <c r="R237" s="13">
        <f t="shared" si="38"/>
        <v>0</v>
      </c>
      <c r="S237" s="13">
        <f t="shared" si="38"/>
        <v>0</v>
      </c>
      <c r="T237" s="13">
        <f t="shared" si="38"/>
        <v>0</v>
      </c>
      <c r="U237" s="13">
        <f t="shared" si="38"/>
        <v>0</v>
      </c>
      <c r="V237" s="13">
        <f t="shared" si="38"/>
        <v>0</v>
      </c>
      <c r="W237" s="88">
        <f t="shared" si="38"/>
        <v>5883.333333333333</v>
      </c>
      <c r="X237" s="86">
        <f t="shared" si="38"/>
        <v>4.498666756193761</v>
      </c>
      <c r="Y237" s="154"/>
    </row>
    <row r="238" spans="1:25" ht="12.75" customHeight="1">
      <c r="A238" s="4" t="s">
        <v>65</v>
      </c>
      <c r="C238" s="98"/>
      <c r="D238" s="103"/>
      <c r="E238" s="129"/>
      <c r="F238" s="103">
        <f>SUMIF($A$71:$A$229,$A238,$D$71:$D$229)</f>
        <v>0</v>
      </c>
      <c r="G238" s="129">
        <f>IFERROR(SUMPRODUCT($E$71:$E$229,$D$71:$D$229,--($A$71:$A$229=$A238)/$F238),0)</f>
        <v>0</v>
      </c>
      <c r="H238" s="152" t="str">
        <f>IF(COUNTIFS($A$71:$A$229,A238,$H$71:$H$229,"Yes")=0,"N/A",IF(COUNTIFS($A$71:$A$229,A238,$H$71:$H$229,"Yes")&gt;0,"Yes","No"))</f>
        <v>N/A</v>
      </c>
      <c r="I238" s="88">
        <f t="shared" si="38"/>
        <v>0</v>
      </c>
      <c r="J238" s="86">
        <f t="shared" si="38"/>
        <v>0</v>
      </c>
      <c r="K238" s="13">
        <f t="shared" si="38"/>
        <v>0</v>
      </c>
      <c r="L238" s="13">
        <f t="shared" si="38"/>
        <v>0</v>
      </c>
      <c r="M238" s="85">
        <f t="shared" si="38"/>
        <v>0</v>
      </c>
      <c r="N238" s="13">
        <f t="shared" si="38"/>
        <v>0</v>
      </c>
      <c r="O238" s="86">
        <f t="shared" si="38"/>
        <v>0</v>
      </c>
      <c r="P238" s="153">
        <f t="shared" si="38"/>
        <v>0</v>
      </c>
      <c r="Q238" s="153">
        <f t="shared" si="38"/>
        <v>0</v>
      </c>
      <c r="R238" s="13">
        <f t="shared" si="38"/>
        <v>0</v>
      </c>
      <c r="S238" s="13">
        <f t="shared" si="38"/>
        <v>0</v>
      </c>
      <c r="T238" s="13">
        <f t="shared" si="38"/>
        <v>0</v>
      </c>
      <c r="U238" s="13">
        <f t="shared" si="38"/>
        <v>0</v>
      </c>
      <c r="V238" s="13">
        <f t="shared" si="38"/>
        <v>0</v>
      </c>
      <c r="W238" s="88">
        <f t="shared" si="38"/>
        <v>0</v>
      </c>
      <c r="X238" s="86">
        <f t="shared" si="38"/>
        <v>0</v>
      </c>
      <c r="Y238" s="154"/>
    </row>
    <row r="239" spans="1:25" ht="12.75" customHeight="1">
      <c r="A239" s="4" t="s">
        <v>66</v>
      </c>
      <c r="C239" s="98"/>
      <c r="D239" s="103"/>
      <c r="E239" s="129"/>
      <c r="F239" s="103">
        <f>SUMIF($A$71:$A$229,$A239,$D$71:$D$229)</f>
        <v>0</v>
      </c>
      <c r="G239" s="129">
        <f>IFERROR(SUMPRODUCT($E$71:$E$229,$D$71:$D$229,--($A$71:$A$229=$A239)/$F239),0)</f>
        <v>0</v>
      </c>
      <c r="H239" s="152" t="str">
        <f>IF(COUNTIFS($A$71:$A$229,A239,$H$71:$H$229,"Yes")=0,"N/A",IF(COUNTIFS($A$71:$A$229,A239,$H$71:$H$229,"Yes")&gt;0,"Yes","No"))</f>
        <v>N/A</v>
      </c>
      <c r="I239" s="88">
        <f t="shared" si="38"/>
        <v>0</v>
      </c>
      <c r="J239" s="86">
        <f t="shared" si="38"/>
        <v>0</v>
      </c>
      <c r="K239" s="13">
        <f t="shared" si="38"/>
        <v>0</v>
      </c>
      <c r="L239" s="13">
        <f t="shared" si="38"/>
        <v>0</v>
      </c>
      <c r="M239" s="85">
        <f t="shared" si="38"/>
        <v>0</v>
      </c>
      <c r="N239" s="13">
        <f t="shared" si="38"/>
        <v>0</v>
      </c>
      <c r="O239" s="86">
        <f t="shared" si="38"/>
        <v>0</v>
      </c>
      <c r="P239" s="153">
        <f t="shared" si="38"/>
        <v>0</v>
      </c>
      <c r="Q239" s="153">
        <f t="shared" si="38"/>
        <v>0</v>
      </c>
      <c r="R239" s="13">
        <f t="shared" si="38"/>
        <v>0</v>
      </c>
      <c r="S239" s="13">
        <f t="shared" si="38"/>
        <v>0</v>
      </c>
      <c r="T239" s="13">
        <f t="shared" si="38"/>
        <v>0</v>
      </c>
      <c r="U239" s="13">
        <f t="shared" si="38"/>
        <v>0</v>
      </c>
      <c r="V239" s="13">
        <f t="shared" si="38"/>
        <v>0</v>
      </c>
      <c r="W239" s="88">
        <f t="shared" si="38"/>
        <v>0</v>
      </c>
      <c r="X239" s="86">
        <f t="shared" si="38"/>
        <v>0</v>
      </c>
      <c r="Y239" s="154"/>
    </row>
    <row r="240" spans="1:25" ht="12.75" customHeight="1">
      <c r="A240" s="4" t="s">
        <v>67</v>
      </c>
      <c r="C240" s="98"/>
      <c r="D240" s="103"/>
      <c r="E240" s="129"/>
      <c r="F240" s="103">
        <f t="shared" ref="F240:F241" si="39">SUMIF($A$71:$A$229,$A240,$D$71:$D$229)</f>
        <v>0</v>
      </c>
      <c r="G240" s="129">
        <f t="shared" ref="G240:G241" si="40">IFERROR(SUMPRODUCT($E$71:$E$229,$D$71:$D$229,--($A$71:$A$229=$A240)/$F240),0)</f>
        <v>0</v>
      </c>
      <c r="H240" s="152" t="str">
        <f t="shared" ref="H240:H241" si="41">IF(COUNTIFS($A$71:$A$229,A240,$H$71:$H$229,"Yes")=0,"N/A",IF(COUNTIFS($A$71:$A$229,A240,$H$71:$H$229,"Yes")&gt;0,"Yes","No"))</f>
        <v>N/A</v>
      </c>
      <c r="I240" s="88">
        <f t="shared" si="38"/>
        <v>0</v>
      </c>
      <c r="J240" s="86">
        <f t="shared" si="38"/>
        <v>0</v>
      </c>
      <c r="K240" s="13">
        <f t="shared" si="38"/>
        <v>0</v>
      </c>
      <c r="L240" s="13">
        <f t="shared" si="38"/>
        <v>0</v>
      </c>
      <c r="M240" s="85">
        <f t="shared" si="38"/>
        <v>0</v>
      </c>
      <c r="N240" s="13">
        <f t="shared" si="38"/>
        <v>0</v>
      </c>
      <c r="O240" s="86">
        <f t="shared" si="38"/>
        <v>0</v>
      </c>
      <c r="P240" s="153">
        <f t="shared" si="38"/>
        <v>0</v>
      </c>
      <c r="Q240" s="153">
        <f t="shared" si="38"/>
        <v>0</v>
      </c>
      <c r="R240" s="13">
        <f t="shared" si="38"/>
        <v>0</v>
      </c>
      <c r="S240" s="13">
        <f t="shared" si="38"/>
        <v>0</v>
      </c>
      <c r="T240" s="13">
        <f t="shared" si="38"/>
        <v>0</v>
      </c>
      <c r="U240" s="13">
        <f t="shared" si="38"/>
        <v>0</v>
      </c>
      <c r="V240" s="13">
        <f t="shared" si="38"/>
        <v>0</v>
      </c>
      <c r="W240" s="88">
        <f t="shared" si="38"/>
        <v>0</v>
      </c>
      <c r="X240" s="86">
        <f t="shared" si="38"/>
        <v>0</v>
      </c>
      <c r="Y240" s="154"/>
    </row>
    <row r="241" spans="1:24" ht="12.75" customHeight="1">
      <c r="A241" s="4" t="s">
        <v>250</v>
      </c>
      <c r="C241" s="98"/>
      <c r="D241" s="103"/>
      <c r="E241" s="129"/>
      <c r="F241" s="103">
        <f t="shared" si="39"/>
        <v>0</v>
      </c>
      <c r="G241" s="129">
        <f t="shared" si="40"/>
        <v>0</v>
      </c>
      <c r="H241" s="152" t="str">
        <f t="shared" si="41"/>
        <v>N/A</v>
      </c>
      <c r="I241" s="88">
        <f t="shared" si="38"/>
        <v>0</v>
      </c>
      <c r="J241" s="269">
        <f t="shared" si="38"/>
        <v>0</v>
      </c>
      <c r="K241" s="13">
        <f t="shared" si="38"/>
        <v>0</v>
      </c>
      <c r="L241" s="13">
        <f t="shared" si="38"/>
        <v>0</v>
      </c>
      <c r="M241" s="85">
        <f t="shared" si="38"/>
        <v>0</v>
      </c>
      <c r="N241" s="13">
        <f t="shared" si="38"/>
        <v>0</v>
      </c>
      <c r="O241" s="86">
        <f t="shared" si="38"/>
        <v>0</v>
      </c>
      <c r="P241" s="153">
        <f t="shared" si="38"/>
        <v>0</v>
      </c>
      <c r="Q241" s="153">
        <f t="shared" si="38"/>
        <v>0</v>
      </c>
      <c r="R241" s="13">
        <f t="shared" si="38"/>
        <v>0</v>
      </c>
      <c r="S241" s="13">
        <f t="shared" si="38"/>
        <v>0</v>
      </c>
      <c r="T241" s="13">
        <f t="shared" si="38"/>
        <v>0</v>
      </c>
      <c r="U241" s="13">
        <f t="shared" si="38"/>
        <v>0</v>
      </c>
      <c r="V241" s="13">
        <f t="shared" si="38"/>
        <v>0</v>
      </c>
      <c r="W241" s="88">
        <f t="shared" si="38"/>
        <v>0</v>
      </c>
      <c r="X241" s="86">
        <f t="shared" si="38"/>
        <v>0</v>
      </c>
    </row>
    <row r="242" spans="1:24" ht="12.75" customHeight="1">
      <c r="A242" s="27" t="s">
        <v>158</v>
      </c>
      <c r="B242" s="26"/>
      <c r="C242" s="155"/>
      <c r="D242" s="156"/>
      <c r="E242" s="156"/>
      <c r="F242" s="146">
        <f>SUM(F235:F241)</f>
        <v>200</v>
      </c>
      <c r="G242" s="147">
        <f>SUMPRODUCT(G235:G241,$F235:$F241)/$F242</f>
        <v>979.74</v>
      </c>
      <c r="H242" s="148" t="str">
        <f>IF(COUNTIF(H235:H241,"yes")&gt;0,"Yes","No")</f>
        <v>Yes</v>
      </c>
      <c r="I242" s="138">
        <f>SUMPRODUCT(I235:I241,$F235:$F241)/$F242</f>
        <v>4616.59</v>
      </c>
      <c r="J242" s="135">
        <f>SUMPRODUCT(J235:J241,$F235:$F241)/$F242</f>
        <v>4.787503396211938</v>
      </c>
      <c r="K242" s="150">
        <f t="shared" ref="K242:X242" si="42">SUMPRODUCT(K235:K241,$F235:$F241)/$F242</f>
        <v>0</v>
      </c>
      <c r="L242" s="150">
        <f t="shared" si="42"/>
        <v>0</v>
      </c>
      <c r="M242" s="149">
        <f t="shared" si="42"/>
        <v>0</v>
      </c>
      <c r="N242" s="150">
        <f t="shared" si="42"/>
        <v>4616.59</v>
      </c>
      <c r="O242" s="135">
        <f t="shared" si="42"/>
        <v>4.787503396211938</v>
      </c>
      <c r="P242" s="150">
        <f t="shared" si="42"/>
        <v>0</v>
      </c>
      <c r="Q242" s="150">
        <f t="shared" si="42"/>
        <v>0</v>
      </c>
      <c r="R242" s="150">
        <f t="shared" si="42"/>
        <v>0</v>
      </c>
      <c r="S242" s="150">
        <f t="shared" si="42"/>
        <v>0</v>
      </c>
      <c r="T242" s="150">
        <f t="shared" si="42"/>
        <v>0</v>
      </c>
      <c r="U242" s="150">
        <f t="shared" si="42"/>
        <v>0</v>
      </c>
      <c r="V242" s="150">
        <f t="shared" si="42"/>
        <v>0</v>
      </c>
      <c r="W242" s="138">
        <f t="shared" si="42"/>
        <v>4616.59</v>
      </c>
      <c r="X242" s="135">
        <f t="shared" si="42"/>
        <v>4.787503396211938</v>
      </c>
    </row>
    <row r="243" spans="1:24" ht="12.75" customHeight="1">
      <c r="A243" s="4"/>
      <c r="B243" s="4"/>
      <c r="C243" s="98"/>
      <c r="D243" s="103"/>
      <c r="E243" s="129"/>
      <c r="F243" s="129"/>
      <c r="G243" s="129"/>
      <c r="H243" s="129"/>
      <c r="I243" s="157"/>
      <c r="J243" s="157"/>
      <c r="K243" s="157"/>
      <c r="L243" s="157"/>
      <c r="M243" s="157"/>
      <c r="N243" s="157"/>
      <c r="O243" s="158"/>
      <c r="P243" s="157"/>
      <c r="Q243" s="157"/>
      <c r="R243" s="157"/>
      <c r="S243" s="157"/>
      <c r="T243" s="157"/>
      <c r="U243" s="157"/>
      <c r="V243" s="157"/>
      <c r="W243" s="157"/>
      <c r="X243" s="158"/>
    </row>
    <row r="244" spans="1:24" ht="12.75" customHeight="1">
      <c r="A244" s="159" t="s">
        <v>160</v>
      </c>
      <c r="B244" s="4"/>
      <c r="C244" s="98"/>
      <c r="D244" s="103"/>
      <c r="E244" s="129"/>
      <c r="F244" s="129"/>
      <c r="G244" s="129"/>
      <c r="H244" s="129"/>
      <c r="I244" s="157"/>
      <c r="J244" s="157"/>
      <c r="K244" s="157"/>
      <c r="L244" s="157"/>
      <c r="M244" s="157"/>
      <c r="N244" s="157"/>
      <c r="O244" s="158"/>
      <c r="P244" s="157"/>
      <c r="Q244" s="157"/>
      <c r="R244" s="157"/>
      <c r="S244" s="157"/>
      <c r="T244" s="157"/>
      <c r="U244" s="157"/>
      <c r="V244" s="157"/>
      <c r="W244" s="157"/>
    </row>
    <row r="245" spans="1:24" ht="12.75" customHeight="1">
      <c r="A245" s="4"/>
      <c r="B245" s="4"/>
      <c r="C245" s="98"/>
      <c r="D245" s="98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</row>
  </sheetData>
  <protectedRanges>
    <protectedRange sqref="R24:X28 R31:X35 V38:X44" name="Range1_13"/>
    <protectedRange sqref="T38:U38" name="Range1_2_1"/>
    <protectedRange sqref="T39:U39" name="Range1_3_1"/>
    <protectedRange sqref="T40:U40" name="Range1_4_1"/>
    <protectedRange sqref="T41:U41" name="Range1_5_1"/>
    <protectedRange sqref="T42:U42" name="Range1_6_1"/>
    <protectedRange sqref="T43:U43" name="Range1_7_1"/>
    <protectedRange sqref="T44:U44" name="Range1_8_1"/>
    <protectedRange sqref="R38:S38" name="Range1_9_1"/>
    <protectedRange sqref="R39:S44" name="Range1_10_1"/>
    <protectedRange sqref="B23:B25" name="Sheet49LeasingSummary1"/>
    <protectedRange sqref="B27" name="Sheet49LeasingSummary2"/>
    <protectedRange sqref="B29:B35" name="Sheet49LeasingSummary3"/>
    <protectedRange sqref="B38:B43" name="Sheet49StermLeases"/>
    <protectedRange sqref="B46:C58" name="Sheet49Fees"/>
    <protectedRange sqref="H4:H35" name="Sheet49PropAmens"/>
    <protectedRange sqref="F39:H43" name="Sheet49Parking"/>
    <protectedRange sqref="P4:P30" name="Sheet49UnitAmens"/>
    <protectedRange sqref="L34:P36" name="Sheet49UtilSummary"/>
    <protectedRange sqref="L38:M42" name="Sheet49OtherUtil1"/>
    <protectedRange sqref="P38:P42" name="Sheet49OtherUtil2"/>
    <protectedRange sqref="R3:X44" name="Sheet49Notes"/>
    <protectedRange sqref="A71:I229" name="Sheet49FloorPlan1"/>
    <protectedRange sqref="K71:M229" name="Sheet49FloorPlan2"/>
  </protectedRanges>
  <dataConsolidate link="1"/>
  <mergeCells count="46">
    <mergeCell ref="I69:J69"/>
    <mergeCell ref="K69:M69"/>
    <mergeCell ref="N69:O69"/>
    <mergeCell ref="P69:V69"/>
    <mergeCell ref="W69:X69"/>
    <mergeCell ref="I233:J233"/>
    <mergeCell ref="K233:M233"/>
    <mergeCell ref="N233:O233"/>
    <mergeCell ref="P233:V233"/>
    <mergeCell ref="W233:X233"/>
    <mergeCell ref="R42:S42"/>
    <mergeCell ref="T42:U42"/>
    <mergeCell ref="R43:S43"/>
    <mergeCell ref="T43:U43"/>
    <mergeCell ref="R44:S44"/>
    <mergeCell ref="T44:U44"/>
    <mergeCell ref="R39:S39"/>
    <mergeCell ref="T39:U39"/>
    <mergeCell ref="R40:S40"/>
    <mergeCell ref="T40:U40"/>
    <mergeCell ref="R41:S41"/>
    <mergeCell ref="T41:U41"/>
    <mergeCell ref="R34:X34"/>
    <mergeCell ref="R35:X35"/>
    <mergeCell ref="R36:X36"/>
    <mergeCell ref="R37:X37"/>
    <mergeCell ref="R38:S38"/>
    <mergeCell ref="T38:U38"/>
    <mergeCell ref="R33:X33"/>
    <mergeCell ref="R22:X22"/>
    <mergeCell ref="R23:X23"/>
    <mergeCell ref="R24:X24"/>
    <mergeCell ref="R25:X25"/>
    <mergeCell ref="R26:X26"/>
    <mergeCell ref="R27:X27"/>
    <mergeCell ref="R28:X28"/>
    <mergeCell ref="R29:X29"/>
    <mergeCell ref="R30:X30"/>
    <mergeCell ref="R31:X31"/>
    <mergeCell ref="R32:X32"/>
    <mergeCell ref="R21:X21"/>
    <mergeCell ref="Y1:Z1"/>
    <mergeCell ref="Y2:Z5"/>
    <mergeCell ref="R3:X17"/>
    <mergeCell ref="T18:U18"/>
    <mergeCell ref="R20:X20"/>
  </mergeCells>
  <dataValidations count="25">
    <dataValidation type="decimal" allowBlank="1" showInputMessage="1" showErrorMessage="1" sqref="J71:J229" xr:uid="{9E1FF902-0A02-448E-9DA4-7AD183A41F7A}">
      <formula1>0</formula1>
      <formula2>3000000</formula2>
    </dataValidation>
    <dataValidation type="list" operator="greaterThanOrEqual" allowBlank="1" showInputMessage="1" showErrorMessage="1" sqref="C46:C58" xr:uid="{061E1E8F-B541-4F52-A7B3-204E47EC3FD8}">
      <formula1>"Monthly,Annual"</formula1>
    </dataValidation>
    <dataValidation type="list" allowBlank="1" showInputMessage="1" showErrorMessage="1" sqref="B48" xr:uid="{287FB0A7-4269-4E73-88C0-4AD239C1D0D3}">
      <formula1>"App Fee Waived-Admin Due, Admin Fee Waived-App Due, Both Fees Waived, Both Fees Due"</formula1>
    </dataValidation>
    <dataValidation type="list" allowBlank="1" showInputMessage="1" showErrorMessage="1" sqref="B33" xr:uid="{5AA1EFC4-6313-47A7-AB95-AEBF0409E715}">
      <formula1>"Gift Card, Monthly Concession, One-Time Concession, None"</formula1>
    </dataValidation>
    <dataValidation type="decimal" allowBlank="1" showInputMessage="1" showErrorMessage="1" sqref="B29:B30 B32" xr:uid="{A06B2438-414A-4C22-9C09-7C82DD5EFE84}">
      <formula1>0</formula1>
      <formula2>3000</formula2>
    </dataValidation>
    <dataValidation type="list" allowBlank="1" showInputMessage="1" showErrorMessage="1" sqref="A71:A229" xr:uid="{D4DAEAF1-8482-43D8-9134-47506E70B3E7}">
      <formula1>"Studio,1 Bedroom,2 Bedroom,3 Bedroom,4 Bedroom,5 Bedroom,6 Bedroom"</formula1>
    </dataValidation>
    <dataValidation type="whole" allowBlank="1" showInputMessage="1" showErrorMessage="1" sqref="I71:I229 K71:N229" xr:uid="{E416D2A7-6540-4E7F-BDC1-DA9C43D9B3E2}">
      <formula1>0</formula1>
      <formula2>3000000</formula2>
    </dataValidation>
    <dataValidation type="list" allowBlank="1" showInputMessage="1" showErrorMessage="1" sqref="R38:S44" xr:uid="{0AEFB4E0-1044-470F-8D2F-8FDC5516A344}">
      <formula1>"Monday,Tuesday,Wednesday,Thursday,Friday,Saturday,Sunday"</formula1>
    </dataValidation>
    <dataValidation type="list" allowBlank="1" showInputMessage="1" showErrorMessage="1" sqref="U45" xr:uid="{F38E34E7-139D-4B1A-8A8E-229A005A3227}">
      <formula1>"10:00-5:00 PM,10:00-6:00 PM,9:00-6:00 PM,9:00-5:00 PM,12:00-5:00 PM"</formula1>
    </dataValidation>
    <dataValidation type="list" allowBlank="1" showInputMessage="1" showErrorMessage="1" sqref="B22" xr:uid="{4CD36307-FA1A-4905-A177-C311573B2231}">
      <formula1>"Saturday-Friday,Sunday-Monday,Monday-Sunday"</formula1>
    </dataValidation>
    <dataValidation type="list" allowBlank="1" showInputMessage="1" showErrorMessage="1" sqref="B13" xr:uid="{7922E2AD-552A-4745-9E5E-B9D6592A5E43}">
      <formula1>"New Construction,Operational,Undergoing Renovations"</formula1>
    </dataValidation>
    <dataValidation type="list" allowBlank="1" showInputMessage="1" showErrorMessage="1" sqref="P34:P36 P38:P42" xr:uid="{770B9213-5E1B-4FCF-B932-616C68F540D9}">
      <formula1>"Per Bed,Per Unit"</formula1>
    </dataValidation>
    <dataValidation type="list" allowBlank="1" showInputMessage="1" showErrorMessage="1" sqref="B12" xr:uid="{21746F78-A3DA-4657-9B46-CA71D6F14A9F}">
      <formula1>"Student,Conventional,Affordable,Innovative"</formula1>
    </dataValidation>
    <dataValidation type="list" allowBlank="1" showInputMessage="1" showErrorMessage="1" sqref="B14" xr:uid="{A5514EB0-A0E8-4B48-84B8-E6CB18E19F4B}">
      <formula1>"High-Rise,Mid-Rise,Wrap,Garden,Cottage,SFR"</formula1>
    </dataValidation>
    <dataValidation type="list" allowBlank="1" showInputMessage="1" showErrorMessage="1" sqref="H4 P4" xr:uid="{E007F325-1088-4EA9-A13E-C8BE4B06F9BD}">
      <formula1>"1,2,3,4,5,N/A"</formula1>
    </dataValidation>
    <dataValidation type="list" allowBlank="1" showInputMessage="1" showErrorMessage="1" sqref="AC19 P18 P23 H71:H229 H5:H35 B41 F39:G43 L38:L42 B38 L34:N36 AC17 S18" xr:uid="{B8FBB55A-C3B5-44FF-AD70-F50F3CDCE532}">
      <formula1>"Yes,No"</formula1>
    </dataValidation>
    <dataValidation type="whole" allowBlank="1" showInputMessage="1" showErrorMessage="1" sqref="M38:M42 T18" xr:uid="{3869EFF6-219F-43B1-B908-CFB860813A7D}">
      <formula1>0</formula1>
      <formula2>1000</formula2>
    </dataValidation>
    <dataValidation type="list" allowBlank="1" showInputMessage="1" showErrorMessage="1" sqref="B16" xr:uid="{7AA2B5D4-A3E3-4548-BC3A-6CB0BDF573FE}">
      <formula1>"Subject Property,Tier 1,Tier 2"</formula1>
    </dataValidation>
    <dataValidation type="list" allowBlank="1" showInputMessage="1" showErrorMessage="1" sqref="P6:P16" xr:uid="{12DDA097-B7E6-41F8-888B-CD606F232EF5}">
      <formula1>"Yes,No,Varies"</formula1>
    </dataValidation>
    <dataValidation type="whole" operator="greaterThanOrEqual" allowBlank="1" showInputMessage="1" showErrorMessage="1" sqref="B50:B51 O67 B39 B42 B34 B53:B54 B46:B47 B56:B66" xr:uid="{92CBEE45-2E5E-4595-9F10-FEF61583854F}">
      <formula1>0</formula1>
    </dataValidation>
    <dataValidation type="date" allowBlank="1" showInputMessage="1" showErrorMessage="1" errorTitle="Invalid Date" error="The date must fall within this week." sqref="B35:B36 C32" xr:uid="{1686A93F-C09A-4312-9870-032E61D09991}">
      <formula1>TODAY()-5</formula1>
      <formula2>TODAY()</formula2>
    </dataValidation>
    <dataValidation type="list" allowBlank="1" showInputMessage="1" showErrorMessage="1" sqref="B15" xr:uid="{5794093B-B160-40AA-89D0-EF2877F6B93A}">
      <formula1>"1,2,3,4,5"</formula1>
    </dataValidation>
    <dataValidation type="whole" allowBlank="1" showInputMessage="1" showErrorMessage="1" sqref="I230:N230" xr:uid="{549808D7-8640-457F-91AD-6330F38EC0D6}">
      <formula1>0</formula1>
      <formula2>3000</formula2>
    </dataValidation>
    <dataValidation type="decimal" allowBlank="1" showInputMessage="1" showErrorMessage="1" sqref="B27 B25" xr:uid="{0E2C720C-AD03-4055-BFCC-A203C0B8C126}">
      <formula1>0</formula1>
      <formula2>1.2</formula2>
    </dataValidation>
    <dataValidation operator="greaterThanOrEqual" allowBlank="1" showInputMessage="1" showErrorMessage="1" sqref="B52 B55 B49" xr:uid="{92440B25-E873-4FD1-A56F-46951313AEF6}"/>
  </dataValidations>
  <pageMargins left="0.25" right="0.25" top="0.75" bottom="0.75" header="0.3" footer="0.3"/>
  <pageSetup scale="39" fitToHeight="0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73868-DB6B-4398-B2CB-ACF9EE339907}">
  <sheetPr codeName="Sheet50">
    <tabColor theme="0" tint="-0.14999847407452621"/>
    <pageSetUpPr fitToPage="1"/>
  </sheetPr>
  <dimension ref="A1:Z245"/>
  <sheetViews>
    <sheetView showGridLines="0" zoomScale="90" zoomScaleNormal="90" zoomScaleSheetLayoutView="80" workbookViewId="0">
      <pane ySplit="2" topLeftCell="A3" activePane="bottomLeft" state="frozen"/>
      <selection activeCell="F11" sqref="F11"/>
      <selection pane="bottomLeft" activeCell="A3" sqref="A3"/>
    </sheetView>
  </sheetViews>
  <sheetFormatPr defaultColWidth="9.28515625" defaultRowHeight="12.75"/>
  <cols>
    <col min="1" max="1" width="22.7109375" style="70" customWidth="1"/>
    <col min="2" max="2" width="23" style="1" customWidth="1"/>
    <col min="3" max="3" width="12" style="36" customWidth="1"/>
    <col min="4" max="5" width="10.42578125" style="161" customWidth="1"/>
    <col min="6" max="6" width="9.28515625" style="1" bestFit="1" customWidth="1"/>
    <col min="7" max="7" width="9.28515625" style="1" customWidth="1"/>
    <col min="8" max="8" width="9.42578125" style="10" bestFit="1" customWidth="1"/>
    <col min="9" max="10" width="7.7109375" style="60" customWidth="1"/>
    <col min="11" max="11" width="13.28515625" style="60" customWidth="1"/>
    <col min="12" max="12" width="9.7109375" style="60" customWidth="1"/>
    <col min="13" max="14" width="9.28515625" style="60" bestFit="1" customWidth="1"/>
    <col min="15" max="15" width="11.85546875" style="61" customWidth="1"/>
    <col min="16" max="16" width="11.140625" style="60" customWidth="1"/>
    <col min="17" max="17" width="7.7109375" style="60" customWidth="1"/>
    <col min="18" max="18" width="8.7109375" style="60" customWidth="1"/>
    <col min="19" max="19" width="9.28515625" style="60" bestFit="1" customWidth="1"/>
    <col min="20" max="20" width="9.7109375" style="60" customWidth="1"/>
    <col min="21" max="21" width="8.28515625" style="60" customWidth="1"/>
    <col min="22" max="22" width="8" style="60" customWidth="1"/>
    <col min="23" max="23" width="7.7109375" style="1" customWidth="1"/>
    <col min="24" max="24" width="7.42578125" style="61" customWidth="1"/>
    <col min="25" max="25" width="10.5703125" style="1" bestFit="1" customWidth="1"/>
    <col min="26" max="26" width="9.7109375" style="1" bestFit="1" customWidth="1"/>
    <col min="27" max="16384" width="9.28515625" style="1"/>
  </cols>
  <sheetData>
    <row r="1" spans="1:26" ht="93" customHeight="1">
      <c r="A1" s="248" t="str">
        <f>Dashboard!$A$1</f>
        <v>MARKET SURVEY</v>
      </c>
      <c r="B1" s="97"/>
      <c r="C1" s="97"/>
      <c r="D1" s="97"/>
      <c r="E1" s="97"/>
      <c r="F1" s="97"/>
      <c r="G1" s="97"/>
      <c r="H1" s="97"/>
      <c r="I1" s="97"/>
      <c r="J1" s="97"/>
      <c r="K1" s="97"/>
      <c r="L1" s="97"/>
      <c r="M1" s="97"/>
      <c r="N1" s="97"/>
      <c r="O1" s="97"/>
      <c r="P1" s="97"/>
      <c r="Q1" s="97"/>
      <c r="R1" s="97"/>
      <c r="S1" s="97"/>
      <c r="T1" s="97"/>
      <c r="U1" s="97"/>
      <c r="V1" s="97"/>
      <c r="W1" s="97"/>
      <c r="X1" s="249" t="str">
        <f>"Property Detail: "&amp;B4</f>
        <v>Property Detail: Van Ness</v>
      </c>
      <c r="Y1" s="390"/>
      <c r="Z1" s="390"/>
    </row>
    <row r="2" spans="1:26" ht="18" customHeight="1" thickBot="1">
      <c r="A2" s="4"/>
      <c r="B2" s="4"/>
      <c r="C2" s="98"/>
      <c r="D2" s="98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3"/>
      <c r="R2" s="3"/>
      <c r="S2" s="3"/>
      <c r="T2" s="3"/>
      <c r="U2" s="3"/>
      <c r="V2" s="3"/>
      <c r="W2" s="3"/>
      <c r="X2" s="33"/>
      <c r="Y2" s="391"/>
      <c r="Z2" s="391"/>
    </row>
    <row r="3" spans="1:26" ht="12.75" customHeight="1" thickBot="1">
      <c r="A3" s="232" t="s">
        <v>69</v>
      </c>
      <c r="B3" s="232"/>
      <c r="C3" s="34"/>
      <c r="D3" s="98"/>
      <c r="E3" s="233" t="s">
        <v>70</v>
      </c>
      <c r="F3" s="232"/>
      <c r="G3" s="232"/>
      <c r="H3" s="232"/>
      <c r="I3" s="4"/>
      <c r="J3" s="4"/>
      <c r="K3" s="232" t="s">
        <v>71</v>
      </c>
      <c r="L3" s="232"/>
      <c r="M3" s="232"/>
      <c r="N3" s="232"/>
      <c r="O3" s="232"/>
      <c r="P3" s="232"/>
      <c r="Q3" s="1"/>
      <c r="R3" s="393" t="s">
        <v>248</v>
      </c>
      <c r="S3" s="393"/>
      <c r="T3" s="393"/>
      <c r="U3" s="393"/>
      <c r="V3" s="393"/>
      <c r="W3" s="393"/>
      <c r="X3" s="393"/>
      <c r="Y3" s="391"/>
      <c r="Z3" s="391"/>
    </row>
    <row r="4" spans="1:26" ht="12.75" customHeight="1">
      <c r="A4" s="211" t="s">
        <v>0</v>
      </c>
      <c r="B4" s="217" t="s">
        <v>406</v>
      </c>
      <c r="C4" s="98"/>
      <c r="D4" s="98"/>
      <c r="E4" s="209" t="s">
        <v>72</v>
      </c>
      <c r="F4" s="99"/>
      <c r="G4" s="4"/>
      <c r="H4" s="210">
        <v>4</v>
      </c>
      <c r="I4" s="4"/>
      <c r="J4" s="4"/>
      <c r="K4" s="209" t="s">
        <v>73</v>
      </c>
      <c r="L4" s="99"/>
      <c r="M4" s="4"/>
      <c r="N4" s="100"/>
      <c r="P4" s="210">
        <v>4</v>
      </c>
      <c r="Q4" s="1"/>
      <c r="R4" s="393"/>
      <c r="S4" s="393"/>
      <c r="T4" s="393"/>
      <c r="U4" s="393"/>
      <c r="V4" s="393"/>
      <c r="W4" s="393"/>
      <c r="X4" s="393"/>
      <c r="Y4" s="391"/>
      <c r="Z4" s="391"/>
    </row>
    <row r="5" spans="1:26" ht="12.75" customHeight="1">
      <c r="A5" s="70" t="s">
        <v>258</v>
      </c>
      <c r="B5" s="252"/>
      <c r="C5" s="98"/>
      <c r="D5" s="98"/>
      <c r="E5" s="211" t="s">
        <v>198</v>
      </c>
      <c r="F5" s="4"/>
      <c r="G5" s="4"/>
      <c r="H5" s="212" t="s">
        <v>76</v>
      </c>
      <c r="I5" s="4"/>
      <c r="J5" s="4"/>
      <c r="K5" s="211" t="s">
        <v>77</v>
      </c>
      <c r="L5" s="4"/>
      <c r="M5" s="4"/>
      <c r="N5" s="4"/>
      <c r="P5" s="225">
        <v>1</v>
      </c>
      <c r="Q5" s="1"/>
      <c r="R5" s="393"/>
      <c r="S5" s="393"/>
      <c r="T5" s="393"/>
      <c r="U5" s="393"/>
      <c r="V5" s="393"/>
      <c r="W5" s="393"/>
      <c r="X5" s="393"/>
      <c r="Y5" s="391"/>
      <c r="Z5" s="391"/>
    </row>
    <row r="6" spans="1:26" ht="12.75" customHeight="1">
      <c r="A6" s="211" t="s">
        <v>74</v>
      </c>
      <c r="B6" s="217" t="s">
        <v>407</v>
      </c>
      <c r="C6" s="98"/>
      <c r="D6" s="98"/>
      <c r="E6" s="211" t="s">
        <v>75</v>
      </c>
      <c r="F6" s="4"/>
      <c r="G6" s="4"/>
      <c r="H6" s="212" t="s">
        <v>76</v>
      </c>
      <c r="I6" s="4"/>
      <c r="J6" s="4"/>
      <c r="K6" s="211" t="s">
        <v>79</v>
      </c>
      <c r="L6" s="4"/>
      <c r="M6" s="4"/>
      <c r="N6" s="4"/>
      <c r="P6" s="226" t="s">
        <v>68</v>
      </c>
      <c r="Q6" s="1"/>
      <c r="R6" s="393"/>
      <c r="S6" s="393"/>
      <c r="T6" s="393"/>
      <c r="U6" s="393"/>
      <c r="V6" s="393"/>
      <c r="W6" s="393"/>
      <c r="X6" s="393"/>
    </row>
    <row r="7" spans="1:26" ht="12.75" customHeight="1">
      <c r="A7" s="211"/>
      <c r="B7" s="217"/>
      <c r="C7" s="101"/>
      <c r="D7" s="98"/>
      <c r="E7" s="213" t="s">
        <v>78</v>
      </c>
      <c r="H7" s="212" t="s">
        <v>68</v>
      </c>
      <c r="I7" s="4"/>
      <c r="J7" s="4"/>
      <c r="K7" s="211" t="s">
        <v>82</v>
      </c>
      <c r="L7" s="4"/>
      <c r="M7" s="4"/>
      <c r="N7" s="4"/>
      <c r="P7" s="226" t="s">
        <v>394</v>
      </c>
      <c r="Q7" s="1"/>
      <c r="R7" s="393"/>
      <c r="S7" s="393"/>
      <c r="T7" s="393"/>
      <c r="U7" s="393"/>
      <c r="V7" s="393"/>
      <c r="W7" s="393"/>
      <c r="X7" s="393"/>
    </row>
    <row r="8" spans="1:26" ht="12.75" customHeight="1">
      <c r="A8" s="211" t="s">
        <v>80</v>
      </c>
      <c r="B8" s="218" t="s">
        <v>408</v>
      </c>
      <c r="C8" s="98"/>
      <c r="D8" s="98"/>
      <c r="E8" s="209" t="s">
        <v>81</v>
      </c>
      <c r="F8" s="99"/>
      <c r="G8" s="4"/>
      <c r="H8" s="212" t="s">
        <v>68</v>
      </c>
      <c r="I8" s="4"/>
      <c r="J8" s="4"/>
      <c r="K8" s="211" t="s">
        <v>85</v>
      </c>
      <c r="L8" s="4"/>
      <c r="M8" s="4"/>
      <c r="N8" s="4"/>
      <c r="P8" s="226" t="s">
        <v>68</v>
      </c>
      <c r="Q8" s="1"/>
      <c r="R8" s="393"/>
      <c r="S8" s="393"/>
      <c r="T8" s="393"/>
      <c r="U8" s="393"/>
      <c r="V8" s="393"/>
      <c r="W8" s="393"/>
      <c r="X8" s="393"/>
    </row>
    <row r="9" spans="1:26" ht="12.75" customHeight="1">
      <c r="A9" s="211" t="s">
        <v>83</v>
      </c>
      <c r="B9" s="217" t="s">
        <v>409</v>
      </c>
      <c r="C9" s="98"/>
      <c r="D9" s="98"/>
      <c r="E9" s="209" t="s">
        <v>84</v>
      </c>
      <c r="F9" s="99"/>
      <c r="G9" s="4"/>
      <c r="H9" s="212" t="s">
        <v>76</v>
      </c>
      <c r="I9" s="4"/>
      <c r="J9" s="4"/>
      <c r="K9" s="211" t="s">
        <v>216</v>
      </c>
      <c r="L9" s="4"/>
      <c r="M9" s="4"/>
      <c r="N9" s="4"/>
      <c r="P9" s="226" t="s">
        <v>76</v>
      </c>
      <c r="Q9" s="1"/>
      <c r="R9" s="393"/>
      <c r="S9" s="393"/>
      <c r="T9" s="393"/>
      <c r="U9" s="393"/>
      <c r="V9" s="393"/>
      <c r="W9" s="393"/>
      <c r="X9" s="393"/>
    </row>
    <row r="10" spans="1:26" ht="12.75" customHeight="1">
      <c r="A10" s="211" t="s">
        <v>86</v>
      </c>
      <c r="B10" s="217" t="s">
        <v>409</v>
      </c>
      <c r="C10" s="98"/>
      <c r="D10" s="98"/>
      <c r="E10" s="213" t="s">
        <v>87</v>
      </c>
      <c r="H10" s="212" t="s">
        <v>68</v>
      </c>
      <c r="I10" s="4"/>
      <c r="J10" s="4"/>
      <c r="K10" s="211" t="s">
        <v>217</v>
      </c>
      <c r="L10" s="4"/>
      <c r="M10" s="4"/>
      <c r="N10" s="4"/>
      <c r="P10" s="226" t="s">
        <v>76</v>
      </c>
      <c r="Q10" s="1"/>
      <c r="R10" s="393"/>
      <c r="S10" s="393"/>
      <c r="T10" s="393"/>
      <c r="U10" s="393"/>
      <c r="V10" s="393"/>
      <c r="W10" s="393"/>
      <c r="X10" s="393"/>
      <c r="Y10"/>
    </row>
    <row r="11" spans="1:26" ht="12.75" customHeight="1">
      <c r="A11" s="211" t="s">
        <v>88</v>
      </c>
      <c r="B11" s="217" t="s">
        <v>409</v>
      </c>
      <c r="C11" s="102"/>
      <c r="D11" s="98"/>
      <c r="E11" s="211" t="s">
        <v>196</v>
      </c>
      <c r="F11" s="4"/>
      <c r="G11" s="4"/>
      <c r="H11" s="212" t="s">
        <v>76</v>
      </c>
      <c r="I11" s="4"/>
      <c r="J11" s="4"/>
      <c r="K11" s="211" t="s">
        <v>218</v>
      </c>
      <c r="L11" s="4"/>
      <c r="M11" s="4"/>
      <c r="N11" s="4"/>
      <c r="P11" s="226" t="s">
        <v>68</v>
      </c>
      <c r="Q11" s="1"/>
      <c r="R11" s="393"/>
      <c r="S11" s="393"/>
      <c r="T11" s="393"/>
      <c r="U11" s="393"/>
      <c r="V11" s="393"/>
      <c r="W11" s="393"/>
      <c r="X11" s="393"/>
    </row>
    <row r="12" spans="1:26" ht="12.75" customHeight="1">
      <c r="A12" s="211" t="s">
        <v>90</v>
      </c>
      <c r="B12" s="219" t="s">
        <v>388</v>
      </c>
      <c r="C12" s="102"/>
      <c r="D12" s="98"/>
      <c r="E12" s="211" t="s">
        <v>197</v>
      </c>
      <c r="F12" s="4"/>
      <c r="G12" s="4"/>
      <c r="H12" s="212" t="s">
        <v>76</v>
      </c>
      <c r="I12" s="4"/>
      <c r="J12" s="4"/>
      <c r="K12" s="211" t="s">
        <v>219</v>
      </c>
      <c r="L12" s="4"/>
      <c r="M12" s="4"/>
      <c r="N12" s="4"/>
      <c r="P12" s="226" t="s">
        <v>394</v>
      </c>
      <c r="Q12" s="1"/>
      <c r="R12" s="393"/>
      <c r="S12" s="393"/>
      <c r="T12" s="393"/>
      <c r="U12" s="393"/>
      <c r="V12" s="393"/>
      <c r="W12" s="393"/>
      <c r="X12" s="393"/>
    </row>
    <row r="13" spans="1:26" ht="12.75" customHeight="1">
      <c r="A13" s="211" t="s">
        <v>190</v>
      </c>
      <c r="B13" s="219" t="s">
        <v>191</v>
      </c>
      <c r="C13" s="98"/>
      <c r="D13" s="98"/>
      <c r="E13" s="211" t="s">
        <v>91</v>
      </c>
      <c r="F13" s="4"/>
      <c r="G13" s="4"/>
      <c r="H13" s="212" t="s">
        <v>76</v>
      </c>
      <c r="I13" s="4"/>
      <c r="J13" s="4"/>
      <c r="K13" s="211" t="s">
        <v>220</v>
      </c>
      <c r="L13" s="4"/>
      <c r="M13" s="4"/>
      <c r="N13" s="4"/>
      <c r="P13" s="226" t="s">
        <v>68</v>
      </c>
      <c r="Q13" s="1"/>
      <c r="R13" s="393"/>
      <c r="S13" s="393"/>
      <c r="T13" s="393"/>
      <c r="U13" s="393"/>
      <c r="V13" s="393"/>
      <c r="W13" s="393"/>
      <c r="X13" s="393"/>
    </row>
    <row r="14" spans="1:26" ht="12.75" customHeight="1">
      <c r="A14" s="211" t="s">
        <v>2</v>
      </c>
      <c r="B14" s="217" t="s">
        <v>389</v>
      </c>
      <c r="C14" s="103"/>
      <c r="D14" s="104"/>
      <c r="E14" s="211" t="s">
        <v>93</v>
      </c>
      <c r="F14" s="4"/>
      <c r="G14" s="4"/>
      <c r="H14" s="212" t="s">
        <v>76</v>
      </c>
      <c r="I14" s="4"/>
      <c r="J14" s="4"/>
      <c r="K14" s="211" t="s">
        <v>221</v>
      </c>
      <c r="L14" s="4"/>
      <c r="M14" s="4"/>
      <c r="N14" s="4"/>
      <c r="P14" s="226" t="s">
        <v>76</v>
      </c>
      <c r="Q14" s="1"/>
      <c r="R14" s="393"/>
      <c r="S14" s="393"/>
      <c r="T14" s="393"/>
      <c r="U14" s="393"/>
      <c r="V14" s="393"/>
      <c r="W14" s="393"/>
      <c r="X14" s="393"/>
    </row>
    <row r="15" spans="1:26" ht="12.75" customHeight="1">
      <c r="A15" s="211" t="s">
        <v>94</v>
      </c>
      <c r="B15" s="220">
        <v>4</v>
      </c>
      <c r="C15" s="98"/>
      <c r="D15" s="104"/>
      <c r="E15" s="211" t="s">
        <v>200</v>
      </c>
      <c r="F15" s="4"/>
      <c r="G15" s="4"/>
      <c r="H15" s="212" t="s">
        <v>68</v>
      </c>
      <c r="I15" s="4"/>
      <c r="J15" s="4"/>
      <c r="K15" s="211" t="s">
        <v>222</v>
      </c>
      <c r="L15" s="4"/>
      <c r="M15" s="4"/>
      <c r="N15" s="4"/>
      <c r="P15" s="226" t="s">
        <v>394</v>
      </c>
      <c r="Q15" s="1"/>
      <c r="R15" s="393"/>
      <c r="S15" s="393"/>
      <c r="T15" s="393"/>
      <c r="U15" s="393"/>
      <c r="V15" s="393"/>
      <c r="W15" s="393"/>
      <c r="X15" s="393"/>
    </row>
    <row r="16" spans="1:26" ht="12.75" customHeight="1">
      <c r="A16" s="211" t="s">
        <v>96</v>
      </c>
      <c r="B16" s="217" t="s">
        <v>392</v>
      </c>
      <c r="C16" s="98"/>
      <c r="D16" s="104"/>
      <c r="E16" s="211" t="s">
        <v>201</v>
      </c>
      <c r="F16" s="4"/>
      <c r="G16" s="4"/>
      <c r="H16" s="212" t="s">
        <v>76</v>
      </c>
      <c r="I16" s="4"/>
      <c r="J16" s="4"/>
      <c r="K16" s="211" t="s">
        <v>215</v>
      </c>
      <c r="L16" s="4"/>
      <c r="M16" s="4"/>
      <c r="N16" s="4"/>
      <c r="P16" s="226" t="s">
        <v>76</v>
      </c>
      <c r="Q16" s="1"/>
      <c r="R16" s="393"/>
      <c r="S16" s="393"/>
      <c r="T16" s="393"/>
      <c r="U16" s="393"/>
      <c r="V16" s="393"/>
      <c r="W16" s="393"/>
      <c r="X16" s="393"/>
    </row>
    <row r="17" spans="1:24" ht="12.75" customHeight="1">
      <c r="A17" s="211" t="s">
        <v>98</v>
      </c>
      <c r="B17" s="217">
        <v>2015</v>
      </c>
      <c r="C17" s="102"/>
      <c r="D17" s="104"/>
      <c r="E17" s="211" t="s">
        <v>202</v>
      </c>
      <c r="F17" s="4"/>
      <c r="G17" s="4"/>
      <c r="H17" s="212" t="s">
        <v>76</v>
      </c>
      <c r="I17" s="4"/>
      <c r="J17" s="4"/>
      <c r="K17" s="234" t="s">
        <v>54</v>
      </c>
      <c r="L17" s="235"/>
      <c r="M17" s="235"/>
      <c r="N17" s="235"/>
      <c r="O17" s="259"/>
      <c r="P17" s="236"/>
      <c r="Q17" s="1"/>
      <c r="R17" s="393"/>
      <c r="S17" s="393"/>
      <c r="T17" s="393"/>
      <c r="U17" s="393"/>
      <c r="V17" s="393"/>
      <c r="W17" s="393"/>
      <c r="X17" s="393"/>
    </row>
    <row r="18" spans="1:24" ht="12.75" customHeight="1">
      <c r="A18" s="211" t="s">
        <v>101</v>
      </c>
      <c r="B18" s="219" t="s">
        <v>390</v>
      </c>
      <c r="C18" s="102"/>
      <c r="D18" s="98"/>
      <c r="E18" s="209" t="s">
        <v>203</v>
      </c>
      <c r="F18" s="99"/>
      <c r="G18" s="4"/>
      <c r="H18" s="212" t="s">
        <v>76</v>
      </c>
      <c r="I18" s="4"/>
      <c r="J18" s="4"/>
      <c r="K18" s="211" t="s">
        <v>89</v>
      </c>
      <c r="L18" s="4"/>
      <c r="M18" s="4"/>
      <c r="N18" s="4"/>
      <c r="P18" s="287"/>
      <c r="Q18" s="1"/>
      <c r="R18" s="1"/>
      <c r="S18" s="10"/>
      <c r="T18" s="392"/>
      <c r="U18" s="392"/>
      <c r="V18" s="105"/>
      <c r="W18" s="105"/>
      <c r="X18" s="105"/>
    </row>
    <row r="19" spans="1:24" ht="12.75" customHeight="1" thickBot="1">
      <c r="A19" s="214" t="s">
        <v>104</v>
      </c>
      <c r="B19" s="221" t="s">
        <v>410</v>
      </c>
      <c r="C19" s="10"/>
      <c r="D19" s="98"/>
      <c r="E19" s="211" t="s">
        <v>204</v>
      </c>
      <c r="F19" s="4"/>
      <c r="G19" s="4"/>
      <c r="H19" s="212" t="s">
        <v>76</v>
      </c>
      <c r="I19" s="4"/>
      <c r="J19" s="4"/>
      <c r="K19" s="211" t="s">
        <v>92</v>
      </c>
      <c r="L19" s="4"/>
      <c r="M19" s="4"/>
      <c r="N19" s="4"/>
      <c r="P19" s="285">
        <v>0</v>
      </c>
      <c r="Q19" s="170">
        <f>IF($P$18="No",$P$19 + $P$20 + $P$21,0)</f>
        <v>0</v>
      </c>
      <c r="R19" s="232" t="s">
        <v>107</v>
      </c>
      <c r="S19" s="232"/>
      <c r="T19" s="232"/>
      <c r="U19" s="232"/>
      <c r="V19" s="232"/>
      <c r="W19" s="232"/>
      <c r="X19" s="232"/>
    </row>
    <row r="20" spans="1:24" ht="12.75" customHeight="1">
      <c r="A20" s="1"/>
      <c r="C20" s="34"/>
      <c r="D20" s="98"/>
      <c r="E20" s="211" t="s">
        <v>205</v>
      </c>
      <c r="F20" s="4"/>
      <c r="G20" s="4"/>
      <c r="H20" s="212" t="s">
        <v>76</v>
      </c>
      <c r="I20" s="4"/>
      <c r="J20" s="4"/>
      <c r="K20" s="211" t="s">
        <v>223</v>
      </c>
      <c r="L20" s="4"/>
      <c r="M20" s="4"/>
      <c r="N20" s="4"/>
      <c r="P20" s="285">
        <v>0</v>
      </c>
      <c r="R20" s="380" t="s">
        <v>110</v>
      </c>
      <c r="S20" s="381"/>
      <c r="T20" s="381"/>
      <c r="U20" s="381"/>
      <c r="V20" s="381"/>
      <c r="W20" s="381"/>
      <c r="X20" s="382"/>
    </row>
    <row r="21" spans="1:24" ht="12.75" customHeight="1">
      <c r="A21" s="232" t="s">
        <v>108</v>
      </c>
      <c r="B21" s="232"/>
      <c r="C21" s="34"/>
      <c r="D21" s="98"/>
      <c r="E21" s="211" t="s">
        <v>206</v>
      </c>
      <c r="F21" s="4"/>
      <c r="G21" s="4"/>
      <c r="H21" s="212" t="s">
        <v>76</v>
      </c>
      <c r="I21" s="4"/>
      <c r="J21" s="4"/>
      <c r="K21" s="211" t="s">
        <v>224</v>
      </c>
      <c r="L21" s="4"/>
      <c r="M21" s="4"/>
      <c r="N21" s="4"/>
      <c r="P21" s="285">
        <v>0</v>
      </c>
      <c r="R21" s="383"/>
      <c r="S21" s="384"/>
      <c r="T21" s="384"/>
      <c r="U21" s="384"/>
      <c r="V21" s="384"/>
      <c r="W21" s="384"/>
      <c r="X21" s="385"/>
    </row>
    <row r="22" spans="1:24" ht="12.75" customHeight="1">
      <c r="A22" s="211" t="s">
        <v>192</v>
      </c>
      <c r="B22" s="217" t="s">
        <v>193</v>
      </c>
      <c r="C22" s="34"/>
      <c r="D22" s="98"/>
      <c r="E22" s="209" t="s">
        <v>207</v>
      </c>
      <c r="F22" s="4"/>
      <c r="G22" s="4"/>
      <c r="H22" s="212" t="s">
        <v>76</v>
      </c>
      <c r="I22" s="4"/>
      <c r="J22" s="4"/>
      <c r="K22" s="234" t="s">
        <v>53</v>
      </c>
      <c r="L22" s="235"/>
      <c r="M22" s="235"/>
      <c r="N22" s="235"/>
      <c r="O22" s="259"/>
      <c r="P22" s="236"/>
      <c r="R22" s="383"/>
      <c r="S22" s="384"/>
      <c r="T22" s="384"/>
      <c r="U22" s="384"/>
      <c r="V22" s="384"/>
      <c r="W22" s="384"/>
      <c r="X22" s="385"/>
    </row>
    <row r="23" spans="1:24" ht="12.75" customHeight="1">
      <c r="A23" s="211" t="s">
        <v>194</v>
      </c>
      <c r="B23" s="208" t="s">
        <v>390</v>
      </c>
      <c r="C23" s="34"/>
      <c r="D23" s="98"/>
      <c r="E23" s="209" t="s">
        <v>208</v>
      </c>
      <c r="F23" s="99"/>
      <c r="G23" s="4"/>
      <c r="H23" s="212" t="s">
        <v>76</v>
      </c>
      <c r="I23" s="4"/>
      <c r="J23" s="4"/>
      <c r="K23" s="211" t="s">
        <v>89</v>
      </c>
      <c r="L23" s="4"/>
      <c r="M23" s="4"/>
      <c r="N23" s="4"/>
      <c r="P23" s="212"/>
      <c r="R23" s="383"/>
      <c r="S23" s="384"/>
      <c r="T23" s="384"/>
      <c r="U23" s="384"/>
      <c r="V23" s="384"/>
      <c r="W23" s="384"/>
      <c r="X23" s="385"/>
    </row>
    <row r="24" spans="1:24" ht="12.75" customHeight="1">
      <c r="A24" s="213" t="s">
        <v>195</v>
      </c>
      <c r="B24" s="208" t="s">
        <v>390</v>
      </c>
      <c r="C24" s="107"/>
      <c r="D24" s="98"/>
      <c r="E24" s="211" t="s">
        <v>209</v>
      </c>
      <c r="F24" s="4"/>
      <c r="G24" s="4"/>
      <c r="H24" s="212" t="s">
        <v>68</v>
      </c>
      <c r="I24" s="4"/>
      <c r="J24" s="4"/>
      <c r="K24" s="211" t="s">
        <v>92</v>
      </c>
      <c r="L24" s="4"/>
      <c r="M24" s="4"/>
      <c r="N24" s="4"/>
      <c r="P24" s="285">
        <v>0</v>
      </c>
      <c r="R24" s="383"/>
      <c r="S24" s="384"/>
      <c r="T24" s="384"/>
      <c r="U24" s="384"/>
      <c r="V24" s="384"/>
      <c r="W24" s="384"/>
      <c r="X24" s="385"/>
    </row>
    <row r="25" spans="1:24" ht="12.75" customHeight="1">
      <c r="A25" s="211" t="s">
        <v>111</v>
      </c>
      <c r="B25" s="207">
        <v>0.93600000000000005</v>
      </c>
      <c r="C25" s="108"/>
      <c r="D25" s="98"/>
      <c r="E25" s="211" t="s">
        <v>210</v>
      </c>
      <c r="F25" s="4"/>
      <c r="G25" s="4"/>
      <c r="H25" s="212" t="s">
        <v>76</v>
      </c>
      <c r="I25" s="1"/>
      <c r="J25" s="1"/>
      <c r="K25" s="234" t="s">
        <v>100</v>
      </c>
      <c r="L25" s="235"/>
      <c r="M25" s="235"/>
      <c r="N25" s="235"/>
      <c r="O25" s="259"/>
      <c r="P25" s="236"/>
      <c r="R25" s="383"/>
      <c r="S25" s="384"/>
      <c r="T25" s="384"/>
      <c r="U25" s="384"/>
      <c r="V25" s="384"/>
      <c r="W25" s="384"/>
      <c r="X25" s="385"/>
    </row>
    <row r="26" spans="1:24" ht="12.75" customHeight="1">
      <c r="A26" s="211" t="s">
        <v>113</v>
      </c>
      <c r="B26" s="279">
        <f ca="1">_xlfn.MAXIFS('Historical Market Data'!$G:$G,'Historical Market Data'!$A:$A,$B$4,'Historical Market Data'!$B:$B,_xlfn.MAXIFS('Historical Market Data'!$B:$B,'Historical Market Data'!$A:$A,$B$4,'Historical Market Data'!$B:$B,"&lt;"&amp;(TODAY()-365)))</f>
        <v>0</v>
      </c>
      <c r="C26" s="107"/>
      <c r="D26" s="98"/>
      <c r="E26" s="211" t="s">
        <v>211</v>
      </c>
      <c r="F26" s="4"/>
      <c r="G26" s="4"/>
      <c r="H26" s="212" t="s">
        <v>76</v>
      </c>
      <c r="I26" s="1"/>
      <c r="J26" s="1"/>
      <c r="K26" s="211" t="s">
        <v>226</v>
      </c>
      <c r="L26" s="4"/>
      <c r="M26" s="4"/>
      <c r="N26" s="4"/>
      <c r="P26" s="285">
        <v>0</v>
      </c>
      <c r="R26" s="383"/>
      <c r="S26" s="384"/>
      <c r="T26" s="384"/>
      <c r="U26" s="384"/>
      <c r="V26" s="384"/>
      <c r="W26" s="384"/>
      <c r="X26" s="385"/>
    </row>
    <row r="27" spans="1:24" ht="12.75" customHeight="1">
      <c r="A27" s="211" t="s">
        <v>116</v>
      </c>
      <c r="B27" s="207">
        <v>0.92400000000000004</v>
      </c>
      <c r="C27" s="108"/>
      <c r="D27" s="98"/>
      <c r="E27" s="211" t="s">
        <v>212</v>
      </c>
      <c r="F27" s="4"/>
      <c r="G27" s="4"/>
      <c r="H27" s="212" t="s">
        <v>76</v>
      </c>
      <c r="I27" s="1"/>
      <c r="J27" s="1"/>
      <c r="K27" s="211" t="s">
        <v>103</v>
      </c>
      <c r="L27" s="4"/>
      <c r="M27" s="4"/>
      <c r="N27" s="4"/>
      <c r="P27" s="285">
        <v>0</v>
      </c>
      <c r="R27" s="383"/>
      <c r="S27" s="384"/>
      <c r="T27" s="384"/>
      <c r="U27" s="384"/>
      <c r="V27" s="384"/>
      <c r="W27" s="384"/>
      <c r="X27" s="385"/>
    </row>
    <row r="28" spans="1:24" ht="12.75" customHeight="1">
      <c r="A28" s="211" t="s">
        <v>121</v>
      </c>
      <c r="B28" s="279">
        <f ca="1">_xlfn.MAXIFS('Historical Market Data'!$I:$I,'Historical Market Data'!$A:$A,$B$4,'Historical Market Data'!$B:$B,_xlfn.MAXIFS('Historical Market Data'!$B:$B,'Historical Market Data'!$A:$A,$B$4,'Historical Market Data'!$B:$B,"&lt;"&amp;(TODAY()-365)))</f>
        <v>0</v>
      </c>
      <c r="C28" s="110"/>
      <c r="D28" s="98"/>
      <c r="E28" s="211" t="s">
        <v>213</v>
      </c>
      <c r="F28" s="4"/>
      <c r="G28" s="4"/>
      <c r="H28" s="212" t="s">
        <v>76</v>
      </c>
      <c r="I28" s="1"/>
      <c r="J28" s="1"/>
      <c r="K28" s="211" t="s">
        <v>106</v>
      </c>
      <c r="L28" s="4"/>
      <c r="M28" s="4"/>
      <c r="N28" s="4"/>
      <c r="P28" s="285">
        <v>0</v>
      </c>
      <c r="R28" s="383"/>
      <c r="S28" s="384"/>
      <c r="T28" s="384"/>
      <c r="U28" s="384"/>
      <c r="V28" s="384"/>
      <c r="W28" s="384"/>
      <c r="X28" s="385"/>
    </row>
    <row r="29" spans="1:24" ht="12.75" customHeight="1">
      <c r="A29" s="211" t="s">
        <v>124</v>
      </c>
      <c r="B29" s="277">
        <v>0</v>
      </c>
      <c r="C29" s="110"/>
      <c r="D29" s="98"/>
      <c r="E29" s="209" t="s">
        <v>214</v>
      </c>
      <c r="F29" s="99"/>
      <c r="G29" s="4"/>
      <c r="H29" s="212" t="s">
        <v>76</v>
      </c>
      <c r="I29" s="1"/>
      <c r="J29" s="1"/>
      <c r="K29" s="211" t="s">
        <v>225</v>
      </c>
      <c r="L29" s="4"/>
      <c r="M29" s="4"/>
      <c r="N29" s="4"/>
      <c r="P29" s="285">
        <v>0</v>
      </c>
      <c r="R29" s="383"/>
      <c r="S29" s="384"/>
      <c r="T29" s="384"/>
      <c r="U29" s="384"/>
      <c r="V29" s="384"/>
      <c r="W29" s="384"/>
      <c r="X29" s="385"/>
    </row>
    <row r="30" spans="1:24" ht="12.75" customHeight="1" thickBot="1">
      <c r="A30" s="211" t="s">
        <v>127</v>
      </c>
      <c r="B30" s="277">
        <v>0</v>
      </c>
      <c r="C30" s="110"/>
      <c r="D30" s="1"/>
      <c r="E30" s="211" t="s">
        <v>95</v>
      </c>
      <c r="F30" s="4"/>
      <c r="G30" s="4"/>
      <c r="H30" s="212" t="s">
        <v>76</v>
      </c>
      <c r="I30" s="1"/>
      <c r="J30" s="1"/>
      <c r="K30" s="214" t="s">
        <v>161</v>
      </c>
      <c r="L30" s="215"/>
      <c r="M30" s="215"/>
      <c r="N30" s="215"/>
      <c r="O30" s="258"/>
      <c r="P30" s="286">
        <v>0</v>
      </c>
      <c r="R30" s="380" t="s">
        <v>132</v>
      </c>
      <c r="S30" s="381"/>
      <c r="T30" s="381"/>
      <c r="U30" s="381"/>
      <c r="V30" s="381"/>
      <c r="W30" s="381"/>
      <c r="X30" s="382"/>
    </row>
    <row r="31" spans="1:24" ht="12.75" customHeight="1">
      <c r="A31" s="70" t="s">
        <v>259</v>
      </c>
      <c r="B31" s="277">
        <v>0</v>
      </c>
      <c r="C31" s="113"/>
      <c r="D31" s="1"/>
      <c r="E31" s="211" t="s">
        <v>97</v>
      </c>
      <c r="F31" s="4"/>
      <c r="G31" s="4"/>
      <c r="H31" s="212" t="s">
        <v>76</v>
      </c>
      <c r="I31" s="1"/>
      <c r="J31" s="1"/>
      <c r="K31" s="1"/>
      <c r="L31" s="1"/>
      <c r="M31" s="1"/>
      <c r="N31" s="1"/>
      <c r="O31" s="1"/>
      <c r="P31" s="1"/>
      <c r="R31" s="383"/>
      <c r="S31" s="384"/>
      <c r="T31" s="384"/>
      <c r="U31" s="384"/>
      <c r="V31" s="384"/>
      <c r="W31" s="384"/>
      <c r="X31" s="385"/>
    </row>
    <row r="32" spans="1:24" ht="12.75" customHeight="1">
      <c r="A32" s="211" t="s">
        <v>129</v>
      </c>
      <c r="B32" s="277">
        <v>5</v>
      </c>
      <c r="C32" s="116"/>
      <c r="D32" s="1"/>
      <c r="E32" s="211" t="s">
        <v>99</v>
      </c>
      <c r="F32" s="4"/>
      <c r="G32" s="4"/>
      <c r="H32" s="212" t="s">
        <v>76</v>
      </c>
      <c r="I32" s="1"/>
      <c r="J32" s="1"/>
      <c r="K32" s="232" t="s">
        <v>115</v>
      </c>
      <c r="L32" s="232"/>
      <c r="M32" s="232"/>
      <c r="N32" s="232"/>
      <c r="O32" s="232"/>
      <c r="P32" s="240"/>
      <c r="R32" s="383"/>
      <c r="S32" s="384"/>
      <c r="T32" s="384"/>
      <c r="U32" s="384"/>
      <c r="V32" s="384"/>
      <c r="W32" s="384"/>
      <c r="X32" s="385"/>
    </row>
    <row r="33" spans="1:24" ht="12.75" customHeight="1">
      <c r="A33" s="211" t="s">
        <v>260</v>
      </c>
      <c r="B33" s="253" t="s">
        <v>261</v>
      </c>
      <c r="C33" s="117"/>
      <c r="D33" s="1"/>
      <c r="E33" s="209" t="s">
        <v>102</v>
      </c>
      <c r="F33" s="4"/>
      <c r="G33" s="4"/>
      <c r="H33" s="212" t="s">
        <v>68</v>
      </c>
      <c r="I33" s="1"/>
      <c r="J33" s="1"/>
      <c r="K33" s="237"/>
      <c r="L33" s="241" t="s">
        <v>118</v>
      </c>
      <c r="M33" s="257" t="s">
        <v>273</v>
      </c>
      <c r="N33" s="242" t="s">
        <v>119</v>
      </c>
      <c r="O33" s="257" t="s">
        <v>120</v>
      </c>
      <c r="P33" s="243" t="s">
        <v>185</v>
      </c>
      <c r="R33" s="383"/>
      <c r="S33" s="384"/>
      <c r="T33" s="384"/>
      <c r="U33" s="384"/>
      <c r="V33" s="384"/>
      <c r="W33" s="384"/>
      <c r="X33" s="385"/>
    </row>
    <row r="34" spans="1:24" ht="12.75" customHeight="1">
      <c r="A34" s="211" t="s">
        <v>262</v>
      </c>
      <c r="B34" s="278">
        <v>0</v>
      </c>
      <c r="C34" s="119"/>
      <c r="D34" s="1"/>
      <c r="E34" s="209" t="s">
        <v>199</v>
      </c>
      <c r="F34" s="99"/>
      <c r="G34" s="4"/>
      <c r="H34" s="212" t="s">
        <v>68</v>
      </c>
      <c r="I34" s="1"/>
      <c r="J34" s="1"/>
      <c r="K34" s="227" t="s">
        <v>123</v>
      </c>
      <c r="L34" s="109" t="s">
        <v>76</v>
      </c>
      <c r="M34" s="109" t="s">
        <v>76</v>
      </c>
      <c r="N34" s="109" t="s">
        <v>76</v>
      </c>
      <c r="O34" s="291">
        <v>14</v>
      </c>
      <c r="P34" s="228" t="s">
        <v>51</v>
      </c>
      <c r="Q34" s="170">
        <f>IF(OR($L34="Yes", $N34= "Yes"), IF($O34 = 0, 0, -1 * $O34), 0)</f>
        <v>0</v>
      </c>
      <c r="R34" s="383"/>
      <c r="S34" s="384"/>
      <c r="T34" s="384"/>
      <c r="U34" s="384"/>
      <c r="V34" s="384"/>
      <c r="W34" s="384"/>
      <c r="X34" s="385"/>
    </row>
    <row r="35" spans="1:24" ht="12.75" customHeight="1" thickBot="1">
      <c r="A35" s="214" t="s">
        <v>133</v>
      </c>
      <c r="B35" s="222">
        <v>45344</v>
      </c>
      <c r="C35" s="117"/>
      <c r="D35" s="1"/>
      <c r="E35" s="214" t="s">
        <v>105</v>
      </c>
      <c r="F35" s="215"/>
      <c r="G35" s="215"/>
      <c r="H35" s="216" t="s">
        <v>76</v>
      </c>
      <c r="I35" s="1"/>
      <c r="J35" s="1"/>
      <c r="K35" s="213" t="s">
        <v>126</v>
      </c>
      <c r="L35" s="109" t="s">
        <v>68</v>
      </c>
      <c r="M35" s="109" t="s">
        <v>76</v>
      </c>
      <c r="N35" s="109" t="s">
        <v>76</v>
      </c>
      <c r="O35" s="291">
        <v>0</v>
      </c>
      <c r="P35" s="228" t="s">
        <v>51</v>
      </c>
      <c r="Q35" s="170">
        <f>IF(OR($L35="Yes", $N35= "Yes"), IF($O35 = 0, 0, -1 * $O35), 0)</f>
        <v>0</v>
      </c>
      <c r="R35" s="383"/>
      <c r="S35" s="384"/>
      <c r="T35" s="384"/>
      <c r="U35" s="384"/>
      <c r="V35" s="384"/>
      <c r="W35" s="384"/>
      <c r="X35" s="385"/>
    </row>
    <row r="36" spans="1:24" ht="12.75" customHeight="1">
      <c r="A36" s="4"/>
      <c r="B36" s="115"/>
      <c r="C36" s="119"/>
      <c r="D36" s="1"/>
      <c r="E36" s="1"/>
      <c r="H36" s="1"/>
      <c r="I36" s="1"/>
      <c r="J36" s="1"/>
      <c r="K36" s="213" t="s">
        <v>56</v>
      </c>
      <c r="L36" s="109" t="s">
        <v>76</v>
      </c>
      <c r="M36" s="109" t="s">
        <v>76</v>
      </c>
      <c r="N36" s="109" t="s">
        <v>76</v>
      </c>
      <c r="O36" s="291">
        <v>0</v>
      </c>
      <c r="P36" s="228" t="s">
        <v>51</v>
      </c>
      <c r="Q36" s="170">
        <f>IF(OR($L36="Yes", $N36= "Yes"), IF($O36 = 0, 0, -1 * $O36), 0)</f>
        <v>0</v>
      </c>
      <c r="R36" s="383"/>
      <c r="S36" s="384"/>
      <c r="T36" s="384"/>
      <c r="U36" s="384"/>
      <c r="V36" s="384"/>
      <c r="W36" s="384"/>
      <c r="X36" s="385"/>
    </row>
    <row r="37" spans="1:24" ht="12.75" customHeight="1">
      <c r="A37" s="232" t="s">
        <v>137</v>
      </c>
      <c r="B37" s="232"/>
      <c r="C37" s="119"/>
      <c r="D37" s="1"/>
      <c r="E37" s="270" t="s">
        <v>59</v>
      </c>
      <c r="F37" s="232"/>
      <c r="G37" s="232"/>
      <c r="H37" s="232"/>
      <c r="I37" s="1"/>
      <c r="J37" s="1"/>
      <c r="K37" s="237" t="s">
        <v>130</v>
      </c>
      <c r="L37" s="238" t="s">
        <v>131</v>
      </c>
      <c r="M37" s="238" t="s">
        <v>120</v>
      </c>
      <c r="N37" s="238"/>
      <c r="O37" s="238"/>
      <c r="P37" s="244"/>
      <c r="Q37" s="170">
        <f>IF(L37="No",1,-1)</f>
        <v>-1</v>
      </c>
      <c r="R37" s="380" t="s">
        <v>148</v>
      </c>
      <c r="S37" s="381"/>
      <c r="T37" s="381"/>
      <c r="U37" s="381"/>
      <c r="V37" s="381"/>
      <c r="W37" s="381"/>
      <c r="X37" s="382"/>
    </row>
    <row r="38" spans="1:24" ht="12.75" customHeight="1">
      <c r="A38" s="211" t="s">
        <v>140</v>
      </c>
      <c r="B38" s="281" t="s">
        <v>76</v>
      </c>
      <c r="C38" s="119"/>
      <c r="D38" s="1"/>
      <c r="E38" s="237"/>
      <c r="F38" s="238" t="s">
        <v>135</v>
      </c>
      <c r="G38" s="238" t="s">
        <v>131</v>
      </c>
      <c r="H38" s="239" t="s">
        <v>120</v>
      </c>
      <c r="I38" s="178"/>
      <c r="J38" s="178"/>
      <c r="K38" s="213" t="s">
        <v>134</v>
      </c>
      <c r="L38" s="109" t="s">
        <v>68</v>
      </c>
      <c r="M38" s="291">
        <v>0</v>
      </c>
      <c r="O38" s="114"/>
      <c r="P38" s="228" t="s">
        <v>51</v>
      </c>
      <c r="Q38" s="170">
        <f>IF($L38="No",$M38,-1 * $M38)</f>
        <v>0</v>
      </c>
      <c r="R38" s="386" t="s">
        <v>249</v>
      </c>
      <c r="S38" s="387"/>
      <c r="T38" s="387" t="s">
        <v>370</v>
      </c>
      <c r="U38" s="387"/>
      <c r="V38" s="169"/>
      <c r="W38" s="169"/>
      <c r="X38" s="204"/>
    </row>
    <row r="39" spans="1:24" ht="12.75" customHeight="1">
      <c r="A39" s="211" t="s">
        <v>143</v>
      </c>
      <c r="B39" s="280">
        <v>0</v>
      </c>
      <c r="C39" s="119"/>
      <c r="D39" s="1"/>
      <c r="E39" s="209" t="s">
        <v>138</v>
      </c>
      <c r="F39" s="288" t="s">
        <v>76</v>
      </c>
      <c r="G39" s="288" t="s">
        <v>76</v>
      </c>
      <c r="H39" s="285">
        <v>0</v>
      </c>
      <c r="I39" s="16">
        <f>IF(AND($G39="Yes",$F39="No"), -1 * $H39,IF(AND($G39="No",$F39="Yes"), $H39, 0))</f>
        <v>0</v>
      </c>
      <c r="J39" s="16"/>
      <c r="K39" s="213" t="s">
        <v>136</v>
      </c>
      <c r="L39" s="109" t="s">
        <v>76</v>
      </c>
      <c r="M39" s="291">
        <v>0</v>
      </c>
      <c r="O39" s="114"/>
      <c r="P39" s="228" t="s">
        <v>51</v>
      </c>
      <c r="Q39" s="170">
        <f>IF($L39="No",$M39, IF($M39 = 0,0, -1 * $M39))</f>
        <v>0</v>
      </c>
      <c r="R39" s="386" t="s">
        <v>232</v>
      </c>
      <c r="S39" s="387"/>
      <c r="T39" s="387" t="s">
        <v>370</v>
      </c>
      <c r="U39" s="387"/>
      <c r="V39" s="169"/>
      <c r="W39" s="169"/>
      <c r="X39" s="204"/>
    </row>
    <row r="40" spans="1:24" ht="12.75" customHeight="1">
      <c r="A40" s="211" t="s">
        <v>145</v>
      </c>
      <c r="B40" s="281" t="s">
        <v>62</v>
      </c>
      <c r="C40" s="119"/>
      <c r="D40" s="1"/>
      <c r="E40" s="209" t="s">
        <v>141</v>
      </c>
      <c r="F40" s="289" t="s">
        <v>76</v>
      </c>
      <c r="G40" s="289" t="s">
        <v>76</v>
      </c>
      <c r="H40" s="285">
        <v>0</v>
      </c>
      <c r="I40" s="16">
        <f t="shared" ref="I40:I43" si="0">IF(AND($G40="Yes",$F40="No"), -1 * $H40,IF(AND($G40="No",$F40="Yes"), $H40, 0))</f>
        <v>0</v>
      </c>
      <c r="J40" s="16"/>
      <c r="K40" s="213" t="s">
        <v>139</v>
      </c>
      <c r="L40" s="109" t="s">
        <v>68</v>
      </c>
      <c r="M40" s="291">
        <v>0</v>
      </c>
      <c r="O40" s="114"/>
      <c r="P40" s="228" t="s">
        <v>51</v>
      </c>
      <c r="Q40" s="170">
        <f>IF($L40="No",$M40, IF($M40 = 0, 0, -1 * $M40))</f>
        <v>0</v>
      </c>
      <c r="R40" s="386" t="s">
        <v>233</v>
      </c>
      <c r="S40" s="387"/>
      <c r="T40" s="387" t="s">
        <v>370</v>
      </c>
      <c r="U40" s="387"/>
      <c r="V40" s="169"/>
      <c r="W40" s="169"/>
      <c r="X40" s="204"/>
    </row>
    <row r="41" spans="1:24" ht="12.75" customHeight="1">
      <c r="A41" s="211" t="s">
        <v>147</v>
      </c>
      <c r="B41" s="281" t="s">
        <v>76</v>
      </c>
      <c r="C41" s="4"/>
      <c r="D41" s="1"/>
      <c r="E41" s="209" t="s">
        <v>144</v>
      </c>
      <c r="F41" s="289" t="s">
        <v>76</v>
      </c>
      <c r="G41" s="289" t="s">
        <v>76</v>
      </c>
      <c r="H41" s="285">
        <v>0</v>
      </c>
      <c r="I41" s="16">
        <f t="shared" si="0"/>
        <v>0</v>
      </c>
      <c r="J41" s="16"/>
      <c r="K41" s="213" t="s">
        <v>142</v>
      </c>
      <c r="L41" s="109" t="s">
        <v>76</v>
      </c>
      <c r="M41" s="291">
        <v>0</v>
      </c>
      <c r="O41" s="114"/>
      <c r="P41" s="228" t="s">
        <v>51</v>
      </c>
      <c r="Q41" s="170">
        <f>IF($L41="No",$M41,-1 * $M41)</f>
        <v>0</v>
      </c>
      <c r="R41" s="386" t="s">
        <v>235</v>
      </c>
      <c r="S41" s="387"/>
      <c r="T41" s="387" t="s">
        <v>370</v>
      </c>
      <c r="U41" s="387"/>
      <c r="V41" s="169"/>
      <c r="W41" s="169"/>
      <c r="X41" s="204"/>
    </row>
    <row r="42" spans="1:24" ht="12.75" customHeight="1" thickBot="1">
      <c r="A42" s="211" t="s">
        <v>149</v>
      </c>
      <c r="B42" s="280">
        <v>0</v>
      </c>
      <c r="C42" s="99"/>
      <c r="D42" s="1"/>
      <c r="E42" s="209" t="s">
        <v>146</v>
      </c>
      <c r="F42" s="289" t="s">
        <v>76</v>
      </c>
      <c r="G42" s="289" t="s">
        <v>76</v>
      </c>
      <c r="H42" s="285">
        <v>0</v>
      </c>
      <c r="I42" s="16">
        <f t="shared" si="0"/>
        <v>0</v>
      </c>
      <c r="J42" s="16"/>
      <c r="K42" s="229" t="s">
        <v>227</v>
      </c>
      <c r="L42" s="224" t="s">
        <v>68</v>
      </c>
      <c r="M42" s="292">
        <v>0</v>
      </c>
      <c r="N42" s="230"/>
      <c r="O42" s="230"/>
      <c r="P42" s="231" t="s">
        <v>51</v>
      </c>
      <c r="Q42" s="170">
        <f>IF($L42="No",$M42, IF($M42 = 0, 0, -1 * $M42))</f>
        <v>0</v>
      </c>
      <c r="R42" s="386" t="s">
        <v>234</v>
      </c>
      <c r="S42" s="387"/>
      <c r="T42" s="387" t="s">
        <v>370</v>
      </c>
      <c r="U42" s="387"/>
      <c r="V42" s="169"/>
      <c r="W42" s="169"/>
      <c r="X42" s="204"/>
    </row>
    <row r="43" spans="1:24" ht="12.75" customHeight="1" thickBot="1">
      <c r="A43" s="214" t="s">
        <v>150</v>
      </c>
      <c r="B43" s="282" t="s">
        <v>62</v>
      </c>
      <c r="C43" s="4"/>
      <c r="D43" s="1"/>
      <c r="E43" s="223" t="s">
        <v>161</v>
      </c>
      <c r="F43" s="290" t="s">
        <v>76</v>
      </c>
      <c r="G43" s="290" t="s">
        <v>76</v>
      </c>
      <c r="H43" s="286">
        <v>0</v>
      </c>
      <c r="I43" s="16">
        <f t="shared" si="0"/>
        <v>0</v>
      </c>
      <c r="J43" s="16"/>
      <c r="K43" s="1"/>
      <c r="L43" s="1"/>
      <c r="M43" s="1"/>
      <c r="N43" s="1"/>
      <c r="O43" s="1"/>
      <c r="P43" s="1"/>
      <c r="R43" s="386" t="s">
        <v>228</v>
      </c>
      <c r="S43" s="387"/>
      <c r="T43" s="387" t="s">
        <v>231</v>
      </c>
      <c r="U43" s="387"/>
      <c r="V43" s="169"/>
      <c r="W43" s="169"/>
      <c r="X43" s="204"/>
    </row>
    <row r="44" spans="1:24" ht="12.75" customHeight="1" thickBot="1">
      <c r="A44" s="4"/>
      <c r="B44" s="120"/>
      <c r="C44" s="4"/>
      <c r="D44" s="1"/>
      <c r="E44" s="99"/>
      <c r="F44" s="118"/>
      <c r="G44" s="118"/>
      <c r="H44" s="111"/>
      <c r="I44" s="16">
        <f>SUM(I39:I43)</f>
        <v>0</v>
      </c>
      <c r="J44" s="1"/>
      <c r="K44" s="1"/>
      <c r="L44" s="1"/>
      <c r="M44" s="1"/>
      <c r="N44" s="1"/>
      <c r="O44" s="1"/>
      <c r="P44" s="1"/>
      <c r="R44" s="388" t="s">
        <v>229</v>
      </c>
      <c r="S44" s="389"/>
      <c r="T44" s="389" t="s">
        <v>231</v>
      </c>
      <c r="U44" s="389"/>
      <c r="V44" s="205"/>
      <c r="W44" s="205"/>
      <c r="X44" s="206"/>
    </row>
    <row r="45" spans="1:24" ht="12.75" customHeight="1">
      <c r="A45" s="232" t="s">
        <v>109</v>
      </c>
      <c r="B45" s="232" t="s">
        <v>120</v>
      </c>
      <c r="C45" s="232" t="s">
        <v>271</v>
      </c>
      <c r="D45" s="1"/>
      <c r="E45" s="99"/>
      <c r="F45" s="118"/>
      <c r="G45" s="118"/>
      <c r="H45" s="111"/>
      <c r="I45" s="1"/>
      <c r="J45" s="1"/>
      <c r="K45" s="1"/>
      <c r="L45" s="1"/>
      <c r="M45" s="1"/>
      <c r="N45" s="1"/>
      <c r="O45" s="1"/>
      <c r="P45" s="1"/>
      <c r="R45" s="177"/>
      <c r="S45" s="177"/>
      <c r="T45" s="177"/>
      <c r="U45" s="177"/>
      <c r="V45" s="177"/>
      <c r="W45" s="177"/>
      <c r="X45" s="177"/>
    </row>
    <row r="46" spans="1:24" ht="12.75" customHeight="1">
      <c r="A46" s="211" t="s">
        <v>112</v>
      </c>
      <c r="B46" s="283">
        <v>0</v>
      </c>
      <c r="C46" s="254" t="s">
        <v>272</v>
      </c>
      <c r="D46" s="1"/>
      <c r="E46" s="99"/>
      <c r="F46" s="118"/>
      <c r="G46" s="118"/>
      <c r="H46" s="111"/>
      <c r="I46" s="1"/>
      <c r="J46" s="1"/>
      <c r="K46" s="1"/>
      <c r="L46" s="1"/>
      <c r="M46" s="1"/>
      <c r="N46" s="1"/>
      <c r="O46" s="1"/>
      <c r="P46" s="1"/>
      <c r="R46" s="177"/>
      <c r="S46" s="177"/>
      <c r="T46" s="177"/>
      <c r="U46" s="177"/>
      <c r="V46" s="177"/>
      <c r="W46" s="177"/>
      <c r="X46" s="177"/>
    </row>
    <row r="47" spans="1:24" ht="12.75" customHeight="1">
      <c r="A47" s="211" t="s">
        <v>114</v>
      </c>
      <c r="B47" s="283">
        <v>0</v>
      </c>
      <c r="C47" s="254" t="s">
        <v>272</v>
      </c>
      <c r="D47" s="1"/>
      <c r="E47" s="99"/>
      <c r="F47" s="118"/>
      <c r="G47" s="118"/>
      <c r="H47" s="111"/>
      <c r="I47" s="1"/>
      <c r="J47" s="1"/>
      <c r="K47" s="1"/>
      <c r="L47" s="1"/>
      <c r="M47" s="1"/>
      <c r="N47" s="1"/>
      <c r="O47" s="1"/>
      <c r="P47" s="1"/>
      <c r="R47" s="177"/>
      <c r="S47" s="177"/>
      <c r="T47" s="177"/>
      <c r="U47" s="177"/>
      <c r="V47" s="177"/>
      <c r="W47" s="177"/>
      <c r="X47" s="177"/>
    </row>
    <row r="48" spans="1:24" ht="12.75" customHeight="1">
      <c r="A48" s="211" t="s">
        <v>263</v>
      </c>
      <c r="B48" s="255" t="s">
        <v>264</v>
      </c>
      <c r="C48" s="254" t="s">
        <v>272</v>
      </c>
      <c r="D48" s="1"/>
      <c r="E48" s="99"/>
      <c r="F48" s="118"/>
      <c r="G48" s="118"/>
      <c r="H48" s="111"/>
      <c r="I48" s="1"/>
      <c r="J48" s="1"/>
      <c r="K48" s="1"/>
      <c r="L48" s="1"/>
      <c r="M48" s="1"/>
      <c r="N48" s="1"/>
      <c r="O48" s="1"/>
      <c r="P48" s="1"/>
      <c r="R48" s="177"/>
      <c r="S48" s="177"/>
      <c r="T48" s="177"/>
      <c r="U48" s="177"/>
      <c r="V48" s="177"/>
      <c r="W48" s="177"/>
      <c r="X48" s="177"/>
    </row>
    <row r="49" spans="1:24" ht="12.75" customHeight="1">
      <c r="A49" s="211" t="s">
        <v>265</v>
      </c>
      <c r="B49" s="283">
        <v>0</v>
      </c>
      <c r="C49" s="254" t="s">
        <v>272</v>
      </c>
      <c r="D49" s="1"/>
      <c r="E49" s="99"/>
      <c r="F49" s="118"/>
      <c r="G49" s="118"/>
      <c r="H49" s="111"/>
      <c r="I49" s="1"/>
      <c r="J49" s="1"/>
      <c r="K49" s="1"/>
      <c r="L49" s="1"/>
      <c r="M49" s="1"/>
      <c r="N49" s="1"/>
      <c r="O49" s="1"/>
      <c r="P49" s="1"/>
      <c r="R49" s="177"/>
      <c r="S49" s="177"/>
      <c r="T49" s="177"/>
      <c r="U49" s="177"/>
      <c r="V49" s="177"/>
      <c r="W49" s="177"/>
      <c r="X49" s="177"/>
    </row>
    <row r="50" spans="1:24" ht="12.75" customHeight="1">
      <c r="A50" s="211" t="s">
        <v>266</v>
      </c>
      <c r="B50" s="283">
        <v>0</v>
      </c>
      <c r="C50" s="254" t="s">
        <v>272</v>
      </c>
      <c r="D50" s="1"/>
      <c r="E50" s="99"/>
      <c r="F50" s="118"/>
      <c r="G50" s="118"/>
      <c r="H50" s="111"/>
      <c r="I50" s="1"/>
      <c r="J50" s="1"/>
      <c r="K50" s="1"/>
      <c r="L50" s="1"/>
      <c r="M50" s="1"/>
      <c r="N50" s="1"/>
      <c r="O50" s="1"/>
      <c r="P50" s="1"/>
      <c r="R50" s="177"/>
      <c r="S50" s="177"/>
      <c r="T50" s="177"/>
      <c r="U50" s="177"/>
      <c r="V50" s="177"/>
      <c r="W50" s="177"/>
      <c r="X50" s="177"/>
    </row>
    <row r="51" spans="1:24" ht="12.75" customHeight="1">
      <c r="A51" s="211" t="s">
        <v>267</v>
      </c>
      <c r="B51" s="283">
        <v>0</v>
      </c>
      <c r="C51" s="254" t="s">
        <v>272</v>
      </c>
      <c r="D51" s="1"/>
      <c r="E51" s="99"/>
      <c r="F51" s="118"/>
      <c r="G51" s="118"/>
      <c r="H51" s="111"/>
      <c r="I51" s="1"/>
      <c r="J51" s="1"/>
      <c r="K51" s="1"/>
      <c r="L51" s="1"/>
      <c r="M51" s="1"/>
      <c r="N51" s="1"/>
      <c r="O51" s="1"/>
      <c r="P51" s="1"/>
      <c r="R51" s="177"/>
      <c r="S51" s="177"/>
      <c r="T51" s="177"/>
      <c r="U51" s="177"/>
      <c r="V51" s="177"/>
      <c r="W51" s="177"/>
      <c r="X51" s="177"/>
    </row>
    <row r="52" spans="1:24" ht="12.75" customHeight="1">
      <c r="A52" s="211" t="s">
        <v>268</v>
      </c>
      <c r="B52" s="283">
        <v>0</v>
      </c>
      <c r="C52" s="254" t="s">
        <v>272</v>
      </c>
      <c r="D52" s="1"/>
      <c r="E52" s="99"/>
      <c r="F52" s="118"/>
      <c r="G52" s="118"/>
      <c r="H52" s="111"/>
      <c r="I52" s="1"/>
      <c r="J52" s="1"/>
      <c r="K52" s="1"/>
      <c r="L52" s="1"/>
      <c r="M52" s="1"/>
      <c r="N52" s="1"/>
      <c r="O52" s="1"/>
      <c r="P52" s="1"/>
      <c r="R52" s="177"/>
      <c r="S52" s="177"/>
      <c r="T52" s="177"/>
      <c r="U52" s="177"/>
      <c r="V52" s="177"/>
      <c r="W52" s="177"/>
      <c r="X52" s="177"/>
    </row>
    <row r="53" spans="1:24" ht="12.75" customHeight="1">
      <c r="A53" s="211" t="s">
        <v>269</v>
      </c>
      <c r="B53" s="283">
        <v>0</v>
      </c>
      <c r="C53" s="254" t="s">
        <v>272</v>
      </c>
      <c r="D53" s="1"/>
      <c r="E53" s="99"/>
      <c r="F53" s="118"/>
      <c r="G53" s="118"/>
      <c r="H53" s="111"/>
      <c r="I53" s="1"/>
      <c r="J53" s="1"/>
      <c r="K53" s="1"/>
      <c r="L53" s="1"/>
      <c r="M53" s="1"/>
      <c r="N53" s="1"/>
      <c r="O53" s="1"/>
      <c r="P53" s="1"/>
      <c r="R53" s="177"/>
      <c r="S53" s="177"/>
      <c r="T53" s="177"/>
      <c r="U53" s="177"/>
      <c r="V53" s="177"/>
      <c r="W53" s="177"/>
      <c r="X53" s="177"/>
    </row>
    <row r="54" spans="1:24" ht="12.75" customHeight="1">
      <c r="A54" s="211" t="s">
        <v>270</v>
      </c>
      <c r="B54" s="283">
        <v>0</v>
      </c>
      <c r="C54" s="254" t="s">
        <v>272</v>
      </c>
      <c r="D54" s="1"/>
      <c r="E54" s="99"/>
      <c r="F54" s="118"/>
      <c r="G54" s="118"/>
      <c r="H54" s="111"/>
      <c r="I54" s="1"/>
      <c r="J54" s="1"/>
      <c r="K54" s="1"/>
      <c r="L54" s="1"/>
      <c r="M54" s="1"/>
      <c r="N54" s="1"/>
      <c r="O54" s="1"/>
      <c r="P54" s="1"/>
      <c r="R54" s="177"/>
      <c r="S54" s="177"/>
      <c r="T54" s="177"/>
      <c r="U54" s="177"/>
      <c r="V54" s="177"/>
      <c r="W54" s="177"/>
      <c r="X54" s="177"/>
    </row>
    <row r="55" spans="1:24" ht="12.75" customHeight="1">
      <c r="A55" s="211" t="s">
        <v>117</v>
      </c>
      <c r="B55" s="283">
        <v>500</v>
      </c>
      <c r="C55" s="254" t="s">
        <v>272</v>
      </c>
      <c r="D55" s="1"/>
      <c r="E55" s="99"/>
      <c r="F55" s="118"/>
      <c r="G55" s="118"/>
      <c r="H55" s="111"/>
      <c r="I55" s="1"/>
      <c r="J55" s="1"/>
      <c r="K55" s="1"/>
      <c r="L55" s="1"/>
      <c r="M55" s="1"/>
      <c r="N55" s="1"/>
      <c r="O55" s="1"/>
      <c r="P55" s="1"/>
      <c r="R55" s="177"/>
      <c r="S55" s="177"/>
      <c r="T55" s="177"/>
      <c r="U55" s="177"/>
      <c r="V55" s="177"/>
      <c r="W55" s="177"/>
      <c r="X55" s="177"/>
    </row>
    <row r="56" spans="1:24" ht="12.75" customHeight="1">
      <c r="A56" s="211" t="s">
        <v>122</v>
      </c>
      <c r="B56" s="283">
        <v>0</v>
      </c>
      <c r="C56" s="254" t="s">
        <v>272</v>
      </c>
      <c r="D56" s="1"/>
      <c r="E56" s="99"/>
      <c r="F56" s="118"/>
      <c r="G56" s="118"/>
      <c r="H56" s="111"/>
      <c r="I56" s="1"/>
      <c r="J56" s="1"/>
      <c r="K56" s="1"/>
      <c r="L56" s="1"/>
      <c r="M56" s="1"/>
      <c r="N56" s="1"/>
      <c r="O56" s="1"/>
      <c r="P56" s="1"/>
      <c r="R56" s="177"/>
      <c r="S56" s="177"/>
      <c r="T56" s="177"/>
      <c r="U56" s="177"/>
      <c r="V56" s="177"/>
      <c r="W56" s="177"/>
      <c r="X56" s="177"/>
    </row>
    <row r="57" spans="1:24" ht="12.75" customHeight="1">
      <c r="A57" s="211" t="s">
        <v>125</v>
      </c>
      <c r="B57" s="283">
        <v>0</v>
      </c>
      <c r="C57" s="254" t="s">
        <v>272</v>
      </c>
      <c r="D57" s="1"/>
      <c r="E57" s="99"/>
      <c r="F57" s="118"/>
      <c r="G57" s="118"/>
      <c r="H57" s="111"/>
      <c r="I57" s="1"/>
      <c r="J57" s="1"/>
      <c r="K57" s="1"/>
      <c r="L57" s="1"/>
      <c r="M57" s="1"/>
      <c r="N57" s="1"/>
      <c r="O57" s="1"/>
      <c r="P57" s="1"/>
      <c r="R57" s="177"/>
      <c r="S57" s="177"/>
      <c r="T57" s="177"/>
      <c r="U57" s="177"/>
      <c r="V57" s="177"/>
      <c r="W57" s="177"/>
      <c r="X57" s="177"/>
    </row>
    <row r="58" spans="1:24" ht="12.75" customHeight="1" thickBot="1">
      <c r="A58" s="214" t="s">
        <v>128</v>
      </c>
      <c r="B58" s="284" t="s">
        <v>393</v>
      </c>
      <c r="C58" s="256" t="s">
        <v>272</v>
      </c>
      <c r="D58" s="1"/>
      <c r="E58" s="99"/>
      <c r="F58" s="118"/>
      <c r="G58" s="118"/>
      <c r="H58" s="111"/>
      <c r="I58" s="1"/>
      <c r="J58" s="1"/>
      <c r="K58" s="1"/>
      <c r="L58" s="1"/>
      <c r="M58" s="1"/>
      <c r="N58" s="1"/>
      <c r="O58" s="1"/>
      <c r="P58" s="1"/>
      <c r="R58" s="177"/>
      <c r="S58" s="177"/>
      <c r="T58" s="177"/>
      <c r="U58" s="177"/>
      <c r="V58" s="177"/>
      <c r="W58" s="177"/>
      <c r="X58" s="177"/>
    </row>
    <row r="59" spans="1:24" ht="12.75" customHeight="1">
      <c r="A59" s="4"/>
      <c r="B59" s="251"/>
      <c r="C59" s="4"/>
      <c r="D59" s="1"/>
      <c r="E59" s="99"/>
      <c r="F59" s="118"/>
      <c r="G59" s="118"/>
      <c r="H59" s="111"/>
      <c r="I59" s="1"/>
      <c r="J59" s="1"/>
      <c r="K59" s="1"/>
      <c r="L59" s="1"/>
      <c r="M59" s="1"/>
      <c r="N59" s="1"/>
      <c r="O59" s="1"/>
      <c r="P59" s="1"/>
      <c r="R59" s="177"/>
      <c r="S59" s="177"/>
      <c r="T59" s="177"/>
      <c r="U59" s="177"/>
      <c r="V59" s="177"/>
      <c r="W59" s="177"/>
      <c r="X59" s="177"/>
    </row>
    <row r="60" spans="1:24" ht="12.75" hidden="1" customHeight="1">
      <c r="A60" s="4"/>
      <c r="B60" s="251"/>
      <c r="C60" s="4"/>
      <c r="D60" s="1"/>
      <c r="E60" s="99"/>
      <c r="F60" s="118"/>
      <c r="G60" s="118"/>
      <c r="H60" s="111"/>
      <c r="I60" s="1"/>
      <c r="J60" s="1"/>
      <c r="K60" s="1"/>
      <c r="L60" s="1"/>
      <c r="M60" s="1"/>
      <c r="N60" s="1"/>
      <c r="O60" s="1"/>
      <c r="P60" s="1"/>
      <c r="R60" s="177"/>
      <c r="S60" s="177"/>
      <c r="T60" s="177"/>
      <c r="U60" s="177"/>
      <c r="V60" s="177"/>
      <c r="W60" s="177"/>
      <c r="X60" s="177"/>
    </row>
    <row r="61" spans="1:24" ht="12.75" hidden="1" customHeight="1">
      <c r="A61" s="4"/>
      <c r="B61" s="251"/>
      <c r="C61" s="4"/>
      <c r="D61" s="1"/>
      <c r="E61" s="99"/>
      <c r="F61" s="118"/>
      <c r="G61" s="118"/>
      <c r="H61" s="111"/>
      <c r="I61" s="1"/>
      <c r="J61" s="1"/>
      <c r="K61" s="1"/>
      <c r="L61" s="1"/>
      <c r="M61" s="1"/>
      <c r="N61" s="1"/>
      <c r="O61" s="1"/>
      <c r="P61" s="1"/>
      <c r="R61" s="177"/>
      <c r="S61" s="177"/>
      <c r="T61" s="177"/>
      <c r="U61" s="177"/>
      <c r="V61" s="177"/>
      <c r="W61" s="177"/>
      <c r="X61" s="177"/>
    </row>
    <row r="62" spans="1:24" ht="12.75" hidden="1" customHeight="1">
      <c r="A62" s="4"/>
      <c r="B62" s="251"/>
      <c r="C62" s="4"/>
      <c r="D62" s="1"/>
      <c r="E62" s="99"/>
      <c r="F62" s="118"/>
      <c r="G62" s="118"/>
      <c r="H62" s="111"/>
      <c r="I62" s="1"/>
      <c r="J62" s="1"/>
      <c r="K62" s="1"/>
      <c r="L62" s="1"/>
      <c r="M62" s="1"/>
      <c r="N62" s="1"/>
      <c r="O62" s="1"/>
      <c r="P62" s="1"/>
      <c r="R62" s="177"/>
      <c r="S62" s="177"/>
      <c r="T62" s="177"/>
      <c r="U62" s="177"/>
      <c r="V62" s="177"/>
      <c r="W62" s="177"/>
      <c r="X62" s="177"/>
    </row>
    <row r="63" spans="1:24" ht="12.75" hidden="1" customHeight="1">
      <c r="A63" s="4"/>
      <c r="B63" s="251"/>
      <c r="C63" s="4"/>
      <c r="D63" s="1"/>
      <c r="E63" s="99"/>
      <c r="F63" s="118"/>
      <c r="G63" s="118"/>
      <c r="H63" s="111"/>
      <c r="I63" s="1"/>
      <c r="J63" s="1"/>
      <c r="K63" s="1"/>
      <c r="L63" s="1"/>
      <c r="M63" s="1"/>
      <c r="N63" s="1"/>
      <c r="O63" s="1"/>
      <c r="P63" s="1"/>
      <c r="R63" s="177"/>
      <c r="S63" s="177"/>
      <c r="T63" s="177"/>
      <c r="U63" s="177"/>
      <c r="V63" s="177"/>
      <c r="W63" s="177"/>
      <c r="X63" s="177"/>
    </row>
    <row r="64" spans="1:24" ht="12.75" hidden="1" customHeight="1">
      <c r="A64" s="4"/>
      <c r="B64" s="251"/>
      <c r="C64" s="4"/>
      <c r="D64" s="1"/>
      <c r="E64" s="99"/>
      <c r="F64" s="118"/>
      <c r="G64" s="118"/>
      <c r="H64" s="111"/>
      <c r="I64" s="1"/>
      <c r="J64" s="1"/>
      <c r="K64" s="1"/>
      <c r="L64" s="1"/>
      <c r="M64" s="1"/>
      <c r="N64" s="1"/>
      <c r="O64" s="1"/>
      <c r="P64" s="1"/>
      <c r="R64" s="177"/>
      <c r="S64" s="177"/>
      <c r="T64" s="177"/>
      <c r="U64" s="177"/>
      <c r="V64" s="177"/>
      <c r="W64" s="177"/>
      <c r="X64" s="177"/>
    </row>
    <row r="65" spans="1:25" ht="12.75" hidden="1" customHeight="1">
      <c r="A65" s="4"/>
      <c r="B65" s="251"/>
      <c r="C65" s="4"/>
      <c r="D65" s="1"/>
      <c r="E65" s="99"/>
      <c r="F65" s="118"/>
      <c r="G65" s="118"/>
      <c r="H65" s="111"/>
      <c r="I65" s="1"/>
      <c r="J65" s="1"/>
      <c r="K65" s="1"/>
      <c r="L65" s="1"/>
      <c r="M65" s="1"/>
      <c r="N65" s="1"/>
      <c r="O65" s="1"/>
      <c r="P65" s="1"/>
      <c r="R65" s="177"/>
      <c r="S65" s="177"/>
      <c r="T65" s="177"/>
      <c r="U65" s="177"/>
      <c r="V65" s="177"/>
      <c r="W65" s="177"/>
      <c r="X65" s="177"/>
      <c r="Y65" s="177"/>
    </row>
    <row r="66" spans="1:25" ht="12.75" hidden="1" customHeight="1">
      <c r="A66" s="4"/>
      <c r="B66" s="251"/>
      <c r="C66" s="4"/>
      <c r="D66" s="1"/>
      <c r="E66" s="99"/>
      <c r="F66" s="118"/>
      <c r="G66" s="118"/>
      <c r="H66" s="111"/>
      <c r="I66" s="1"/>
      <c r="J66" s="1"/>
      <c r="K66" s="1"/>
      <c r="L66" s="1"/>
      <c r="M66" s="1"/>
      <c r="N66" s="1"/>
      <c r="O66" s="1"/>
      <c r="P66" s="1"/>
      <c r="R66" s="177"/>
      <c r="S66" s="177"/>
      <c r="T66" s="177"/>
      <c r="U66" s="177"/>
      <c r="V66" s="177"/>
      <c r="W66" s="177"/>
      <c r="X66" s="177"/>
      <c r="Y66" s="177"/>
    </row>
    <row r="67" spans="1:25" ht="12.75" customHeight="1">
      <c r="A67" s="4"/>
      <c r="B67" s="121"/>
      <c r="C67" s="117"/>
      <c r="D67" s="1"/>
      <c r="E67" s="99"/>
      <c r="F67" s="4"/>
      <c r="G67" s="10"/>
      <c r="H67" s="122"/>
      <c r="I67" s="1"/>
      <c r="J67" s="1"/>
      <c r="K67" s="4"/>
      <c r="L67" s="4"/>
      <c r="M67" s="4"/>
      <c r="N67" s="4"/>
      <c r="O67" s="122"/>
      <c r="P67" s="1"/>
      <c r="Q67" s="1"/>
      <c r="R67" s="1"/>
      <c r="S67" s="1"/>
      <c r="T67" s="1"/>
      <c r="U67" s="1"/>
      <c r="V67" s="1"/>
      <c r="X67" s="1"/>
    </row>
    <row r="68" spans="1:25" ht="12.75" customHeight="1">
      <c r="A68" s="232" t="s">
        <v>151</v>
      </c>
      <c r="B68" s="232"/>
      <c r="C68" s="232"/>
      <c r="D68" s="232"/>
      <c r="E68" s="232"/>
      <c r="F68" s="232"/>
      <c r="G68" s="232"/>
      <c r="H68" s="232"/>
      <c r="I68" s="232"/>
      <c r="J68" s="232"/>
      <c r="K68" s="232"/>
      <c r="L68" s="232"/>
      <c r="M68" s="232"/>
      <c r="N68" s="232"/>
      <c r="O68" s="232"/>
      <c r="P68" s="232"/>
      <c r="Q68" s="232"/>
      <c r="R68" s="232"/>
      <c r="S68" s="232"/>
      <c r="T68" s="232"/>
      <c r="U68" s="232"/>
      <c r="V68" s="232"/>
      <c r="W68" s="232"/>
      <c r="X68" s="232"/>
    </row>
    <row r="69" spans="1:25" ht="12.75" customHeight="1">
      <c r="A69" s="238"/>
      <c r="B69" s="238"/>
      <c r="C69" s="238"/>
      <c r="D69" s="238"/>
      <c r="E69" s="238"/>
      <c r="F69" s="238"/>
      <c r="G69" s="238"/>
      <c r="H69" s="238"/>
      <c r="I69" s="379" t="s">
        <v>152</v>
      </c>
      <c r="J69" s="379"/>
      <c r="K69" s="379" t="s">
        <v>11</v>
      </c>
      <c r="L69" s="379"/>
      <c r="M69" s="379"/>
      <c r="N69" s="379" t="s">
        <v>153</v>
      </c>
      <c r="O69" s="379"/>
      <c r="P69" s="379" t="s">
        <v>41</v>
      </c>
      <c r="Q69" s="379"/>
      <c r="R69" s="379"/>
      <c r="S69" s="379"/>
      <c r="T69" s="379"/>
      <c r="U69" s="379"/>
      <c r="V69" s="379"/>
      <c r="W69" s="379" t="s">
        <v>274</v>
      </c>
      <c r="X69" s="379"/>
    </row>
    <row r="70" spans="1:25" ht="25.5">
      <c r="A70" s="82" t="s">
        <v>154</v>
      </c>
      <c r="B70" s="82" t="s">
        <v>155</v>
      </c>
      <c r="C70" s="123"/>
      <c r="D70" s="123" t="s">
        <v>45</v>
      </c>
      <c r="E70" s="123" t="s">
        <v>46</v>
      </c>
      <c r="F70" s="123" t="s">
        <v>156</v>
      </c>
      <c r="G70" s="123" t="s">
        <v>157</v>
      </c>
      <c r="H70" s="123" t="s">
        <v>47</v>
      </c>
      <c r="I70" s="273" t="s">
        <v>51</v>
      </c>
      <c r="J70" s="274" t="s">
        <v>52</v>
      </c>
      <c r="K70" s="124" t="s">
        <v>48</v>
      </c>
      <c r="L70" s="125" t="s">
        <v>49</v>
      </c>
      <c r="M70" s="126" t="s">
        <v>50</v>
      </c>
      <c r="N70" s="124" t="s">
        <v>51</v>
      </c>
      <c r="O70" s="127" t="s">
        <v>52</v>
      </c>
      <c r="P70" s="124" t="s">
        <v>53</v>
      </c>
      <c r="Q70" s="125" t="s">
        <v>54</v>
      </c>
      <c r="R70" s="125" t="s">
        <v>55</v>
      </c>
      <c r="S70" s="125" t="s">
        <v>56</v>
      </c>
      <c r="T70" s="125" t="s">
        <v>57</v>
      </c>
      <c r="U70" s="125" t="s">
        <v>58</v>
      </c>
      <c r="V70" s="125" t="s">
        <v>59</v>
      </c>
      <c r="W70" s="124" t="s">
        <v>51</v>
      </c>
      <c r="X70" s="263" t="s">
        <v>52</v>
      </c>
    </row>
    <row r="71" spans="1:25" ht="12.75" customHeight="1">
      <c r="A71" s="128" t="s">
        <v>61</v>
      </c>
      <c r="B71" s="4" t="s">
        <v>373</v>
      </c>
      <c r="C71" s="98"/>
      <c r="D71" s="103">
        <v>6</v>
      </c>
      <c r="E71" s="129">
        <v>585</v>
      </c>
      <c r="F71" s="129">
        <v>1</v>
      </c>
      <c r="G71" s="130">
        <v>1</v>
      </c>
      <c r="H71" s="131" t="s">
        <v>76</v>
      </c>
      <c r="I71" s="260">
        <v>3803</v>
      </c>
      <c r="J71" s="135">
        <f>IF($Y71 = 1,$I71/$E71,"")</f>
        <v>6.5008547008547009</v>
      </c>
      <c r="K71" s="132">
        <v>0</v>
      </c>
      <c r="L71" s="132">
        <v>0</v>
      </c>
      <c r="M71" s="133">
        <v>0</v>
      </c>
      <c r="N71" s="134">
        <f>IF($Y71 = 1, $I71-K71/12-L71/12-M71,"")</f>
        <v>3803</v>
      </c>
      <c r="O71" s="135">
        <f>IF($Y71 = 1,$N71/($E71),"")</f>
        <v>6.5008547008547009</v>
      </c>
      <c r="P71" s="136">
        <f t="shared" ref="P71:P134" si="1">IF($Y71 = 1,IF($P$23="No",$P$24,0),"")</f>
        <v>0</v>
      </c>
      <c r="Q71" s="137">
        <f>IF($Y71 = 1,$Q$19,"")</f>
        <v>0</v>
      </c>
      <c r="R71" s="134">
        <f t="shared" ref="R71:R134" si="2">IF($Y71 = 1,IFERROR(IF($P$34="Per Bed",$Q$34,$Q$34 /F71),0) + IFERROR(IF($P$35="Per Bed",$Q$35,$Q$35/F71),0),"")</f>
        <v>0</v>
      </c>
      <c r="S71" s="134">
        <f t="shared" ref="S71:S134" si="3">IF($Y71 = 1,IFERROR(IF($P$36="Per Bed",$Q$36,$Q$36/F71),0),"")</f>
        <v>0</v>
      </c>
      <c r="T71" s="134">
        <f t="shared" ref="T71:T134" si="4">IF($Y71 = 1,IFERROR(IF($P$38="Per Bed",$Q$38,$Q$38 /F71),0) + IFERROR(IF($P$39="Per Bed",$Q$39,$Q$39/F71),0),"")</f>
        <v>0</v>
      </c>
      <c r="U71" s="134">
        <f t="shared" ref="U71:U134" si="5">IF($Y71 = 1,IFERROR(IF($P$40="Per Bed",$Q$40,$Q$40/F71),0) + IFERROR(IF($P$41="Per Bed",$Q$41,$Q$41/F71),0) + IFERROR(IF($P$42="Per Bed",$Q$42,$Q$42/F71),0),"")</f>
        <v>0</v>
      </c>
      <c r="V71" s="134">
        <f>IF($Y71 = 1,$I$44,"")</f>
        <v>0</v>
      </c>
      <c r="W71" s="138">
        <f>IF($Y71 = 1,N71+SUM(P71:V71),"")</f>
        <v>3803</v>
      </c>
      <c r="X71" s="264">
        <f>IF($Y71 = 1,$W71/$E71,"")</f>
        <v>6.5008547008547009</v>
      </c>
      <c r="Y71" s="16">
        <f>IF(AND(A71&lt;&gt;"", E71 &gt; 0, F71 &lt;&gt; ""),  1, 0 )</f>
        <v>1</v>
      </c>
    </row>
    <row r="72" spans="1:25" ht="12.75" customHeight="1">
      <c r="A72" s="128" t="s">
        <v>61</v>
      </c>
      <c r="B72" s="4" t="s">
        <v>411</v>
      </c>
      <c r="C72" s="98"/>
      <c r="D72" s="103">
        <v>6</v>
      </c>
      <c r="E72" s="129">
        <v>488</v>
      </c>
      <c r="F72" s="129">
        <v>1</v>
      </c>
      <c r="G72" s="130">
        <v>1</v>
      </c>
      <c r="H72" s="139" t="s">
        <v>68</v>
      </c>
      <c r="I72" s="261">
        <v>3753</v>
      </c>
      <c r="J72" s="140">
        <f>IF($Y72 = 1,$I72/$E72,"")</f>
        <v>7.6905737704918034</v>
      </c>
      <c r="K72" s="132">
        <v>0</v>
      </c>
      <c r="L72" s="132">
        <v>0</v>
      </c>
      <c r="M72" s="133">
        <v>0</v>
      </c>
      <c r="N72" s="134">
        <f t="shared" ref="N72:N135" si="6">IF($Y72 = 1, $I72-K72/12-L72/12-M72,"")</f>
        <v>3753</v>
      </c>
      <c r="O72" s="140">
        <f t="shared" ref="O72:O229" si="7">IF($Y72 = 1,$N72/($E72),"")</f>
        <v>7.6905737704918034</v>
      </c>
      <c r="P72" s="141">
        <f t="shared" si="1"/>
        <v>0</v>
      </c>
      <c r="Q72" s="137">
        <f t="shared" ref="Q72:Q135" si="8">IF($Y72 = 1,$Q$19,"")</f>
        <v>0</v>
      </c>
      <c r="R72" s="134">
        <f t="shared" si="2"/>
        <v>0</v>
      </c>
      <c r="S72" s="134">
        <f t="shared" si="3"/>
        <v>0</v>
      </c>
      <c r="T72" s="134">
        <f t="shared" si="4"/>
        <v>0</v>
      </c>
      <c r="U72" s="134">
        <f t="shared" si="5"/>
        <v>0</v>
      </c>
      <c r="V72" s="134">
        <f>IF($Y72 = 1,$I$44,"")</f>
        <v>0</v>
      </c>
      <c r="W72" s="142">
        <f t="shared" ref="W72:W75" si="9">IF($Y72 = 1,N72+SUM(P72:V72),"")</f>
        <v>3753</v>
      </c>
      <c r="X72" s="265">
        <f t="shared" ref="X72:X229" si="10">IF($Y72 = 1,$W72/$E72,"")</f>
        <v>7.6905737704918034</v>
      </c>
      <c r="Y72" s="16">
        <f>IF(AND(A72&lt;&gt;"", E72 &gt; 0, F72 &lt;&gt; ""),  1, 0 )</f>
        <v>1</v>
      </c>
    </row>
    <row r="73" spans="1:25" ht="12.75" customHeight="1">
      <c r="A73" s="128" t="s">
        <v>61</v>
      </c>
      <c r="B73" s="4" t="s">
        <v>412</v>
      </c>
      <c r="C73" s="98"/>
      <c r="D73" s="103">
        <v>5</v>
      </c>
      <c r="E73" s="129">
        <v>535</v>
      </c>
      <c r="F73" s="129">
        <v>1</v>
      </c>
      <c r="G73" s="130">
        <v>1</v>
      </c>
      <c r="H73" s="139" t="s">
        <v>76</v>
      </c>
      <c r="I73" s="261">
        <v>3813</v>
      </c>
      <c r="J73" s="140">
        <f t="shared" ref="J73:J136" si="11">IF($Y73 = 1,$I73/$E73,"")</f>
        <v>7.1271028037383175</v>
      </c>
      <c r="K73" s="132">
        <v>0</v>
      </c>
      <c r="L73" s="132">
        <v>0</v>
      </c>
      <c r="M73" s="133">
        <v>0</v>
      </c>
      <c r="N73" s="134">
        <f t="shared" si="6"/>
        <v>3813</v>
      </c>
      <c r="O73" s="140">
        <f t="shared" si="7"/>
        <v>7.1271028037383175</v>
      </c>
      <c r="P73" s="141">
        <f t="shared" si="1"/>
        <v>0</v>
      </c>
      <c r="Q73" s="137">
        <f t="shared" si="8"/>
        <v>0</v>
      </c>
      <c r="R73" s="134">
        <f t="shared" si="2"/>
        <v>0</v>
      </c>
      <c r="S73" s="134">
        <f t="shared" si="3"/>
        <v>0</v>
      </c>
      <c r="T73" s="134">
        <f t="shared" si="4"/>
        <v>0</v>
      </c>
      <c r="U73" s="134">
        <f t="shared" si="5"/>
        <v>0</v>
      </c>
      <c r="V73" s="134">
        <f t="shared" ref="V73:V136" si="12">IF($Y73 = 1,$I$44,"")</f>
        <v>0</v>
      </c>
      <c r="W73" s="142">
        <f t="shared" si="9"/>
        <v>3813</v>
      </c>
      <c r="X73" s="265">
        <f t="shared" si="10"/>
        <v>7.1271028037383175</v>
      </c>
      <c r="Y73" s="16">
        <f t="shared" ref="Y73:Y136" si="13">IF(AND(A73&lt;&gt;"", E73 &gt; 0, F73 &lt;&gt; ""),  1, 0 )</f>
        <v>1</v>
      </c>
    </row>
    <row r="74" spans="1:25" ht="12.75" customHeight="1">
      <c r="A74" s="4" t="s">
        <v>63</v>
      </c>
      <c r="B74" s="4" t="s">
        <v>413</v>
      </c>
      <c r="C74" s="98"/>
      <c r="D74" s="103">
        <v>12</v>
      </c>
      <c r="E74" s="129">
        <v>695</v>
      </c>
      <c r="F74" s="129">
        <v>1</v>
      </c>
      <c r="G74" s="130">
        <v>1</v>
      </c>
      <c r="H74" s="139" t="s">
        <v>76</v>
      </c>
      <c r="I74" s="261">
        <v>3955</v>
      </c>
      <c r="J74" s="140">
        <f t="shared" si="11"/>
        <v>5.6906474820143886</v>
      </c>
      <c r="K74" s="132">
        <v>0</v>
      </c>
      <c r="L74" s="132">
        <v>0</v>
      </c>
      <c r="M74" s="133">
        <v>0</v>
      </c>
      <c r="N74" s="134">
        <f t="shared" si="6"/>
        <v>3955</v>
      </c>
      <c r="O74" s="140">
        <f t="shared" si="7"/>
        <v>5.6906474820143886</v>
      </c>
      <c r="P74" s="141">
        <f t="shared" si="1"/>
        <v>0</v>
      </c>
      <c r="Q74" s="137">
        <f t="shared" si="8"/>
        <v>0</v>
      </c>
      <c r="R74" s="134">
        <f t="shared" si="2"/>
        <v>0</v>
      </c>
      <c r="S74" s="134">
        <f t="shared" si="3"/>
        <v>0</v>
      </c>
      <c r="T74" s="134">
        <f t="shared" si="4"/>
        <v>0</v>
      </c>
      <c r="U74" s="134">
        <f t="shared" si="5"/>
        <v>0</v>
      </c>
      <c r="V74" s="134">
        <f t="shared" si="12"/>
        <v>0</v>
      </c>
      <c r="W74" s="142">
        <f t="shared" si="9"/>
        <v>3955</v>
      </c>
      <c r="X74" s="265">
        <f t="shared" si="10"/>
        <v>5.6906474820143886</v>
      </c>
      <c r="Y74" s="16">
        <f t="shared" si="13"/>
        <v>1</v>
      </c>
    </row>
    <row r="75" spans="1:25" ht="12.75" customHeight="1">
      <c r="A75" s="128" t="s">
        <v>63</v>
      </c>
      <c r="B75" s="4" t="s">
        <v>414</v>
      </c>
      <c r="C75" s="98"/>
      <c r="D75" s="103">
        <v>12</v>
      </c>
      <c r="E75" s="129">
        <v>703</v>
      </c>
      <c r="F75" s="129">
        <v>1</v>
      </c>
      <c r="G75" s="130">
        <v>1</v>
      </c>
      <c r="H75" s="139" t="s">
        <v>76</v>
      </c>
      <c r="I75" s="261">
        <v>4014</v>
      </c>
      <c r="J75" s="140">
        <f t="shared" si="11"/>
        <v>5.7098150782361312</v>
      </c>
      <c r="K75" s="132">
        <v>0</v>
      </c>
      <c r="L75" s="132">
        <v>0</v>
      </c>
      <c r="M75" s="133">
        <v>0</v>
      </c>
      <c r="N75" s="134">
        <f t="shared" si="6"/>
        <v>4014</v>
      </c>
      <c r="O75" s="140">
        <f t="shared" si="7"/>
        <v>5.7098150782361312</v>
      </c>
      <c r="P75" s="141">
        <f t="shared" si="1"/>
        <v>0</v>
      </c>
      <c r="Q75" s="137">
        <f t="shared" si="8"/>
        <v>0</v>
      </c>
      <c r="R75" s="134">
        <f t="shared" si="2"/>
        <v>0</v>
      </c>
      <c r="S75" s="134">
        <f t="shared" si="3"/>
        <v>0</v>
      </c>
      <c r="T75" s="134">
        <f t="shared" si="4"/>
        <v>0</v>
      </c>
      <c r="U75" s="134">
        <f t="shared" si="5"/>
        <v>0</v>
      </c>
      <c r="V75" s="134">
        <f t="shared" si="12"/>
        <v>0</v>
      </c>
      <c r="W75" s="142">
        <f t="shared" si="9"/>
        <v>4014</v>
      </c>
      <c r="X75" s="265">
        <f t="shared" si="10"/>
        <v>5.7098150782361312</v>
      </c>
      <c r="Y75" s="16">
        <f t="shared" si="13"/>
        <v>1</v>
      </c>
    </row>
    <row r="76" spans="1:25" ht="12.75" customHeight="1">
      <c r="A76" s="128" t="s">
        <v>63</v>
      </c>
      <c r="B76" s="4" t="s">
        <v>415</v>
      </c>
      <c r="C76" s="98" t="s">
        <v>374</v>
      </c>
      <c r="D76" s="103">
        <v>12</v>
      </c>
      <c r="E76" s="129">
        <v>734</v>
      </c>
      <c r="F76" s="129">
        <v>1</v>
      </c>
      <c r="G76" s="130">
        <v>1</v>
      </c>
      <c r="H76" s="139" t="s">
        <v>68</v>
      </c>
      <c r="I76" s="261">
        <v>4075</v>
      </c>
      <c r="J76" s="140">
        <f t="shared" si="11"/>
        <v>5.5517711171662123</v>
      </c>
      <c r="K76" s="132">
        <v>0</v>
      </c>
      <c r="L76" s="132">
        <v>0</v>
      </c>
      <c r="M76" s="133">
        <v>0</v>
      </c>
      <c r="N76" s="134">
        <f t="shared" si="6"/>
        <v>4075</v>
      </c>
      <c r="O76" s="140">
        <f t="shared" si="7"/>
        <v>5.5517711171662123</v>
      </c>
      <c r="P76" s="141">
        <f t="shared" si="1"/>
        <v>0</v>
      </c>
      <c r="Q76" s="137">
        <f t="shared" si="8"/>
        <v>0</v>
      </c>
      <c r="R76" s="134">
        <f t="shared" si="2"/>
        <v>0</v>
      </c>
      <c r="S76" s="134">
        <f t="shared" si="3"/>
        <v>0</v>
      </c>
      <c r="T76" s="134">
        <f t="shared" si="4"/>
        <v>0</v>
      </c>
      <c r="U76" s="134">
        <f t="shared" si="5"/>
        <v>0</v>
      </c>
      <c r="V76" s="134">
        <f t="shared" si="12"/>
        <v>0</v>
      </c>
      <c r="W76" s="142">
        <f t="shared" ref="W76:W139" si="14">IF($Y76 = 1,N76+SUM(P76:V76),"")</f>
        <v>4075</v>
      </c>
      <c r="X76" s="265">
        <f t="shared" si="10"/>
        <v>5.5517711171662123</v>
      </c>
      <c r="Y76" s="16">
        <f t="shared" si="13"/>
        <v>1</v>
      </c>
    </row>
    <row r="77" spans="1:25" ht="12.75" customHeight="1">
      <c r="A77" s="128" t="s">
        <v>63</v>
      </c>
      <c r="B77" s="4" t="s">
        <v>416</v>
      </c>
      <c r="C77" s="98" t="s">
        <v>374</v>
      </c>
      <c r="D77" s="103">
        <v>12</v>
      </c>
      <c r="E77" s="129">
        <v>785</v>
      </c>
      <c r="F77" s="129">
        <v>1</v>
      </c>
      <c r="G77" s="130">
        <v>1</v>
      </c>
      <c r="H77" s="139" t="s">
        <v>76</v>
      </c>
      <c r="I77" s="261">
        <v>4205</v>
      </c>
      <c r="J77" s="140">
        <f t="shared" si="11"/>
        <v>5.3566878980891719</v>
      </c>
      <c r="K77" s="132">
        <v>0</v>
      </c>
      <c r="L77" s="132">
        <v>0</v>
      </c>
      <c r="M77" s="133">
        <v>0</v>
      </c>
      <c r="N77" s="134">
        <f t="shared" si="6"/>
        <v>4205</v>
      </c>
      <c r="O77" s="140">
        <f t="shared" si="7"/>
        <v>5.3566878980891719</v>
      </c>
      <c r="P77" s="141">
        <f t="shared" si="1"/>
        <v>0</v>
      </c>
      <c r="Q77" s="137">
        <f t="shared" si="8"/>
        <v>0</v>
      </c>
      <c r="R77" s="134">
        <f t="shared" si="2"/>
        <v>0</v>
      </c>
      <c r="S77" s="134">
        <f t="shared" si="3"/>
        <v>0</v>
      </c>
      <c r="T77" s="134">
        <f t="shared" si="4"/>
        <v>0</v>
      </c>
      <c r="U77" s="134">
        <f t="shared" si="5"/>
        <v>0</v>
      </c>
      <c r="V77" s="134">
        <f t="shared" si="12"/>
        <v>0</v>
      </c>
      <c r="W77" s="142">
        <f t="shared" si="14"/>
        <v>4205</v>
      </c>
      <c r="X77" s="265">
        <f t="shared" si="10"/>
        <v>5.3566878980891719</v>
      </c>
      <c r="Y77" s="16">
        <f t="shared" si="13"/>
        <v>1</v>
      </c>
    </row>
    <row r="78" spans="1:25" ht="12.75" customHeight="1">
      <c r="A78" s="128" t="s">
        <v>63</v>
      </c>
      <c r="B78" s="4" t="s">
        <v>417</v>
      </c>
      <c r="C78" s="98" t="s">
        <v>374</v>
      </c>
      <c r="D78" s="103">
        <v>14</v>
      </c>
      <c r="E78" s="129">
        <v>725</v>
      </c>
      <c r="F78" s="129">
        <v>1</v>
      </c>
      <c r="G78" s="130">
        <v>1</v>
      </c>
      <c r="H78" s="139" t="s">
        <v>68</v>
      </c>
      <c r="I78" s="261">
        <v>4305</v>
      </c>
      <c r="J78" s="140">
        <f t="shared" si="11"/>
        <v>5.9379310344827587</v>
      </c>
      <c r="K78" s="132">
        <v>0</v>
      </c>
      <c r="L78" s="132">
        <v>0</v>
      </c>
      <c r="M78" s="133">
        <v>0</v>
      </c>
      <c r="N78" s="134">
        <f t="shared" si="6"/>
        <v>4305</v>
      </c>
      <c r="O78" s="140">
        <f t="shared" si="7"/>
        <v>5.9379310344827587</v>
      </c>
      <c r="P78" s="141">
        <f t="shared" si="1"/>
        <v>0</v>
      </c>
      <c r="Q78" s="137">
        <f t="shared" si="8"/>
        <v>0</v>
      </c>
      <c r="R78" s="134">
        <f t="shared" si="2"/>
        <v>0</v>
      </c>
      <c r="S78" s="134">
        <f t="shared" si="3"/>
        <v>0</v>
      </c>
      <c r="T78" s="134">
        <f t="shared" si="4"/>
        <v>0</v>
      </c>
      <c r="U78" s="134">
        <f t="shared" si="5"/>
        <v>0</v>
      </c>
      <c r="V78" s="134">
        <f t="shared" si="12"/>
        <v>0</v>
      </c>
      <c r="W78" s="142">
        <f t="shared" si="14"/>
        <v>4305</v>
      </c>
      <c r="X78" s="265">
        <f t="shared" si="10"/>
        <v>5.9379310344827587</v>
      </c>
      <c r="Y78" s="16">
        <f t="shared" si="13"/>
        <v>1</v>
      </c>
    </row>
    <row r="79" spans="1:25" ht="12.75" customHeight="1">
      <c r="A79" s="128" t="s">
        <v>63</v>
      </c>
      <c r="B79" s="4" t="s">
        <v>418</v>
      </c>
      <c r="C79" s="98" t="s">
        <v>374</v>
      </c>
      <c r="D79" s="103">
        <v>14</v>
      </c>
      <c r="E79" s="129">
        <v>710</v>
      </c>
      <c r="F79" s="129">
        <v>1</v>
      </c>
      <c r="G79" s="130">
        <v>1</v>
      </c>
      <c r="H79" s="139" t="s">
        <v>76</v>
      </c>
      <c r="I79" s="261">
        <v>4235</v>
      </c>
      <c r="J79" s="140">
        <f t="shared" si="11"/>
        <v>5.964788732394366</v>
      </c>
      <c r="K79" s="132">
        <v>0</v>
      </c>
      <c r="L79" s="132">
        <v>0</v>
      </c>
      <c r="M79" s="133">
        <v>0</v>
      </c>
      <c r="N79" s="134">
        <f t="shared" si="6"/>
        <v>4235</v>
      </c>
      <c r="O79" s="140">
        <f t="shared" si="7"/>
        <v>5.964788732394366</v>
      </c>
      <c r="P79" s="141">
        <f t="shared" si="1"/>
        <v>0</v>
      </c>
      <c r="Q79" s="137">
        <f t="shared" si="8"/>
        <v>0</v>
      </c>
      <c r="R79" s="134">
        <f t="shared" si="2"/>
        <v>0</v>
      </c>
      <c r="S79" s="134">
        <f t="shared" si="3"/>
        <v>0</v>
      </c>
      <c r="T79" s="134">
        <f t="shared" si="4"/>
        <v>0</v>
      </c>
      <c r="U79" s="134">
        <f t="shared" si="5"/>
        <v>0</v>
      </c>
      <c r="V79" s="134">
        <f t="shared" si="12"/>
        <v>0</v>
      </c>
      <c r="W79" s="142">
        <f t="shared" si="14"/>
        <v>4235</v>
      </c>
      <c r="X79" s="265">
        <f t="shared" si="10"/>
        <v>5.964788732394366</v>
      </c>
      <c r="Y79" s="16">
        <f t="shared" si="13"/>
        <v>1</v>
      </c>
    </row>
    <row r="80" spans="1:25" ht="12.75" customHeight="1">
      <c r="A80" s="128" t="s">
        <v>64</v>
      </c>
      <c r="B80" s="4" t="s">
        <v>419</v>
      </c>
      <c r="C80" s="98" t="s">
        <v>374</v>
      </c>
      <c r="D80" s="103">
        <v>38</v>
      </c>
      <c r="E80" s="129">
        <v>1000</v>
      </c>
      <c r="F80" s="129">
        <v>2</v>
      </c>
      <c r="G80" s="130">
        <v>2</v>
      </c>
      <c r="H80" s="139" t="s">
        <v>68</v>
      </c>
      <c r="I80" s="261">
        <v>6302</v>
      </c>
      <c r="J80" s="140">
        <f t="shared" si="11"/>
        <v>6.3019999999999996</v>
      </c>
      <c r="K80" s="132">
        <v>0</v>
      </c>
      <c r="L80" s="132">
        <v>0</v>
      </c>
      <c r="M80" s="133">
        <v>0</v>
      </c>
      <c r="N80" s="134">
        <f t="shared" si="6"/>
        <v>6302</v>
      </c>
      <c r="O80" s="140">
        <f t="shared" si="7"/>
        <v>6.3019999999999996</v>
      </c>
      <c r="P80" s="141">
        <f t="shared" si="1"/>
        <v>0</v>
      </c>
      <c r="Q80" s="137">
        <f t="shared" si="8"/>
        <v>0</v>
      </c>
      <c r="R80" s="134">
        <f t="shared" si="2"/>
        <v>0</v>
      </c>
      <c r="S80" s="134">
        <f t="shared" si="3"/>
        <v>0</v>
      </c>
      <c r="T80" s="134">
        <f t="shared" si="4"/>
        <v>0</v>
      </c>
      <c r="U80" s="134">
        <f t="shared" si="5"/>
        <v>0</v>
      </c>
      <c r="V80" s="134">
        <f t="shared" si="12"/>
        <v>0</v>
      </c>
      <c r="W80" s="142">
        <f t="shared" si="14"/>
        <v>6302</v>
      </c>
      <c r="X80" s="265">
        <f t="shared" si="10"/>
        <v>6.3019999999999996</v>
      </c>
      <c r="Y80" s="16">
        <f t="shared" si="13"/>
        <v>1</v>
      </c>
    </row>
    <row r="81" spans="1:25" ht="12.75" customHeight="1">
      <c r="A81" s="128" t="s">
        <v>64</v>
      </c>
      <c r="B81" s="4" t="s">
        <v>420</v>
      </c>
      <c r="C81" s="98" t="s">
        <v>374</v>
      </c>
      <c r="D81" s="103">
        <v>18</v>
      </c>
      <c r="E81" s="129">
        <v>1192</v>
      </c>
      <c r="F81" s="129">
        <v>2</v>
      </c>
      <c r="G81" s="130">
        <v>2</v>
      </c>
      <c r="H81" s="139" t="s">
        <v>68</v>
      </c>
      <c r="I81" s="261">
        <v>6597</v>
      </c>
      <c r="J81" s="140">
        <f t="shared" si="11"/>
        <v>5.5343959731543624</v>
      </c>
      <c r="K81" s="132">
        <v>0</v>
      </c>
      <c r="L81" s="132">
        <v>0</v>
      </c>
      <c r="M81" s="133">
        <v>0</v>
      </c>
      <c r="N81" s="134">
        <f t="shared" si="6"/>
        <v>6597</v>
      </c>
      <c r="O81" s="140">
        <f t="shared" si="7"/>
        <v>5.5343959731543624</v>
      </c>
      <c r="P81" s="141">
        <f t="shared" si="1"/>
        <v>0</v>
      </c>
      <c r="Q81" s="137">
        <f t="shared" si="8"/>
        <v>0</v>
      </c>
      <c r="R81" s="134">
        <f t="shared" si="2"/>
        <v>0</v>
      </c>
      <c r="S81" s="134">
        <f t="shared" si="3"/>
        <v>0</v>
      </c>
      <c r="T81" s="134">
        <f t="shared" si="4"/>
        <v>0</v>
      </c>
      <c r="U81" s="134">
        <f t="shared" si="5"/>
        <v>0</v>
      </c>
      <c r="V81" s="134">
        <f t="shared" si="12"/>
        <v>0</v>
      </c>
      <c r="W81" s="142">
        <f t="shared" si="14"/>
        <v>6597</v>
      </c>
      <c r="X81" s="265">
        <f t="shared" si="10"/>
        <v>5.5343959731543624</v>
      </c>
      <c r="Y81" s="16">
        <f t="shared" si="13"/>
        <v>1</v>
      </c>
    </row>
    <row r="82" spans="1:25" ht="12.75" customHeight="1">
      <c r="A82" s="128" t="s">
        <v>64</v>
      </c>
      <c r="B82" s="4" t="s">
        <v>421</v>
      </c>
      <c r="C82" s="98" t="s">
        <v>374</v>
      </c>
      <c r="D82" s="103">
        <v>16</v>
      </c>
      <c r="E82" s="129">
        <v>1192</v>
      </c>
      <c r="F82" s="129">
        <v>2</v>
      </c>
      <c r="G82" s="130">
        <v>2</v>
      </c>
      <c r="H82" s="139" t="s">
        <v>76</v>
      </c>
      <c r="I82" s="261">
        <v>6402</v>
      </c>
      <c r="J82" s="140">
        <f t="shared" si="11"/>
        <v>5.3708053691275168</v>
      </c>
      <c r="K82" s="132">
        <v>0</v>
      </c>
      <c r="L82" s="132">
        <v>0</v>
      </c>
      <c r="M82" s="133">
        <v>0</v>
      </c>
      <c r="N82" s="134">
        <f t="shared" si="6"/>
        <v>6402</v>
      </c>
      <c r="O82" s="140">
        <f t="shared" si="7"/>
        <v>5.3708053691275168</v>
      </c>
      <c r="P82" s="141">
        <f t="shared" si="1"/>
        <v>0</v>
      </c>
      <c r="Q82" s="137">
        <f t="shared" si="8"/>
        <v>0</v>
      </c>
      <c r="R82" s="134">
        <f t="shared" si="2"/>
        <v>0</v>
      </c>
      <c r="S82" s="134">
        <f t="shared" si="3"/>
        <v>0</v>
      </c>
      <c r="T82" s="134">
        <f t="shared" si="4"/>
        <v>0</v>
      </c>
      <c r="U82" s="134">
        <f t="shared" si="5"/>
        <v>0</v>
      </c>
      <c r="V82" s="134">
        <f t="shared" si="12"/>
        <v>0</v>
      </c>
      <c r="W82" s="142">
        <f t="shared" si="14"/>
        <v>6402</v>
      </c>
      <c r="X82" s="265">
        <f t="shared" si="10"/>
        <v>5.3708053691275168</v>
      </c>
      <c r="Y82" s="16">
        <f t="shared" si="13"/>
        <v>1</v>
      </c>
    </row>
    <row r="83" spans="1:25" ht="12.75" hidden="1" customHeight="1">
      <c r="A83" s="128" t="s">
        <v>374</v>
      </c>
      <c r="B83" s="4"/>
      <c r="C83" s="98"/>
      <c r="D83" s="103"/>
      <c r="E83" s="129"/>
      <c r="F83" s="129"/>
      <c r="G83" s="130"/>
      <c r="H83" s="139"/>
      <c r="I83" s="261"/>
      <c r="J83" s="140" t="str">
        <f t="shared" si="11"/>
        <v/>
      </c>
      <c r="K83" s="132"/>
      <c r="L83" s="132"/>
      <c r="M83" s="133"/>
      <c r="N83" s="134" t="str">
        <f t="shared" si="6"/>
        <v/>
      </c>
      <c r="O83" s="140" t="str">
        <f t="shared" si="7"/>
        <v/>
      </c>
      <c r="P83" s="141" t="str">
        <f t="shared" si="1"/>
        <v/>
      </c>
      <c r="Q83" s="137" t="str">
        <f t="shared" si="8"/>
        <v/>
      </c>
      <c r="R83" s="134" t="str">
        <f t="shared" si="2"/>
        <v/>
      </c>
      <c r="S83" s="134" t="str">
        <f t="shared" si="3"/>
        <v/>
      </c>
      <c r="T83" s="134" t="str">
        <f t="shared" si="4"/>
        <v/>
      </c>
      <c r="U83" s="134" t="str">
        <f t="shared" si="5"/>
        <v/>
      </c>
      <c r="V83" s="134" t="str">
        <f t="shared" si="12"/>
        <v/>
      </c>
      <c r="W83" s="142" t="str">
        <f t="shared" si="14"/>
        <v/>
      </c>
      <c r="X83" s="265" t="str">
        <f t="shared" si="10"/>
        <v/>
      </c>
      <c r="Y83" s="16">
        <f t="shared" si="13"/>
        <v>0</v>
      </c>
    </row>
    <row r="84" spans="1:25" ht="12.75" hidden="1" customHeight="1">
      <c r="A84" s="128" t="s">
        <v>374</v>
      </c>
      <c r="B84" s="4"/>
      <c r="C84" s="98"/>
      <c r="D84" s="103"/>
      <c r="E84" s="129"/>
      <c r="F84" s="129"/>
      <c r="G84" s="130"/>
      <c r="H84" s="139"/>
      <c r="I84" s="261"/>
      <c r="J84" s="140" t="str">
        <f t="shared" si="11"/>
        <v/>
      </c>
      <c r="K84" s="132"/>
      <c r="L84" s="132"/>
      <c r="M84" s="133"/>
      <c r="N84" s="134" t="str">
        <f t="shared" si="6"/>
        <v/>
      </c>
      <c r="O84" s="140" t="str">
        <f t="shared" si="7"/>
        <v/>
      </c>
      <c r="P84" s="141" t="str">
        <f t="shared" si="1"/>
        <v/>
      </c>
      <c r="Q84" s="137" t="str">
        <f t="shared" si="8"/>
        <v/>
      </c>
      <c r="R84" s="134" t="str">
        <f t="shared" si="2"/>
        <v/>
      </c>
      <c r="S84" s="134" t="str">
        <f t="shared" si="3"/>
        <v/>
      </c>
      <c r="T84" s="134" t="str">
        <f t="shared" si="4"/>
        <v/>
      </c>
      <c r="U84" s="134" t="str">
        <f t="shared" si="5"/>
        <v/>
      </c>
      <c r="V84" s="134" t="str">
        <f t="shared" si="12"/>
        <v/>
      </c>
      <c r="W84" s="142" t="str">
        <f t="shared" si="14"/>
        <v/>
      </c>
      <c r="X84" s="265" t="str">
        <f t="shared" si="10"/>
        <v/>
      </c>
      <c r="Y84" s="16">
        <f t="shared" si="13"/>
        <v>0</v>
      </c>
    </row>
    <row r="85" spans="1:25" ht="12.75" hidden="1" customHeight="1">
      <c r="A85" s="128" t="s">
        <v>374</v>
      </c>
      <c r="B85" s="4"/>
      <c r="C85" s="98"/>
      <c r="D85" s="103"/>
      <c r="E85" s="129"/>
      <c r="F85" s="129"/>
      <c r="G85" s="130"/>
      <c r="H85" s="139"/>
      <c r="I85" s="261"/>
      <c r="J85" s="140" t="str">
        <f t="shared" si="11"/>
        <v/>
      </c>
      <c r="K85" s="132"/>
      <c r="L85" s="132"/>
      <c r="M85" s="133"/>
      <c r="N85" s="134" t="str">
        <f t="shared" si="6"/>
        <v/>
      </c>
      <c r="O85" s="140" t="str">
        <f t="shared" si="7"/>
        <v/>
      </c>
      <c r="P85" s="141" t="str">
        <f t="shared" si="1"/>
        <v/>
      </c>
      <c r="Q85" s="137" t="str">
        <f t="shared" si="8"/>
        <v/>
      </c>
      <c r="R85" s="134" t="str">
        <f t="shared" si="2"/>
        <v/>
      </c>
      <c r="S85" s="134" t="str">
        <f t="shared" si="3"/>
        <v/>
      </c>
      <c r="T85" s="134" t="str">
        <f t="shared" si="4"/>
        <v/>
      </c>
      <c r="U85" s="134" t="str">
        <f t="shared" si="5"/>
        <v/>
      </c>
      <c r="V85" s="134" t="str">
        <f t="shared" si="12"/>
        <v/>
      </c>
      <c r="W85" s="142" t="str">
        <f t="shared" si="14"/>
        <v/>
      </c>
      <c r="X85" s="265" t="str">
        <f t="shared" si="10"/>
        <v/>
      </c>
      <c r="Y85" s="16">
        <f t="shared" si="13"/>
        <v>0</v>
      </c>
    </row>
    <row r="86" spans="1:25" ht="12.75" hidden="1" customHeight="1">
      <c r="A86" s="128" t="s">
        <v>374</v>
      </c>
      <c r="B86" s="4"/>
      <c r="C86" s="98"/>
      <c r="D86" s="103"/>
      <c r="E86" s="129"/>
      <c r="F86" s="129"/>
      <c r="G86" s="130"/>
      <c r="H86" s="139"/>
      <c r="I86" s="261"/>
      <c r="J86" s="140" t="str">
        <f t="shared" si="11"/>
        <v/>
      </c>
      <c r="K86" s="132"/>
      <c r="L86" s="132"/>
      <c r="M86" s="133"/>
      <c r="N86" s="134" t="str">
        <f t="shared" si="6"/>
        <v/>
      </c>
      <c r="O86" s="140" t="str">
        <f t="shared" si="7"/>
        <v/>
      </c>
      <c r="P86" s="141" t="str">
        <f t="shared" si="1"/>
        <v/>
      </c>
      <c r="Q86" s="137" t="str">
        <f t="shared" si="8"/>
        <v/>
      </c>
      <c r="R86" s="134" t="str">
        <f t="shared" si="2"/>
        <v/>
      </c>
      <c r="S86" s="134" t="str">
        <f t="shared" si="3"/>
        <v/>
      </c>
      <c r="T86" s="134" t="str">
        <f t="shared" si="4"/>
        <v/>
      </c>
      <c r="U86" s="134" t="str">
        <f t="shared" si="5"/>
        <v/>
      </c>
      <c r="V86" s="134" t="str">
        <f t="shared" si="12"/>
        <v/>
      </c>
      <c r="W86" s="142" t="str">
        <f t="shared" si="14"/>
        <v/>
      </c>
      <c r="X86" s="265" t="str">
        <f t="shared" si="10"/>
        <v/>
      </c>
      <c r="Y86" s="16">
        <f t="shared" si="13"/>
        <v>0</v>
      </c>
    </row>
    <row r="87" spans="1:25" ht="12.75" hidden="1" customHeight="1">
      <c r="A87" s="128" t="s">
        <v>374</v>
      </c>
      <c r="B87" s="4"/>
      <c r="C87" s="98"/>
      <c r="D87" s="103"/>
      <c r="E87" s="129"/>
      <c r="F87" s="129"/>
      <c r="G87" s="130"/>
      <c r="H87" s="139"/>
      <c r="I87" s="261"/>
      <c r="J87" s="140" t="str">
        <f t="shared" si="11"/>
        <v/>
      </c>
      <c r="K87" s="132"/>
      <c r="L87" s="132"/>
      <c r="M87" s="133"/>
      <c r="N87" s="134" t="str">
        <f t="shared" si="6"/>
        <v/>
      </c>
      <c r="O87" s="140" t="str">
        <f t="shared" si="7"/>
        <v/>
      </c>
      <c r="P87" s="141" t="str">
        <f t="shared" si="1"/>
        <v/>
      </c>
      <c r="Q87" s="137" t="str">
        <f t="shared" si="8"/>
        <v/>
      </c>
      <c r="R87" s="134" t="str">
        <f t="shared" si="2"/>
        <v/>
      </c>
      <c r="S87" s="134" t="str">
        <f t="shared" si="3"/>
        <v/>
      </c>
      <c r="T87" s="134" t="str">
        <f t="shared" si="4"/>
        <v/>
      </c>
      <c r="U87" s="134" t="str">
        <f t="shared" si="5"/>
        <v/>
      </c>
      <c r="V87" s="134" t="str">
        <f t="shared" si="12"/>
        <v/>
      </c>
      <c r="W87" s="142" t="str">
        <f t="shared" si="14"/>
        <v/>
      </c>
      <c r="X87" s="265" t="str">
        <f t="shared" si="10"/>
        <v/>
      </c>
      <c r="Y87" s="16">
        <f t="shared" si="13"/>
        <v>0</v>
      </c>
    </row>
    <row r="88" spans="1:25" ht="12.75" hidden="1" customHeight="1">
      <c r="A88" s="128" t="s">
        <v>374</v>
      </c>
      <c r="B88" s="4"/>
      <c r="C88" s="98"/>
      <c r="D88" s="103"/>
      <c r="E88" s="129"/>
      <c r="F88" s="129"/>
      <c r="G88" s="130"/>
      <c r="H88" s="139"/>
      <c r="I88" s="261"/>
      <c r="J88" s="140" t="str">
        <f t="shared" si="11"/>
        <v/>
      </c>
      <c r="K88" s="132"/>
      <c r="L88" s="132"/>
      <c r="M88" s="133"/>
      <c r="N88" s="134" t="str">
        <f t="shared" si="6"/>
        <v/>
      </c>
      <c r="O88" s="140" t="str">
        <f t="shared" si="7"/>
        <v/>
      </c>
      <c r="P88" s="141" t="str">
        <f t="shared" si="1"/>
        <v/>
      </c>
      <c r="Q88" s="137" t="str">
        <f t="shared" si="8"/>
        <v/>
      </c>
      <c r="R88" s="134" t="str">
        <f t="shared" si="2"/>
        <v/>
      </c>
      <c r="S88" s="134" t="str">
        <f t="shared" si="3"/>
        <v/>
      </c>
      <c r="T88" s="134" t="str">
        <f t="shared" si="4"/>
        <v/>
      </c>
      <c r="U88" s="134" t="str">
        <f t="shared" si="5"/>
        <v/>
      </c>
      <c r="V88" s="134" t="str">
        <f t="shared" si="12"/>
        <v/>
      </c>
      <c r="W88" s="142" t="str">
        <f t="shared" si="14"/>
        <v/>
      </c>
      <c r="X88" s="265" t="str">
        <f t="shared" si="10"/>
        <v/>
      </c>
      <c r="Y88" s="16">
        <f t="shared" si="13"/>
        <v>0</v>
      </c>
    </row>
    <row r="89" spans="1:25" ht="12.75" hidden="1" customHeight="1">
      <c r="A89" s="128" t="s">
        <v>374</v>
      </c>
      <c r="B89" s="4"/>
      <c r="C89" s="98"/>
      <c r="D89" s="103"/>
      <c r="E89" s="129"/>
      <c r="F89" s="129"/>
      <c r="G89" s="130"/>
      <c r="H89" s="139"/>
      <c r="I89" s="261"/>
      <c r="J89" s="140" t="str">
        <f t="shared" si="11"/>
        <v/>
      </c>
      <c r="K89" s="132"/>
      <c r="L89" s="132"/>
      <c r="M89" s="133"/>
      <c r="N89" s="134" t="str">
        <f t="shared" si="6"/>
        <v/>
      </c>
      <c r="O89" s="140" t="str">
        <f t="shared" si="7"/>
        <v/>
      </c>
      <c r="P89" s="141" t="str">
        <f t="shared" si="1"/>
        <v/>
      </c>
      <c r="Q89" s="137" t="str">
        <f t="shared" si="8"/>
        <v/>
      </c>
      <c r="R89" s="134" t="str">
        <f t="shared" si="2"/>
        <v/>
      </c>
      <c r="S89" s="134" t="str">
        <f t="shared" si="3"/>
        <v/>
      </c>
      <c r="T89" s="134" t="str">
        <f t="shared" si="4"/>
        <v/>
      </c>
      <c r="U89" s="134" t="str">
        <f t="shared" si="5"/>
        <v/>
      </c>
      <c r="V89" s="134" t="str">
        <f t="shared" si="12"/>
        <v/>
      </c>
      <c r="W89" s="142" t="str">
        <f t="shared" si="14"/>
        <v/>
      </c>
      <c r="X89" s="265" t="str">
        <f t="shared" si="10"/>
        <v/>
      </c>
      <c r="Y89" s="16">
        <f t="shared" si="13"/>
        <v>0</v>
      </c>
    </row>
    <row r="90" spans="1:25" ht="12.75" hidden="1" customHeight="1">
      <c r="A90" s="128" t="s">
        <v>374</v>
      </c>
      <c r="B90" s="4"/>
      <c r="C90" s="98"/>
      <c r="D90" s="103"/>
      <c r="E90" s="129"/>
      <c r="F90" s="129"/>
      <c r="G90" s="130"/>
      <c r="H90" s="139"/>
      <c r="I90" s="261"/>
      <c r="J90" s="140" t="str">
        <f t="shared" si="11"/>
        <v/>
      </c>
      <c r="K90" s="132"/>
      <c r="L90" s="132"/>
      <c r="M90" s="133"/>
      <c r="N90" s="134" t="str">
        <f t="shared" si="6"/>
        <v/>
      </c>
      <c r="O90" s="140" t="str">
        <f t="shared" si="7"/>
        <v/>
      </c>
      <c r="P90" s="141" t="str">
        <f t="shared" si="1"/>
        <v/>
      </c>
      <c r="Q90" s="137" t="str">
        <f t="shared" si="8"/>
        <v/>
      </c>
      <c r="R90" s="134" t="str">
        <f t="shared" si="2"/>
        <v/>
      </c>
      <c r="S90" s="134" t="str">
        <f t="shared" si="3"/>
        <v/>
      </c>
      <c r="T90" s="134" t="str">
        <f t="shared" si="4"/>
        <v/>
      </c>
      <c r="U90" s="134" t="str">
        <f t="shared" si="5"/>
        <v/>
      </c>
      <c r="V90" s="134" t="str">
        <f t="shared" si="12"/>
        <v/>
      </c>
      <c r="W90" s="142" t="str">
        <f t="shared" si="14"/>
        <v/>
      </c>
      <c r="X90" s="265" t="str">
        <f t="shared" si="10"/>
        <v/>
      </c>
      <c r="Y90" s="16">
        <f t="shared" si="13"/>
        <v>0</v>
      </c>
    </row>
    <row r="91" spans="1:25" ht="12.75" hidden="1" customHeight="1">
      <c r="A91" s="128" t="s">
        <v>374</v>
      </c>
      <c r="B91" s="4"/>
      <c r="C91" s="98"/>
      <c r="D91" s="103"/>
      <c r="E91" s="129"/>
      <c r="F91" s="129"/>
      <c r="G91" s="130"/>
      <c r="H91" s="139"/>
      <c r="I91" s="261"/>
      <c r="J91" s="140" t="str">
        <f t="shared" si="11"/>
        <v/>
      </c>
      <c r="K91" s="132"/>
      <c r="L91" s="132"/>
      <c r="M91" s="133"/>
      <c r="N91" s="134" t="str">
        <f t="shared" si="6"/>
        <v/>
      </c>
      <c r="O91" s="140" t="str">
        <f t="shared" si="7"/>
        <v/>
      </c>
      <c r="P91" s="141" t="str">
        <f t="shared" si="1"/>
        <v/>
      </c>
      <c r="Q91" s="137" t="str">
        <f t="shared" si="8"/>
        <v/>
      </c>
      <c r="R91" s="134" t="str">
        <f t="shared" si="2"/>
        <v/>
      </c>
      <c r="S91" s="134" t="str">
        <f t="shared" si="3"/>
        <v/>
      </c>
      <c r="T91" s="134" t="str">
        <f t="shared" si="4"/>
        <v/>
      </c>
      <c r="U91" s="134" t="str">
        <f t="shared" si="5"/>
        <v/>
      </c>
      <c r="V91" s="134" t="str">
        <f t="shared" si="12"/>
        <v/>
      </c>
      <c r="W91" s="142" t="str">
        <f t="shared" si="14"/>
        <v/>
      </c>
      <c r="X91" s="265" t="str">
        <f t="shared" si="10"/>
        <v/>
      </c>
      <c r="Y91" s="16">
        <f t="shared" si="13"/>
        <v>0</v>
      </c>
    </row>
    <row r="92" spans="1:25" ht="12.75" hidden="1" customHeight="1">
      <c r="A92" s="128" t="s">
        <v>374</v>
      </c>
      <c r="B92" s="4"/>
      <c r="C92" s="98"/>
      <c r="D92" s="103"/>
      <c r="E92" s="129"/>
      <c r="F92" s="129"/>
      <c r="G92" s="130"/>
      <c r="H92" s="139"/>
      <c r="I92" s="261"/>
      <c r="J92" s="140" t="str">
        <f t="shared" si="11"/>
        <v/>
      </c>
      <c r="K92" s="132"/>
      <c r="L92" s="132"/>
      <c r="M92" s="133"/>
      <c r="N92" s="134" t="str">
        <f t="shared" si="6"/>
        <v/>
      </c>
      <c r="O92" s="140" t="str">
        <f t="shared" si="7"/>
        <v/>
      </c>
      <c r="P92" s="141" t="str">
        <f t="shared" si="1"/>
        <v/>
      </c>
      <c r="Q92" s="137" t="str">
        <f t="shared" si="8"/>
        <v/>
      </c>
      <c r="R92" s="134" t="str">
        <f t="shared" si="2"/>
        <v/>
      </c>
      <c r="S92" s="134" t="str">
        <f t="shared" si="3"/>
        <v/>
      </c>
      <c r="T92" s="134" t="str">
        <f t="shared" si="4"/>
        <v/>
      </c>
      <c r="U92" s="134" t="str">
        <f t="shared" si="5"/>
        <v/>
      </c>
      <c r="V92" s="134" t="str">
        <f t="shared" si="12"/>
        <v/>
      </c>
      <c r="W92" s="142" t="str">
        <f t="shared" si="14"/>
        <v/>
      </c>
      <c r="X92" s="265" t="str">
        <f t="shared" si="10"/>
        <v/>
      </c>
      <c r="Y92" s="16">
        <f t="shared" si="13"/>
        <v>0</v>
      </c>
    </row>
    <row r="93" spans="1:25" ht="12.75" hidden="1" customHeight="1">
      <c r="A93" s="128" t="s">
        <v>374</v>
      </c>
      <c r="B93" s="4"/>
      <c r="C93" s="98"/>
      <c r="D93" s="103"/>
      <c r="E93" s="129"/>
      <c r="F93" s="129"/>
      <c r="G93" s="130"/>
      <c r="H93" s="139"/>
      <c r="I93" s="261"/>
      <c r="J93" s="140" t="str">
        <f t="shared" si="11"/>
        <v/>
      </c>
      <c r="K93" s="132"/>
      <c r="L93" s="132"/>
      <c r="M93" s="133"/>
      <c r="N93" s="134" t="str">
        <f t="shared" si="6"/>
        <v/>
      </c>
      <c r="O93" s="140" t="str">
        <f t="shared" si="7"/>
        <v/>
      </c>
      <c r="P93" s="141" t="str">
        <f t="shared" si="1"/>
        <v/>
      </c>
      <c r="Q93" s="137" t="str">
        <f t="shared" si="8"/>
        <v/>
      </c>
      <c r="R93" s="134" t="str">
        <f t="shared" si="2"/>
        <v/>
      </c>
      <c r="S93" s="134" t="str">
        <f t="shared" si="3"/>
        <v/>
      </c>
      <c r="T93" s="134" t="str">
        <f t="shared" si="4"/>
        <v/>
      </c>
      <c r="U93" s="134" t="str">
        <f t="shared" si="5"/>
        <v/>
      </c>
      <c r="V93" s="134" t="str">
        <f t="shared" si="12"/>
        <v/>
      </c>
      <c r="W93" s="142" t="str">
        <f t="shared" si="14"/>
        <v/>
      </c>
      <c r="X93" s="265" t="str">
        <f t="shared" si="10"/>
        <v/>
      </c>
      <c r="Y93" s="16">
        <f t="shared" si="13"/>
        <v>0</v>
      </c>
    </row>
    <row r="94" spans="1:25" ht="12.75" hidden="1" customHeight="1">
      <c r="A94" s="128" t="s">
        <v>374</v>
      </c>
      <c r="B94" s="4"/>
      <c r="C94" s="98"/>
      <c r="D94" s="103"/>
      <c r="E94" s="129"/>
      <c r="F94" s="129"/>
      <c r="G94" s="130"/>
      <c r="H94" s="139"/>
      <c r="I94" s="261"/>
      <c r="J94" s="140" t="str">
        <f t="shared" si="11"/>
        <v/>
      </c>
      <c r="K94" s="132"/>
      <c r="L94" s="132"/>
      <c r="M94" s="133"/>
      <c r="N94" s="134" t="str">
        <f t="shared" si="6"/>
        <v/>
      </c>
      <c r="O94" s="140" t="str">
        <f t="shared" si="7"/>
        <v/>
      </c>
      <c r="P94" s="141" t="str">
        <f t="shared" si="1"/>
        <v/>
      </c>
      <c r="Q94" s="137" t="str">
        <f t="shared" si="8"/>
        <v/>
      </c>
      <c r="R94" s="134" t="str">
        <f t="shared" si="2"/>
        <v/>
      </c>
      <c r="S94" s="134" t="str">
        <f t="shared" si="3"/>
        <v/>
      </c>
      <c r="T94" s="134" t="str">
        <f t="shared" si="4"/>
        <v/>
      </c>
      <c r="U94" s="134" t="str">
        <f t="shared" si="5"/>
        <v/>
      </c>
      <c r="V94" s="134" t="str">
        <f t="shared" si="12"/>
        <v/>
      </c>
      <c r="W94" s="142" t="str">
        <f t="shared" si="14"/>
        <v/>
      </c>
      <c r="X94" s="265" t="str">
        <f t="shared" si="10"/>
        <v/>
      </c>
      <c r="Y94" s="16">
        <f t="shared" si="13"/>
        <v>0</v>
      </c>
    </row>
    <row r="95" spans="1:25" ht="12.75" hidden="1" customHeight="1">
      <c r="A95" s="128" t="s">
        <v>374</v>
      </c>
      <c r="B95" s="4"/>
      <c r="C95" s="98"/>
      <c r="D95" s="103"/>
      <c r="E95" s="129"/>
      <c r="F95" s="129"/>
      <c r="G95" s="130"/>
      <c r="H95" s="139"/>
      <c r="I95" s="261"/>
      <c r="J95" s="140" t="str">
        <f t="shared" si="11"/>
        <v/>
      </c>
      <c r="K95" s="132"/>
      <c r="L95" s="132"/>
      <c r="M95" s="133"/>
      <c r="N95" s="134" t="str">
        <f t="shared" si="6"/>
        <v/>
      </c>
      <c r="O95" s="140" t="str">
        <f t="shared" si="7"/>
        <v/>
      </c>
      <c r="P95" s="141" t="str">
        <f t="shared" si="1"/>
        <v/>
      </c>
      <c r="Q95" s="137" t="str">
        <f t="shared" si="8"/>
        <v/>
      </c>
      <c r="R95" s="134" t="str">
        <f t="shared" si="2"/>
        <v/>
      </c>
      <c r="S95" s="134" t="str">
        <f t="shared" si="3"/>
        <v/>
      </c>
      <c r="T95" s="134" t="str">
        <f t="shared" si="4"/>
        <v/>
      </c>
      <c r="U95" s="134" t="str">
        <f t="shared" si="5"/>
        <v/>
      </c>
      <c r="V95" s="134" t="str">
        <f t="shared" si="12"/>
        <v/>
      </c>
      <c r="W95" s="142" t="str">
        <f t="shared" si="14"/>
        <v/>
      </c>
      <c r="X95" s="265" t="str">
        <f t="shared" si="10"/>
        <v/>
      </c>
      <c r="Y95" s="16">
        <f t="shared" si="13"/>
        <v>0</v>
      </c>
    </row>
    <row r="96" spans="1:25" ht="12.75" hidden="1" customHeight="1">
      <c r="A96" s="128" t="s">
        <v>374</v>
      </c>
      <c r="B96" s="4"/>
      <c r="C96" s="98"/>
      <c r="D96" s="103"/>
      <c r="E96" s="129"/>
      <c r="F96" s="129"/>
      <c r="G96" s="130"/>
      <c r="H96" s="139"/>
      <c r="I96" s="261"/>
      <c r="J96" s="140" t="str">
        <f t="shared" si="11"/>
        <v/>
      </c>
      <c r="K96" s="132"/>
      <c r="L96" s="132"/>
      <c r="M96" s="133"/>
      <c r="N96" s="134" t="str">
        <f t="shared" si="6"/>
        <v/>
      </c>
      <c r="O96" s="140" t="str">
        <f t="shared" si="7"/>
        <v/>
      </c>
      <c r="P96" s="141" t="str">
        <f t="shared" si="1"/>
        <v/>
      </c>
      <c r="Q96" s="137" t="str">
        <f t="shared" si="8"/>
        <v/>
      </c>
      <c r="R96" s="134" t="str">
        <f t="shared" si="2"/>
        <v/>
      </c>
      <c r="S96" s="134" t="str">
        <f t="shared" si="3"/>
        <v/>
      </c>
      <c r="T96" s="134" t="str">
        <f t="shared" si="4"/>
        <v/>
      </c>
      <c r="U96" s="134" t="str">
        <f t="shared" si="5"/>
        <v/>
      </c>
      <c r="V96" s="134" t="str">
        <f t="shared" si="12"/>
        <v/>
      </c>
      <c r="W96" s="142" t="str">
        <f t="shared" si="14"/>
        <v/>
      </c>
      <c r="X96" s="265" t="str">
        <f t="shared" si="10"/>
        <v/>
      </c>
      <c r="Y96" s="16">
        <f t="shared" si="13"/>
        <v>0</v>
      </c>
    </row>
    <row r="97" spans="1:25" ht="12.75" hidden="1" customHeight="1">
      <c r="A97" s="128" t="s">
        <v>374</v>
      </c>
      <c r="B97" s="4"/>
      <c r="C97" s="98"/>
      <c r="D97" s="103"/>
      <c r="E97" s="129"/>
      <c r="F97" s="129"/>
      <c r="G97" s="130"/>
      <c r="H97" s="139"/>
      <c r="I97" s="261"/>
      <c r="J97" s="140" t="str">
        <f t="shared" si="11"/>
        <v/>
      </c>
      <c r="K97" s="132"/>
      <c r="L97" s="132"/>
      <c r="M97" s="133"/>
      <c r="N97" s="134" t="str">
        <f t="shared" si="6"/>
        <v/>
      </c>
      <c r="O97" s="140" t="str">
        <f t="shared" si="7"/>
        <v/>
      </c>
      <c r="P97" s="141" t="str">
        <f t="shared" si="1"/>
        <v/>
      </c>
      <c r="Q97" s="137" t="str">
        <f t="shared" si="8"/>
        <v/>
      </c>
      <c r="R97" s="134" t="str">
        <f t="shared" si="2"/>
        <v/>
      </c>
      <c r="S97" s="134" t="str">
        <f t="shared" si="3"/>
        <v/>
      </c>
      <c r="T97" s="134" t="str">
        <f t="shared" si="4"/>
        <v/>
      </c>
      <c r="U97" s="134" t="str">
        <f t="shared" si="5"/>
        <v/>
      </c>
      <c r="V97" s="134" t="str">
        <f t="shared" si="12"/>
        <v/>
      </c>
      <c r="W97" s="142" t="str">
        <f t="shared" si="14"/>
        <v/>
      </c>
      <c r="X97" s="265" t="str">
        <f t="shared" si="10"/>
        <v/>
      </c>
      <c r="Y97" s="16">
        <f t="shared" si="13"/>
        <v>0</v>
      </c>
    </row>
    <row r="98" spans="1:25" ht="12.75" hidden="1" customHeight="1">
      <c r="A98" s="128" t="s">
        <v>374</v>
      </c>
      <c r="B98" s="4"/>
      <c r="C98" s="98"/>
      <c r="D98" s="103"/>
      <c r="E98" s="129"/>
      <c r="F98" s="129"/>
      <c r="G98" s="130"/>
      <c r="H98" s="139"/>
      <c r="I98" s="261"/>
      <c r="J98" s="140" t="str">
        <f t="shared" si="11"/>
        <v/>
      </c>
      <c r="K98" s="132"/>
      <c r="L98" s="132"/>
      <c r="M98" s="133"/>
      <c r="N98" s="134" t="str">
        <f t="shared" si="6"/>
        <v/>
      </c>
      <c r="O98" s="140" t="str">
        <f t="shared" si="7"/>
        <v/>
      </c>
      <c r="P98" s="141" t="str">
        <f t="shared" si="1"/>
        <v/>
      </c>
      <c r="Q98" s="137" t="str">
        <f t="shared" si="8"/>
        <v/>
      </c>
      <c r="R98" s="134" t="str">
        <f t="shared" si="2"/>
        <v/>
      </c>
      <c r="S98" s="134" t="str">
        <f t="shared" si="3"/>
        <v/>
      </c>
      <c r="T98" s="134" t="str">
        <f t="shared" si="4"/>
        <v/>
      </c>
      <c r="U98" s="134" t="str">
        <f t="shared" si="5"/>
        <v/>
      </c>
      <c r="V98" s="134" t="str">
        <f t="shared" si="12"/>
        <v/>
      </c>
      <c r="W98" s="142" t="str">
        <f t="shared" si="14"/>
        <v/>
      </c>
      <c r="X98" s="265" t="str">
        <f t="shared" si="10"/>
        <v/>
      </c>
      <c r="Y98" s="16">
        <f t="shared" si="13"/>
        <v>0</v>
      </c>
    </row>
    <row r="99" spans="1:25" ht="12.75" hidden="1" customHeight="1">
      <c r="A99" s="128" t="s">
        <v>374</v>
      </c>
      <c r="B99" s="4"/>
      <c r="C99" s="98"/>
      <c r="D99" s="103"/>
      <c r="E99" s="129"/>
      <c r="F99" s="129"/>
      <c r="G99" s="130"/>
      <c r="H99" s="139"/>
      <c r="I99" s="261"/>
      <c r="J99" s="140" t="str">
        <f t="shared" si="11"/>
        <v/>
      </c>
      <c r="K99" s="132"/>
      <c r="L99" s="132"/>
      <c r="M99" s="133"/>
      <c r="N99" s="134" t="str">
        <f t="shared" si="6"/>
        <v/>
      </c>
      <c r="O99" s="140" t="str">
        <f t="shared" si="7"/>
        <v/>
      </c>
      <c r="P99" s="141" t="str">
        <f t="shared" si="1"/>
        <v/>
      </c>
      <c r="Q99" s="137" t="str">
        <f t="shared" si="8"/>
        <v/>
      </c>
      <c r="R99" s="134" t="str">
        <f t="shared" si="2"/>
        <v/>
      </c>
      <c r="S99" s="134" t="str">
        <f t="shared" si="3"/>
        <v/>
      </c>
      <c r="T99" s="134" t="str">
        <f t="shared" si="4"/>
        <v/>
      </c>
      <c r="U99" s="134" t="str">
        <f t="shared" si="5"/>
        <v/>
      </c>
      <c r="V99" s="134" t="str">
        <f t="shared" si="12"/>
        <v/>
      </c>
      <c r="W99" s="142" t="str">
        <f t="shared" si="14"/>
        <v/>
      </c>
      <c r="X99" s="265" t="str">
        <f t="shared" si="10"/>
        <v/>
      </c>
      <c r="Y99" s="16">
        <f t="shared" si="13"/>
        <v>0</v>
      </c>
    </row>
    <row r="100" spans="1:25" ht="12.75" hidden="1" customHeight="1">
      <c r="A100" s="128" t="s">
        <v>374</v>
      </c>
      <c r="B100" s="4"/>
      <c r="C100" s="98"/>
      <c r="D100" s="103"/>
      <c r="E100" s="129"/>
      <c r="F100" s="129"/>
      <c r="G100" s="130"/>
      <c r="H100" s="139"/>
      <c r="I100" s="261"/>
      <c r="J100" s="140" t="str">
        <f t="shared" si="11"/>
        <v/>
      </c>
      <c r="K100" s="132"/>
      <c r="L100" s="132"/>
      <c r="M100" s="133"/>
      <c r="N100" s="134" t="str">
        <f t="shared" si="6"/>
        <v/>
      </c>
      <c r="O100" s="140" t="str">
        <f t="shared" si="7"/>
        <v/>
      </c>
      <c r="P100" s="141" t="str">
        <f t="shared" si="1"/>
        <v/>
      </c>
      <c r="Q100" s="137" t="str">
        <f t="shared" si="8"/>
        <v/>
      </c>
      <c r="R100" s="134" t="str">
        <f t="shared" si="2"/>
        <v/>
      </c>
      <c r="S100" s="134" t="str">
        <f t="shared" si="3"/>
        <v/>
      </c>
      <c r="T100" s="134" t="str">
        <f t="shared" si="4"/>
        <v/>
      </c>
      <c r="U100" s="134" t="str">
        <f t="shared" si="5"/>
        <v/>
      </c>
      <c r="V100" s="134" t="str">
        <f t="shared" si="12"/>
        <v/>
      </c>
      <c r="W100" s="142" t="str">
        <f t="shared" si="14"/>
        <v/>
      </c>
      <c r="X100" s="265" t="str">
        <f t="shared" si="10"/>
        <v/>
      </c>
      <c r="Y100" s="16">
        <f t="shared" si="13"/>
        <v>0</v>
      </c>
    </row>
    <row r="101" spans="1:25" ht="12.75" hidden="1" customHeight="1">
      <c r="A101" s="128" t="s">
        <v>374</v>
      </c>
      <c r="B101" s="4"/>
      <c r="C101" s="98"/>
      <c r="D101" s="103"/>
      <c r="E101" s="129"/>
      <c r="F101" s="129"/>
      <c r="G101" s="130"/>
      <c r="H101" s="139"/>
      <c r="I101" s="261"/>
      <c r="J101" s="140" t="str">
        <f t="shared" si="11"/>
        <v/>
      </c>
      <c r="K101" s="132"/>
      <c r="L101" s="132"/>
      <c r="M101" s="133"/>
      <c r="N101" s="134" t="str">
        <f t="shared" si="6"/>
        <v/>
      </c>
      <c r="O101" s="140" t="str">
        <f t="shared" si="7"/>
        <v/>
      </c>
      <c r="P101" s="141" t="str">
        <f t="shared" si="1"/>
        <v/>
      </c>
      <c r="Q101" s="137" t="str">
        <f t="shared" si="8"/>
        <v/>
      </c>
      <c r="R101" s="134" t="str">
        <f t="shared" si="2"/>
        <v/>
      </c>
      <c r="S101" s="134" t="str">
        <f t="shared" si="3"/>
        <v/>
      </c>
      <c r="T101" s="134" t="str">
        <f t="shared" si="4"/>
        <v/>
      </c>
      <c r="U101" s="134" t="str">
        <f t="shared" si="5"/>
        <v/>
      </c>
      <c r="V101" s="134" t="str">
        <f t="shared" si="12"/>
        <v/>
      </c>
      <c r="W101" s="142" t="str">
        <f t="shared" si="14"/>
        <v/>
      </c>
      <c r="X101" s="265" t="str">
        <f t="shared" si="10"/>
        <v/>
      </c>
      <c r="Y101" s="16">
        <f t="shared" si="13"/>
        <v>0</v>
      </c>
    </row>
    <row r="102" spans="1:25" ht="12.75" hidden="1" customHeight="1">
      <c r="A102" s="128" t="s">
        <v>374</v>
      </c>
      <c r="B102" s="4"/>
      <c r="C102" s="98"/>
      <c r="D102" s="103"/>
      <c r="E102" s="129"/>
      <c r="F102" s="129"/>
      <c r="G102" s="130"/>
      <c r="H102" s="139"/>
      <c r="I102" s="261"/>
      <c r="J102" s="140" t="str">
        <f t="shared" si="11"/>
        <v/>
      </c>
      <c r="K102" s="132"/>
      <c r="L102" s="132"/>
      <c r="M102" s="133"/>
      <c r="N102" s="134" t="str">
        <f t="shared" si="6"/>
        <v/>
      </c>
      <c r="O102" s="140" t="str">
        <f t="shared" si="7"/>
        <v/>
      </c>
      <c r="P102" s="141" t="str">
        <f t="shared" si="1"/>
        <v/>
      </c>
      <c r="Q102" s="137" t="str">
        <f t="shared" si="8"/>
        <v/>
      </c>
      <c r="R102" s="134" t="str">
        <f t="shared" si="2"/>
        <v/>
      </c>
      <c r="S102" s="134" t="str">
        <f t="shared" si="3"/>
        <v/>
      </c>
      <c r="T102" s="134" t="str">
        <f t="shared" si="4"/>
        <v/>
      </c>
      <c r="U102" s="134" t="str">
        <f t="shared" si="5"/>
        <v/>
      </c>
      <c r="V102" s="134" t="str">
        <f t="shared" si="12"/>
        <v/>
      </c>
      <c r="W102" s="142" t="str">
        <f t="shared" si="14"/>
        <v/>
      </c>
      <c r="X102" s="265" t="str">
        <f t="shared" si="10"/>
        <v/>
      </c>
      <c r="Y102" s="16">
        <f t="shared" si="13"/>
        <v>0</v>
      </c>
    </row>
    <row r="103" spans="1:25" ht="12.75" hidden="1" customHeight="1">
      <c r="A103" s="128" t="s">
        <v>374</v>
      </c>
      <c r="B103" s="4"/>
      <c r="C103" s="98"/>
      <c r="D103" s="103"/>
      <c r="E103" s="129"/>
      <c r="F103" s="129"/>
      <c r="G103" s="130"/>
      <c r="H103" s="139"/>
      <c r="I103" s="261"/>
      <c r="J103" s="140" t="str">
        <f t="shared" si="11"/>
        <v/>
      </c>
      <c r="K103" s="132"/>
      <c r="L103" s="132"/>
      <c r="M103" s="133"/>
      <c r="N103" s="134" t="str">
        <f t="shared" si="6"/>
        <v/>
      </c>
      <c r="O103" s="140" t="str">
        <f t="shared" si="7"/>
        <v/>
      </c>
      <c r="P103" s="141" t="str">
        <f t="shared" si="1"/>
        <v/>
      </c>
      <c r="Q103" s="137" t="str">
        <f t="shared" si="8"/>
        <v/>
      </c>
      <c r="R103" s="134" t="str">
        <f t="shared" si="2"/>
        <v/>
      </c>
      <c r="S103" s="134" t="str">
        <f t="shared" si="3"/>
        <v/>
      </c>
      <c r="T103" s="134" t="str">
        <f t="shared" si="4"/>
        <v/>
      </c>
      <c r="U103" s="134" t="str">
        <f t="shared" si="5"/>
        <v/>
      </c>
      <c r="V103" s="134" t="str">
        <f t="shared" si="12"/>
        <v/>
      </c>
      <c r="W103" s="142" t="str">
        <f t="shared" si="14"/>
        <v/>
      </c>
      <c r="X103" s="265" t="str">
        <f t="shared" si="10"/>
        <v/>
      </c>
      <c r="Y103" s="16">
        <f t="shared" si="13"/>
        <v>0</v>
      </c>
    </row>
    <row r="104" spans="1:25" ht="12.75" hidden="1" customHeight="1">
      <c r="A104" s="128" t="s">
        <v>374</v>
      </c>
      <c r="B104" s="4"/>
      <c r="C104" s="98"/>
      <c r="D104" s="103"/>
      <c r="E104" s="129"/>
      <c r="F104" s="129"/>
      <c r="G104" s="130"/>
      <c r="H104" s="139"/>
      <c r="I104" s="261"/>
      <c r="J104" s="140" t="str">
        <f t="shared" si="11"/>
        <v/>
      </c>
      <c r="K104" s="132"/>
      <c r="L104" s="132"/>
      <c r="M104" s="133"/>
      <c r="N104" s="134" t="str">
        <f t="shared" si="6"/>
        <v/>
      </c>
      <c r="O104" s="140" t="str">
        <f t="shared" si="7"/>
        <v/>
      </c>
      <c r="P104" s="141" t="str">
        <f t="shared" si="1"/>
        <v/>
      </c>
      <c r="Q104" s="137" t="str">
        <f t="shared" si="8"/>
        <v/>
      </c>
      <c r="R104" s="134" t="str">
        <f t="shared" si="2"/>
        <v/>
      </c>
      <c r="S104" s="134" t="str">
        <f t="shared" si="3"/>
        <v/>
      </c>
      <c r="T104" s="134" t="str">
        <f t="shared" si="4"/>
        <v/>
      </c>
      <c r="U104" s="134" t="str">
        <f t="shared" si="5"/>
        <v/>
      </c>
      <c r="V104" s="134" t="str">
        <f t="shared" si="12"/>
        <v/>
      </c>
      <c r="W104" s="142" t="str">
        <f t="shared" si="14"/>
        <v/>
      </c>
      <c r="X104" s="265" t="str">
        <f t="shared" si="10"/>
        <v/>
      </c>
      <c r="Y104" s="16">
        <f t="shared" si="13"/>
        <v>0</v>
      </c>
    </row>
    <row r="105" spans="1:25" ht="12.75" hidden="1" customHeight="1">
      <c r="A105" s="128" t="s">
        <v>374</v>
      </c>
      <c r="B105" s="4"/>
      <c r="C105" s="98"/>
      <c r="D105" s="103"/>
      <c r="E105" s="129"/>
      <c r="F105" s="129"/>
      <c r="G105" s="130"/>
      <c r="H105" s="139"/>
      <c r="I105" s="261"/>
      <c r="J105" s="140" t="str">
        <f t="shared" si="11"/>
        <v/>
      </c>
      <c r="K105" s="132"/>
      <c r="L105" s="132"/>
      <c r="M105" s="133"/>
      <c r="N105" s="134" t="str">
        <f t="shared" si="6"/>
        <v/>
      </c>
      <c r="O105" s="140" t="str">
        <f t="shared" si="7"/>
        <v/>
      </c>
      <c r="P105" s="141" t="str">
        <f t="shared" si="1"/>
        <v/>
      </c>
      <c r="Q105" s="137" t="str">
        <f t="shared" si="8"/>
        <v/>
      </c>
      <c r="R105" s="134" t="str">
        <f t="shared" si="2"/>
        <v/>
      </c>
      <c r="S105" s="134" t="str">
        <f t="shared" si="3"/>
        <v/>
      </c>
      <c r="T105" s="134" t="str">
        <f t="shared" si="4"/>
        <v/>
      </c>
      <c r="U105" s="134" t="str">
        <f t="shared" si="5"/>
        <v/>
      </c>
      <c r="V105" s="134" t="str">
        <f t="shared" si="12"/>
        <v/>
      </c>
      <c r="W105" s="142" t="str">
        <f t="shared" si="14"/>
        <v/>
      </c>
      <c r="X105" s="265" t="str">
        <f t="shared" si="10"/>
        <v/>
      </c>
      <c r="Y105" s="16">
        <f t="shared" si="13"/>
        <v>0</v>
      </c>
    </row>
    <row r="106" spans="1:25" ht="12.75" hidden="1" customHeight="1">
      <c r="A106" s="128" t="s">
        <v>374</v>
      </c>
      <c r="B106" s="4"/>
      <c r="C106" s="98"/>
      <c r="D106" s="103"/>
      <c r="E106" s="129"/>
      <c r="F106" s="129"/>
      <c r="G106" s="130"/>
      <c r="H106" s="139"/>
      <c r="I106" s="261"/>
      <c r="J106" s="140" t="str">
        <f t="shared" si="11"/>
        <v/>
      </c>
      <c r="K106" s="132"/>
      <c r="L106" s="132"/>
      <c r="M106" s="133"/>
      <c r="N106" s="134" t="str">
        <f t="shared" si="6"/>
        <v/>
      </c>
      <c r="O106" s="140" t="str">
        <f t="shared" si="7"/>
        <v/>
      </c>
      <c r="P106" s="141" t="str">
        <f t="shared" si="1"/>
        <v/>
      </c>
      <c r="Q106" s="137" t="str">
        <f t="shared" si="8"/>
        <v/>
      </c>
      <c r="R106" s="134" t="str">
        <f t="shared" si="2"/>
        <v/>
      </c>
      <c r="S106" s="134" t="str">
        <f t="shared" si="3"/>
        <v/>
      </c>
      <c r="T106" s="134" t="str">
        <f t="shared" si="4"/>
        <v/>
      </c>
      <c r="U106" s="134" t="str">
        <f t="shared" si="5"/>
        <v/>
      </c>
      <c r="V106" s="134" t="str">
        <f t="shared" si="12"/>
        <v/>
      </c>
      <c r="W106" s="142" t="str">
        <f t="shared" si="14"/>
        <v/>
      </c>
      <c r="X106" s="265" t="str">
        <f t="shared" si="10"/>
        <v/>
      </c>
      <c r="Y106" s="16">
        <f t="shared" si="13"/>
        <v>0</v>
      </c>
    </row>
    <row r="107" spans="1:25" ht="12.75" hidden="1" customHeight="1">
      <c r="A107" s="128" t="s">
        <v>374</v>
      </c>
      <c r="B107" s="4"/>
      <c r="C107" s="98"/>
      <c r="D107" s="103"/>
      <c r="E107" s="129"/>
      <c r="F107" s="129"/>
      <c r="G107" s="130"/>
      <c r="H107" s="139"/>
      <c r="I107" s="261"/>
      <c r="J107" s="140" t="str">
        <f t="shared" si="11"/>
        <v/>
      </c>
      <c r="K107" s="132"/>
      <c r="L107" s="132"/>
      <c r="M107" s="133"/>
      <c r="N107" s="134" t="str">
        <f t="shared" si="6"/>
        <v/>
      </c>
      <c r="O107" s="140" t="str">
        <f t="shared" si="7"/>
        <v/>
      </c>
      <c r="P107" s="141" t="str">
        <f t="shared" si="1"/>
        <v/>
      </c>
      <c r="Q107" s="137" t="str">
        <f t="shared" si="8"/>
        <v/>
      </c>
      <c r="R107" s="134" t="str">
        <f t="shared" si="2"/>
        <v/>
      </c>
      <c r="S107" s="134" t="str">
        <f t="shared" si="3"/>
        <v/>
      </c>
      <c r="T107" s="134" t="str">
        <f t="shared" si="4"/>
        <v/>
      </c>
      <c r="U107" s="134" t="str">
        <f t="shared" si="5"/>
        <v/>
      </c>
      <c r="V107" s="134" t="str">
        <f t="shared" si="12"/>
        <v/>
      </c>
      <c r="W107" s="142" t="str">
        <f t="shared" si="14"/>
        <v/>
      </c>
      <c r="X107" s="265" t="str">
        <f t="shared" si="10"/>
        <v/>
      </c>
      <c r="Y107" s="16">
        <f t="shared" si="13"/>
        <v>0</v>
      </c>
    </row>
    <row r="108" spans="1:25" ht="12.75" hidden="1" customHeight="1">
      <c r="A108" s="128" t="s">
        <v>374</v>
      </c>
      <c r="B108" s="4"/>
      <c r="C108" s="98"/>
      <c r="D108" s="103"/>
      <c r="E108" s="129"/>
      <c r="F108" s="129"/>
      <c r="G108" s="130"/>
      <c r="H108" s="139"/>
      <c r="I108" s="261"/>
      <c r="J108" s="140" t="str">
        <f t="shared" si="11"/>
        <v/>
      </c>
      <c r="K108" s="132"/>
      <c r="L108" s="132"/>
      <c r="M108" s="133"/>
      <c r="N108" s="134" t="str">
        <f t="shared" si="6"/>
        <v/>
      </c>
      <c r="O108" s="140" t="str">
        <f t="shared" si="7"/>
        <v/>
      </c>
      <c r="P108" s="141" t="str">
        <f t="shared" si="1"/>
        <v/>
      </c>
      <c r="Q108" s="137" t="str">
        <f t="shared" si="8"/>
        <v/>
      </c>
      <c r="R108" s="134" t="str">
        <f t="shared" si="2"/>
        <v/>
      </c>
      <c r="S108" s="134" t="str">
        <f t="shared" si="3"/>
        <v/>
      </c>
      <c r="T108" s="134" t="str">
        <f t="shared" si="4"/>
        <v/>
      </c>
      <c r="U108" s="134" t="str">
        <f t="shared" si="5"/>
        <v/>
      </c>
      <c r="V108" s="134" t="str">
        <f t="shared" si="12"/>
        <v/>
      </c>
      <c r="W108" s="142" t="str">
        <f t="shared" si="14"/>
        <v/>
      </c>
      <c r="X108" s="265" t="str">
        <f t="shared" si="10"/>
        <v/>
      </c>
      <c r="Y108" s="16">
        <f t="shared" si="13"/>
        <v>0</v>
      </c>
    </row>
    <row r="109" spans="1:25" ht="12.75" hidden="1" customHeight="1">
      <c r="A109" s="128" t="s">
        <v>374</v>
      </c>
      <c r="B109" s="4"/>
      <c r="C109" s="98"/>
      <c r="D109" s="103"/>
      <c r="E109" s="129"/>
      <c r="F109" s="129"/>
      <c r="G109" s="130"/>
      <c r="H109" s="139"/>
      <c r="I109" s="261"/>
      <c r="J109" s="140" t="str">
        <f t="shared" si="11"/>
        <v/>
      </c>
      <c r="K109" s="132"/>
      <c r="L109" s="132"/>
      <c r="M109" s="133"/>
      <c r="N109" s="134" t="str">
        <f t="shared" si="6"/>
        <v/>
      </c>
      <c r="O109" s="140" t="str">
        <f t="shared" si="7"/>
        <v/>
      </c>
      <c r="P109" s="141" t="str">
        <f t="shared" si="1"/>
        <v/>
      </c>
      <c r="Q109" s="137" t="str">
        <f t="shared" si="8"/>
        <v/>
      </c>
      <c r="R109" s="134" t="str">
        <f t="shared" si="2"/>
        <v/>
      </c>
      <c r="S109" s="134" t="str">
        <f t="shared" si="3"/>
        <v/>
      </c>
      <c r="T109" s="134" t="str">
        <f t="shared" si="4"/>
        <v/>
      </c>
      <c r="U109" s="134" t="str">
        <f t="shared" si="5"/>
        <v/>
      </c>
      <c r="V109" s="134" t="str">
        <f t="shared" si="12"/>
        <v/>
      </c>
      <c r="W109" s="142" t="str">
        <f t="shared" si="14"/>
        <v/>
      </c>
      <c r="X109" s="265" t="str">
        <f t="shared" si="10"/>
        <v/>
      </c>
      <c r="Y109" s="16">
        <f t="shared" si="13"/>
        <v>0</v>
      </c>
    </row>
    <row r="110" spans="1:25" ht="12.75" hidden="1" customHeight="1">
      <c r="A110" s="128" t="s">
        <v>374</v>
      </c>
      <c r="B110" s="4"/>
      <c r="C110" s="98"/>
      <c r="D110" s="103"/>
      <c r="E110" s="129"/>
      <c r="F110" s="129"/>
      <c r="G110" s="130"/>
      <c r="H110" s="139"/>
      <c r="I110" s="261"/>
      <c r="J110" s="140" t="str">
        <f t="shared" si="11"/>
        <v/>
      </c>
      <c r="K110" s="132"/>
      <c r="L110" s="132"/>
      <c r="M110" s="133"/>
      <c r="N110" s="134" t="str">
        <f t="shared" si="6"/>
        <v/>
      </c>
      <c r="O110" s="140" t="str">
        <f t="shared" si="7"/>
        <v/>
      </c>
      <c r="P110" s="141" t="str">
        <f t="shared" si="1"/>
        <v/>
      </c>
      <c r="Q110" s="137" t="str">
        <f t="shared" si="8"/>
        <v/>
      </c>
      <c r="R110" s="134" t="str">
        <f t="shared" si="2"/>
        <v/>
      </c>
      <c r="S110" s="134" t="str">
        <f t="shared" si="3"/>
        <v/>
      </c>
      <c r="T110" s="134" t="str">
        <f t="shared" si="4"/>
        <v/>
      </c>
      <c r="U110" s="134" t="str">
        <f t="shared" si="5"/>
        <v/>
      </c>
      <c r="V110" s="134" t="str">
        <f t="shared" si="12"/>
        <v/>
      </c>
      <c r="W110" s="142" t="str">
        <f t="shared" si="14"/>
        <v/>
      </c>
      <c r="X110" s="265" t="str">
        <f t="shared" si="10"/>
        <v/>
      </c>
      <c r="Y110" s="16">
        <f t="shared" si="13"/>
        <v>0</v>
      </c>
    </row>
    <row r="111" spans="1:25" ht="12.75" hidden="1" customHeight="1">
      <c r="A111" s="128" t="s">
        <v>374</v>
      </c>
      <c r="B111" s="4"/>
      <c r="C111" s="98"/>
      <c r="D111" s="103"/>
      <c r="E111" s="129"/>
      <c r="F111" s="129"/>
      <c r="G111" s="130"/>
      <c r="H111" s="139"/>
      <c r="I111" s="261"/>
      <c r="J111" s="140" t="str">
        <f t="shared" si="11"/>
        <v/>
      </c>
      <c r="K111" s="132"/>
      <c r="L111" s="132"/>
      <c r="M111" s="133"/>
      <c r="N111" s="134" t="str">
        <f t="shared" si="6"/>
        <v/>
      </c>
      <c r="O111" s="140" t="str">
        <f t="shared" si="7"/>
        <v/>
      </c>
      <c r="P111" s="141" t="str">
        <f t="shared" si="1"/>
        <v/>
      </c>
      <c r="Q111" s="137" t="str">
        <f t="shared" si="8"/>
        <v/>
      </c>
      <c r="R111" s="134" t="str">
        <f t="shared" si="2"/>
        <v/>
      </c>
      <c r="S111" s="134" t="str">
        <f t="shared" si="3"/>
        <v/>
      </c>
      <c r="T111" s="134" t="str">
        <f t="shared" si="4"/>
        <v/>
      </c>
      <c r="U111" s="134" t="str">
        <f t="shared" si="5"/>
        <v/>
      </c>
      <c r="V111" s="134" t="str">
        <f t="shared" si="12"/>
        <v/>
      </c>
      <c r="W111" s="142" t="str">
        <f t="shared" si="14"/>
        <v/>
      </c>
      <c r="X111" s="265" t="str">
        <f t="shared" si="10"/>
        <v/>
      </c>
      <c r="Y111" s="16">
        <f t="shared" si="13"/>
        <v>0</v>
      </c>
    </row>
    <row r="112" spans="1:25" ht="12.75" hidden="1" customHeight="1">
      <c r="A112" s="128" t="s">
        <v>374</v>
      </c>
      <c r="B112" s="4"/>
      <c r="C112" s="98"/>
      <c r="D112" s="103"/>
      <c r="E112" s="129"/>
      <c r="F112" s="129"/>
      <c r="G112" s="130"/>
      <c r="H112" s="139"/>
      <c r="I112" s="261"/>
      <c r="J112" s="140" t="str">
        <f t="shared" si="11"/>
        <v/>
      </c>
      <c r="K112" s="132"/>
      <c r="L112" s="132"/>
      <c r="M112" s="133"/>
      <c r="N112" s="134" t="str">
        <f t="shared" si="6"/>
        <v/>
      </c>
      <c r="O112" s="140" t="str">
        <f t="shared" si="7"/>
        <v/>
      </c>
      <c r="P112" s="141" t="str">
        <f t="shared" si="1"/>
        <v/>
      </c>
      <c r="Q112" s="137" t="str">
        <f t="shared" si="8"/>
        <v/>
      </c>
      <c r="R112" s="134" t="str">
        <f t="shared" si="2"/>
        <v/>
      </c>
      <c r="S112" s="134" t="str">
        <f t="shared" si="3"/>
        <v/>
      </c>
      <c r="T112" s="134" t="str">
        <f t="shared" si="4"/>
        <v/>
      </c>
      <c r="U112" s="134" t="str">
        <f t="shared" si="5"/>
        <v/>
      </c>
      <c r="V112" s="134" t="str">
        <f t="shared" si="12"/>
        <v/>
      </c>
      <c r="W112" s="142" t="str">
        <f t="shared" si="14"/>
        <v/>
      </c>
      <c r="X112" s="265" t="str">
        <f t="shared" si="10"/>
        <v/>
      </c>
      <c r="Y112" s="16">
        <f t="shared" si="13"/>
        <v>0</v>
      </c>
    </row>
    <row r="113" spans="1:25" ht="12.75" hidden="1" customHeight="1">
      <c r="A113" s="128" t="s">
        <v>374</v>
      </c>
      <c r="B113" s="4"/>
      <c r="C113" s="98"/>
      <c r="D113" s="103"/>
      <c r="E113" s="129"/>
      <c r="F113" s="129"/>
      <c r="G113" s="130"/>
      <c r="H113" s="139"/>
      <c r="I113" s="261"/>
      <c r="J113" s="140" t="str">
        <f t="shared" si="11"/>
        <v/>
      </c>
      <c r="K113" s="132"/>
      <c r="L113" s="132"/>
      <c r="M113" s="133"/>
      <c r="N113" s="134" t="str">
        <f t="shared" si="6"/>
        <v/>
      </c>
      <c r="O113" s="140" t="str">
        <f t="shared" si="7"/>
        <v/>
      </c>
      <c r="P113" s="141" t="str">
        <f t="shared" si="1"/>
        <v/>
      </c>
      <c r="Q113" s="137" t="str">
        <f t="shared" si="8"/>
        <v/>
      </c>
      <c r="R113" s="134" t="str">
        <f t="shared" si="2"/>
        <v/>
      </c>
      <c r="S113" s="134" t="str">
        <f t="shared" si="3"/>
        <v/>
      </c>
      <c r="T113" s="134" t="str">
        <f t="shared" si="4"/>
        <v/>
      </c>
      <c r="U113" s="134" t="str">
        <f t="shared" si="5"/>
        <v/>
      </c>
      <c r="V113" s="134" t="str">
        <f t="shared" si="12"/>
        <v/>
      </c>
      <c r="W113" s="142" t="str">
        <f t="shared" si="14"/>
        <v/>
      </c>
      <c r="X113" s="265" t="str">
        <f t="shared" si="10"/>
        <v/>
      </c>
      <c r="Y113" s="16">
        <f t="shared" si="13"/>
        <v>0</v>
      </c>
    </row>
    <row r="114" spans="1:25" ht="12.75" hidden="1" customHeight="1">
      <c r="A114" s="128" t="s">
        <v>374</v>
      </c>
      <c r="B114" s="4"/>
      <c r="C114" s="98"/>
      <c r="D114" s="103"/>
      <c r="E114" s="129"/>
      <c r="F114" s="129"/>
      <c r="G114" s="130"/>
      <c r="H114" s="139"/>
      <c r="I114" s="261"/>
      <c r="J114" s="140" t="str">
        <f t="shared" si="11"/>
        <v/>
      </c>
      <c r="K114" s="132"/>
      <c r="L114" s="132"/>
      <c r="M114" s="133"/>
      <c r="N114" s="134" t="str">
        <f t="shared" si="6"/>
        <v/>
      </c>
      <c r="O114" s="140" t="str">
        <f t="shared" si="7"/>
        <v/>
      </c>
      <c r="P114" s="141" t="str">
        <f t="shared" si="1"/>
        <v/>
      </c>
      <c r="Q114" s="137" t="str">
        <f t="shared" si="8"/>
        <v/>
      </c>
      <c r="R114" s="134" t="str">
        <f t="shared" si="2"/>
        <v/>
      </c>
      <c r="S114" s="134" t="str">
        <f t="shared" si="3"/>
        <v/>
      </c>
      <c r="T114" s="134" t="str">
        <f t="shared" si="4"/>
        <v/>
      </c>
      <c r="U114" s="134" t="str">
        <f t="shared" si="5"/>
        <v/>
      </c>
      <c r="V114" s="134" t="str">
        <f t="shared" si="12"/>
        <v/>
      </c>
      <c r="W114" s="142" t="str">
        <f t="shared" si="14"/>
        <v/>
      </c>
      <c r="X114" s="265" t="str">
        <f t="shared" si="10"/>
        <v/>
      </c>
      <c r="Y114" s="16">
        <f t="shared" si="13"/>
        <v>0</v>
      </c>
    </row>
    <row r="115" spans="1:25" ht="12.75" hidden="1" customHeight="1">
      <c r="A115" s="128" t="s">
        <v>374</v>
      </c>
      <c r="B115" s="4"/>
      <c r="C115" s="98"/>
      <c r="D115" s="103"/>
      <c r="E115" s="129"/>
      <c r="F115" s="129"/>
      <c r="G115" s="130"/>
      <c r="H115" s="139"/>
      <c r="I115" s="261"/>
      <c r="J115" s="140" t="str">
        <f t="shared" si="11"/>
        <v/>
      </c>
      <c r="K115" s="132"/>
      <c r="L115" s="132"/>
      <c r="M115" s="133"/>
      <c r="N115" s="134" t="str">
        <f t="shared" si="6"/>
        <v/>
      </c>
      <c r="O115" s="140" t="str">
        <f t="shared" si="7"/>
        <v/>
      </c>
      <c r="P115" s="141" t="str">
        <f t="shared" si="1"/>
        <v/>
      </c>
      <c r="Q115" s="137" t="str">
        <f t="shared" si="8"/>
        <v/>
      </c>
      <c r="R115" s="134" t="str">
        <f t="shared" si="2"/>
        <v/>
      </c>
      <c r="S115" s="134" t="str">
        <f t="shared" si="3"/>
        <v/>
      </c>
      <c r="T115" s="134" t="str">
        <f t="shared" si="4"/>
        <v/>
      </c>
      <c r="U115" s="134" t="str">
        <f t="shared" si="5"/>
        <v/>
      </c>
      <c r="V115" s="134" t="str">
        <f t="shared" si="12"/>
        <v/>
      </c>
      <c r="W115" s="142" t="str">
        <f t="shared" si="14"/>
        <v/>
      </c>
      <c r="X115" s="265" t="str">
        <f t="shared" si="10"/>
        <v/>
      </c>
      <c r="Y115" s="16">
        <f t="shared" si="13"/>
        <v>0</v>
      </c>
    </row>
    <row r="116" spans="1:25" ht="12.75" hidden="1" customHeight="1">
      <c r="A116" s="128" t="s">
        <v>374</v>
      </c>
      <c r="B116" s="4"/>
      <c r="C116" s="98"/>
      <c r="D116" s="103"/>
      <c r="E116" s="129"/>
      <c r="F116" s="129"/>
      <c r="G116" s="130"/>
      <c r="H116" s="139"/>
      <c r="I116" s="261"/>
      <c r="J116" s="140" t="str">
        <f t="shared" si="11"/>
        <v/>
      </c>
      <c r="K116" s="132"/>
      <c r="L116" s="132"/>
      <c r="M116" s="133"/>
      <c r="N116" s="134" t="str">
        <f t="shared" si="6"/>
        <v/>
      </c>
      <c r="O116" s="140" t="str">
        <f t="shared" si="7"/>
        <v/>
      </c>
      <c r="P116" s="141" t="str">
        <f t="shared" si="1"/>
        <v/>
      </c>
      <c r="Q116" s="137" t="str">
        <f t="shared" si="8"/>
        <v/>
      </c>
      <c r="R116" s="134" t="str">
        <f t="shared" si="2"/>
        <v/>
      </c>
      <c r="S116" s="134" t="str">
        <f t="shared" si="3"/>
        <v/>
      </c>
      <c r="T116" s="134" t="str">
        <f t="shared" si="4"/>
        <v/>
      </c>
      <c r="U116" s="134" t="str">
        <f t="shared" si="5"/>
        <v/>
      </c>
      <c r="V116" s="134" t="str">
        <f t="shared" si="12"/>
        <v/>
      </c>
      <c r="W116" s="142" t="str">
        <f t="shared" si="14"/>
        <v/>
      </c>
      <c r="X116" s="265" t="str">
        <f t="shared" si="10"/>
        <v/>
      </c>
      <c r="Y116" s="16">
        <f t="shared" si="13"/>
        <v>0</v>
      </c>
    </row>
    <row r="117" spans="1:25" ht="12.75" hidden="1" customHeight="1">
      <c r="A117" s="128" t="s">
        <v>374</v>
      </c>
      <c r="B117" s="4"/>
      <c r="C117" s="98"/>
      <c r="D117" s="103"/>
      <c r="E117" s="129"/>
      <c r="F117" s="129"/>
      <c r="G117" s="130"/>
      <c r="H117" s="139"/>
      <c r="I117" s="261"/>
      <c r="J117" s="140" t="str">
        <f t="shared" si="11"/>
        <v/>
      </c>
      <c r="K117" s="132"/>
      <c r="L117" s="132"/>
      <c r="M117" s="133"/>
      <c r="N117" s="134" t="str">
        <f t="shared" si="6"/>
        <v/>
      </c>
      <c r="O117" s="140" t="str">
        <f t="shared" si="7"/>
        <v/>
      </c>
      <c r="P117" s="141" t="str">
        <f t="shared" si="1"/>
        <v/>
      </c>
      <c r="Q117" s="137" t="str">
        <f t="shared" si="8"/>
        <v/>
      </c>
      <c r="R117" s="134" t="str">
        <f t="shared" si="2"/>
        <v/>
      </c>
      <c r="S117" s="134" t="str">
        <f t="shared" si="3"/>
        <v/>
      </c>
      <c r="T117" s="134" t="str">
        <f t="shared" si="4"/>
        <v/>
      </c>
      <c r="U117" s="134" t="str">
        <f t="shared" si="5"/>
        <v/>
      </c>
      <c r="V117" s="134" t="str">
        <f t="shared" si="12"/>
        <v/>
      </c>
      <c r="W117" s="142" t="str">
        <f t="shared" si="14"/>
        <v/>
      </c>
      <c r="X117" s="265" t="str">
        <f t="shared" si="10"/>
        <v/>
      </c>
      <c r="Y117" s="16">
        <f t="shared" si="13"/>
        <v>0</v>
      </c>
    </row>
    <row r="118" spans="1:25" ht="12.75" hidden="1" customHeight="1">
      <c r="A118" s="128" t="s">
        <v>374</v>
      </c>
      <c r="B118" s="4"/>
      <c r="C118" s="98"/>
      <c r="D118" s="103"/>
      <c r="E118" s="129"/>
      <c r="F118" s="129"/>
      <c r="G118" s="130"/>
      <c r="H118" s="139"/>
      <c r="I118" s="261"/>
      <c r="J118" s="140" t="str">
        <f t="shared" si="11"/>
        <v/>
      </c>
      <c r="K118" s="132"/>
      <c r="L118" s="132"/>
      <c r="M118" s="133"/>
      <c r="N118" s="134" t="str">
        <f t="shared" si="6"/>
        <v/>
      </c>
      <c r="O118" s="140" t="str">
        <f t="shared" si="7"/>
        <v/>
      </c>
      <c r="P118" s="141" t="str">
        <f t="shared" si="1"/>
        <v/>
      </c>
      <c r="Q118" s="137" t="str">
        <f t="shared" si="8"/>
        <v/>
      </c>
      <c r="R118" s="134" t="str">
        <f t="shared" si="2"/>
        <v/>
      </c>
      <c r="S118" s="134" t="str">
        <f t="shared" si="3"/>
        <v/>
      </c>
      <c r="T118" s="134" t="str">
        <f t="shared" si="4"/>
        <v/>
      </c>
      <c r="U118" s="134" t="str">
        <f t="shared" si="5"/>
        <v/>
      </c>
      <c r="V118" s="134" t="str">
        <f t="shared" si="12"/>
        <v/>
      </c>
      <c r="W118" s="142" t="str">
        <f t="shared" si="14"/>
        <v/>
      </c>
      <c r="X118" s="265" t="str">
        <f t="shared" si="10"/>
        <v/>
      </c>
      <c r="Y118" s="16">
        <f t="shared" si="13"/>
        <v>0</v>
      </c>
    </row>
    <row r="119" spans="1:25" ht="12.75" hidden="1" customHeight="1">
      <c r="A119" s="128" t="s">
        <v>374</v>
      </c>
      <c r="B119" s="4"/>
      <c r="C119" s="98"/>
      <c r="D119" s="103"/>
      <c r="E119" s="129"/>
      <c r="F119" s="129"/>
      <c r="G119" s="130"/>
      <c r="H119" s="139"/>
      <c r="I119" s="261"/>
      <c r="J119" s="140" t="str">
        <f t="shared" si="11"/>
        <v/>
      </c>
      <c r="K119" s="132"/>
      <c r="L119" s="132"/>
      <c r="M119" s="133"/>
      <c r="N119" s="134" t="str">
        <f t="shared" si="6"/>
        <v/>
      </c>
      <c r="O119" s="140" t="str">
        <f t="shared" si="7"/>
        <v/>
      </c>
      <c r="P119" s="141" t="str">
        <f t="shared" si="1"/>
        <v/>
      </c>
      <c r="Q119" s="137" t="str">
        <f t="shared" si="8"/>
        <v/>
      </c>
      <c r="R119" s="134" t="str">
        <f t="shared" si="2"/>
        <v/>
      </c>
      <c r="S119" s="134" t="str">
        <f t="shared" si="3"/>
        <v/>
      </c>
      <c r="T119" s="134" t="str">
        <f t="shared" si="4"/>
        <v/>
      </c>
      <c r="U119" s="134" t="str">
        <f t="shared" si="5"/>
        <v/>
      </c>
      <c r="V119" s="134" t="str">
        <f t="shared" si="12"/>
        <v/>
      </c>
      <c r="W119" s="142" t="str">
        <f t="shared" si="14"/>
        <v/>
      </c>
      <c r="X119" s="265" t="str">
        <f t="shared" si="10"/>
        <v/>
      </c>
      <c r="Y119" s="16">
        <f t="shared" si="13"/>
        <v>0</v>
      </c>
    </row>
    <row r="120" spans="1:25" ht="12.75" hidden="1" customHeight="1">
      <c r="A120" s="128" t="s">
        <v>374</v>
      </c>
      <c r="B120" s="4"/>
      <c r="C120" s="98"/>
      <c r="D120" s="103"/>
      <c r="E120" s="129"/>
      <c r="F120" s="129"/>
      <c r="G120" s="130"/>
      <c r="H120" s="139"/>
      <c r="I120" s="261"/>
      <c r="J120" s="140" t="str">
        <f t="shared" si="11"/>
        <v/>
      </c>
      <c r="K120" s="132"/>
      <c r="L120" s="132"/>
      <c r="M120" s="133"/>
      <c r="N120" s="134" t="str">
        <f t="shared" si="6"/>
        <v/>
      </c>
      <c r="O120" s="140" t="str">
        <f t="shared" si="7"/>
        <v/>
      </c>
      <c r="P120" s="141" t="str">
        <f t="shared" si="1"/>
        <v/>
      </c>
      <c r="Q120" s="137" t="str">
        <f t="shared" si="8"/>
        <v/>
      </c>
      <c r="R120" s="134" t="str">
        <f t="shared" si="2"/>
        <v/>
      </c>
      <c r="S120" s="134" t="str">
        <f t="shared" si="3"/>
        <v/>
      </c>
      <c r="T120" s="134" t="str">
        <f t="shared" si="4"/>
        <v/>
      </c>
      <c r="U120" s="134" t="str">
        <f t="shared" si="5"/>
        <v/>
      </c>
      <c r="V120" s="134" t="str">
        <f t="shared" si="12"/>
        <v/>
      </c>
      <c r="W120" s="142" t="str">
        <f t="shared" si="14"/>
        <v/>
      </c>
      <c r="X120" s="265" t="str">
        <f t="shared" si="10"/>
        <v/>
      </c>
      <c r="Y120" s="16">
        <f t="shared" si="13"/>
        <v>0</v>
      </c>
    </row>
    <row r="121" spans="1:25" ht="12.75" hidden="1" customHeight="1">
      <c r="A121" s="128" t="s">
        <v>374</v>
      </c>
      <c r="B121" s="4"/>
      <c r="C121" s="98"/>
      <c r="D121" s="103"/>
      <c r="E121" s="129"/>
      <c r="F121" s="129"/>
      <c r="G121" s="130"/>
      <c r="H121" s="139"/>
      <c r="I121" s="261"/>
      <c r="J121" s="140" t="str">
        <f t="shared" si="11"/>
        <v/>
      </c>
      <c r="K121" s="132"/>
      <c r="L121" s="132"/>
      <c r="M121" s="133"/>
      <c r="N121" s="134" t="str">
        <f t="shared" si="6"/>
        <v/>
      </c>
      <c r="O121" s="140" t="str">
        <f t="shared" si="7"/>
        <v/>
      </c>
      <c r="P121" s="141" t="str">
        <f t="shared" si="1"/>
        <v/>
      </c>
      <c r="Q121" s="137" t="str">
        <f t="shared" si="8"/>
        <v/>
      </c>
      <c r="R121" s="134" t="str">
        <f t="shared" si="2"/>
        <v/>
      </c>
      <c r="S121" s="134" t="str">
        <f t="shared" si="3"/>
        <v/>
      </c>
      <c r="T121" s="134" t="str">
        <f t="shared" si="4"/>
        <v/>
      </c>
      <c r="U121" s="134" t="str">
        <f t="shared" si="5"/>
        <v/>
      </c>
      <c r="V121" s="134" t="str">
        <f t="shared" si="12"/>
        <v/>
      </c>
      <c r="W121" s="142" t="str">
        <f t="shared" si="14"/>
        <v/>
      </c>
      <c r="X121" s="265" t="str">
        <f t="shared" si="10"/>
        <v/>
      </c>
      <c r="Y121" s="16">
        <f t="shared" si="13"/>
        <v>0</v>
      </c>
    </row>
    <row r="122" spans="1:25" ht="12.75" hidden="1" customHeight="1">
      <c r="A122" s="128" t="s">
        <v>374</v>
      </c>
      <c r="B122" s="4"/>
      <c r="C122" s="98"/>
      <c r="D122" s="103"/>
      <c r="E122" s="129"/>
      <c r="F122" s="129"/>
      <c r="G122" s="130"/>
      <c r="H122" s="139"/>
      <c r="I122" s="261"/>
      <c r="J122" s="140" t="str">
        <f t="shared" si="11"/>
        <v/>
      </c>
      <c r="K122" s="132"/>
      <c r="L122" s="132"/>
      <c r="M122" s="133"/>
      <c r="N122" s="134" t="str">
        <f t="shared" si="6"/>
        <v/>
      </c>
      <c r="O122" s="140" t="str">
        <f t="shared" si="7"/>
        <v/>
      </c>
      <c r="P122" s="141" t="str">
        <f t="shared" si="1"/>
        <v/>
      </c>
      <c r="Q122" s="137" t="str">
        <f t="shared" si="8"/>
        <v/>
      </c>
      <c r="R122" s="134" t="str">
        <f t="shared" si="2"/>
        <v/>
      </c>
      <c r="S122" s="134" t="str">
        <f t="shared" si="3"/>
        <v/>
      </c>
      <c r="T122" s="134" t="str">
        <f t="shared" si="4"/>
        <v/>
      </c>
      <c r="U122" s="134" t="str">
        <f t="shared" si="5"/>
        <v/>
      </c>
      <c r="V122" s="134" t="str">
        <f t="shared" si="12"/>
        <v/>
      </c>
      <c r="W122" s="142" t="str">
        <f t="shared" si="14"/>
        <v/>
      </c>
      <c r="X122" s="265" t="str">
        <f t="shared" si="10"/>
        <v/>
      </c>
      <c r="Y122" s="16">
        <f t="shared" si="13"/>
        <v>0</v>
      </c>
    </row>
    <row r="123" spans="1:25" ht="12.75" hidden="1" customHeight="1">
      <c r="A123" s="128" t="s">
        <v>374</v>
      </c>
      <c r="B123" s="4"/>
      <c r="C123" s="98"/>
      <c r="D123" s="103"/>
      <c r="E123" s="129"/>
      <c r="F123" s="129"/>
      <c r="G123" s="130"/>
      <c r="H123" s="139"/>
      <c r="I123" s="261"/>
      <c r="J123" s="140" t="str">
        <f t="shared" si="11"/>
        <v/>
      </c>
      <c r="K123" s="132"/>
      <c r="L123" s="132"/>
      <c r="M123" s="133"/>
      <c r="N123" s="134" t="str">
        <f t="shared" si="6"/>
        <v/>
      </c>
      <c r="O123" s="140" t="str">
        <f t="shared" si="7"/>
        <v/>
      </c>
      <c r="P123" s="141" t="str">
        <f t="shared" si="1"/>
        <v/>
      </c>
      <c r="Q123" s="137" t="str">
        <f t="shared" si="8"/>
        <v/>
      </c>
      <c r="R123" s="134" t="str">
        <f t="shared" si="2"/>
        <v/>
      </c>
      <c r="S123" s="134" t="str">
        <f t="shared" si="3"/>
        <v/>
      </c>
      <c r="T123" s="134" t="str">
        <f t="shared" si="4"/>
        <v/>
      </c>
      <c r="U123" s="134" t="str">
        <f t="shared" si="5"/>
        <v/>
      </c>
      <c r="V123" s="134" t="str">
        <f t="shared" si="12"/>
        <v/>
      </c>
      <c r="W123" s="142" t="str">
        <f t="shared" si="14"/>
        <v/>
      </c>
      <c r="X123" s="265" t="str">
        <f t="shared" si="10"/>
        <v/>
      </c>
      <c r="Y123" s="16">
        <f t="shared" si="13"/>
        <v>0</v>
      </c>
    </row>
    <row r="124" spans="1:25" ht="12.75" hidden="1" customHeight="1">
      <c r="A124" s="128" t="s">
        <v>374</v>
      </c>
      <c r="B124" s="4"/>
      <c r="C124" s="98"/>
      <c r="D124" s="103"/>
      <c r="E124" s="129"/>
      <c r="F124" s="129"/>
      <c r="G124" s="130"/>
      <c r="H124" s="139"/>
      <c r="I124" s="261"/>
      <c r="J124" s="140" t="str">
        <f t="shared" si="11"/>
        <v/>
      </c>
      <c r="K124" s="132"/>
      <c r="L124" s="132"/>
      <c r="M124" s="133"/>
      <c r="N124" s="134" t="str">
        <f t="shared" si="6"/>
        <v/>
      </c>
      <c r="O124" s="140" t="str">
        <f t="shared" si="7"/>
        <v/>
      </c>
      <c r="P124" s="141" t="str">
        <f t="shared" si="1"/>
        <v/>
      </c>
      <c r="Q124" s="137" t="str">
        <f t="shared" si="8"/>
        <v/>
      </c>
      <c r="R124" s="134" t="str">
        <f t="shared" si="2"/>
        <v/>
      </c>
      <c r="S124" s="134" t="str">
        <f t="shared" si="3"/>
        <v/>
      </c>
      <c r="T124" s="134" t="str">
        <f t="shared" si="4"/>
        <v/>
      </c>
      <c r="U124" s="134" t="str">
        <f t="shared" si="5"/>
        <v/>
      </c>
      <c r="V124" s="134" t="str">
        <f t="shared" si="12"/>
        <v/>
      </c>
      <c r="W124" s="142" t="str">
        <f t="shared" si="14"/>
        <v/>
      </c>
      <c r="X124" s="265" t="str">
        <f t="shared" si="10"/>
        <v/>
      </c>
      <c r="Y124" s="16">
        <f t="shared" si="13"/>
        <v>0</v>
      </c>
    </row>
    <row r="125" spans="1:25" ht="12.75" hidden="1" customHeight="1">
      <c r="A125" s="128" t="s">
        <v>374</v>
      </c>
      <c r="B125" s="4"/>
      <c r="C125" s="98"/>
      <c r="D125" s="103"/>
      <c r="E125" s="129"/>
      <c r="F125" s="129"/>
      <c r="G125" s="130"/>
      <c r="H125" s="139"/>
      <c r="I125" s="261"/>
      <c r="J125" s="140" t="str">
        <f t="shared" si="11"/>
        <v/>
      </c>
      <c r="K125" s="132"/>
      <c r="L125" s="132"/>
      <c r="M125" s="133"/>
      <c r="N125" s="134" t="str">
        <f t="shared" si="6"/>
        <v/>
      </c>
      <c r="O125" s="140" t="str">
        <f t="shared" si="7"/>
        <v/>
      </c>
      <c r="P125" s="141" t="str">
        <f t="shared" si="1"/>
        <v/>
      </c>
      <c r="Q125" s="137" t="str">
        <f t="shared" si="8"/>
        <v/>
      </c>
      <c r="R125" s="134" t="str">
        <f t="shared" si="2"/>
        <v/>
      </c>
      <c r="S125" s="134" t="str">
        <f t="shared" si="3"/>
        <v/>
      </c>
      <c r="T125" s="134" t="str">
        <f t="shared" si="4"/>
        <v/>
      </c>
      <c r="U125" s="134" t="str">
        <f t="shared" si="5"/>
        <v/>
      </c>
      <c r="V125" s="134" t="str">
        <f t="shared" si="12"/>
        <v/>
      </c>
      <c r="W125" s="142" t="str">
        <f t="shared" si="14"/>
        <v/>
      </c>
      <c r="X125" s="265" t="str">
        <f t="shared" si="10"/>
        <v/>
      </c>
      <c r="Y125" s="16">
        <f t="shared" si="13"/>
        <v>0</v>
      </c>
    </row>
    <row r="126" spans="1:25" ht="12.75" hidden="1" customHeight="1">
      <c r="A126" s="128" t="s">
        <v>374</v>
      </c>
      <c r="B126" s="4"/>
      <c r="C126" s="98"/>
      <c r="D126" s="103"/>
      <c r="E126" s="129"/>
      <c r="F126" s="129"/>
      <c r="G126" s="130"/>
      <c r="H126" s="139"/>
      <c r="I126" s="261"/>
      <c r="J126" s="140" t="str">
        <f t="shared" si="11"/>
        <v/>
      </c>
      <c r="K126" s="132"/>
      <c r="L126" s="132"/>
      <c r="M126" s="133"/>
      <c r="N126" s="134" t="str">
        <f t="shared" si="6"/>
        <v/>
      </c>
      <c r="O126" s="140" t="str">
        <f t="shared" si="7"/>
        <v/>
      </c>
      <c r="P126" s="141" t="str">
        <f t="shared" si="1"/>
        <v/>
      </c>
      <c r="Q126" s="137" t="str">
        <f t="shared" si="8"/>
        <v/>
      </c>
      <c r="R126" s="134" t="str">
        <f t="shared" si="2"/>
        <v/>
      </c>
      <c r="S126" s="134" t="str">
        <f t="shared" si="3"/>
        <v/>
      </c>
      <c r="T126" s="134" t="str">
        <f t="shared" si="4"/>
        <v/>
      </c>
      <c r="U126" s="134" t="str">
        <f t="shared" si="5"/>
        <v/>
      </c>
      <c r="V126" s="134" t="str">
        <f t="shared" si="12"/>
        <v/>
      </c>
      <c r="W126" s="142" t="str">
        <f t="shared" si="14"/>
        <v/>
      </c>
      <c r="X126" s="265" t="str">
        <f t="shared" si="10"/>
        <v/>
      </c>
      <c r="Y126" s="16">
        <f t="shared" si="13"/>
        <v>0</v>
      </c>
    </row>
    <row r="127" spans="1:25" ht="12.75" hidden="1" customHeight="1">
      <c r="A127" s="128" t="s">
        <v>374</v>
      </c>
      <c r="B127" s="4"/>
      <c r="C127" s="98"/>
      <c r="D127" s="103"/>
      <c r="E127" s="129"/>
      <c r="F127" s="129"/>
      <c r="G127" s="130"/>
      <c r="H127" s="139"/>
      <c r="I127" s="261"/>
      <c r="J127" s="140" t="str">
        <f t="shared" si="11"/>
        <v/>
      </c>
      <c r="K127" s="132"/>
      <c r="L127" s="132"/>
      <c r="M127" s="133"/>
      <c r="N127" s="134" t="str">
        <f t="shared" si="6"/>
        <v/>
      </c>
      <c r="O127" s="140" t="str">
        <f t="shared" si="7"/>
        <v/>
      </c>
      <c r="P127" s="141" t="str">
        <f t="shared" si="1"/>
        <v/>
      </c>
      <c r="Q127" s="137" t="str">
        <f t="shared" si="8"/>
        <v/>
      </c>
      <c r="R127" s="134" t="str">
        <f t="shared" si="2"/>
        <v/>
      </c>
      <c r="S127" s="134" t="str">
        <f t="shared" si="3"/>
        <v/>
      </c>
      <c r="T127" s="134" t="str">
        <f t="shared" si="4"/>
        <v/>
      </c>
      <c r="U127" s="134" t="str">
        <f t="shared" si="5"/>
        <v/>
      </c>
      <c r="V127" s="134" t="str">
        <f t="shared" si="12"/>
        <v/>
      </c>
      <c r="W127" s="142" t="str">
        <f t="shared" si="14"/>
        <v/>
      </c>
      <c r="X127" s="265" t="str">
        <f t="shared" si="10"/>
        <v/>
      </c>
      <c r="Y127" s="16">
        <f t="shared" si="13"/>
        <v>0</v>
      </c>
    </row>
    <row r="128" spans="1:25" ht="12.75" hidden="1" customHeight="1">
      <c r="A128" s="128" t="s">
        <v>374</v>
      </c>
      <c r="B128" s="4"/>
      <c r="C128" s="98"/>
      <c r="D128" s="103"/>
      <c r="E128" s="129"/>
      <c r="F128" s="129"/>
      <c r="G128" s="130"/>
      <c r="H128" s="139"/>
      <c r="I128" s="261"/>
      <c r="J128" s="140" t="str">
        <f t="shared" si="11"/>
        <v/>
      </c>
      <c r="K128" s="132"/>
      <c r="L128" s="132"/>
      <c r="M128" s="133"/>
      <c r="N128" s="134" t="str">
        <f t="shared" si="6"/>
        <v/>
      </c>
      <c r="O128" s="140" t="str">
        <f t="shared" si="7"/>
        <v/>
      </c>
      <c r="P128" s="141" t="str">
        <f t="shared" si="1"/>
        <v/>
      </c>
      <c r="Q128" s="137" t="str">
        <f t="shared" si="8"/>
        <v/>
      </c>
      <c r="R128" s="134" t="str">
        <f t="shared" si="2"/>
        <v/>
      </c>
      <c r="S128" s="134" t="str">
        <f t="shared" si="3"/>
        <v/>
      </c>
      <c r="T128" s="134" t="str">
        <f t="shared" si="4"/>
        <v/>
      </c>
      <c r="U128" s="134" t="str">
        <f t="shared" si="5"/>
        <v/>
      </c>
      <c r="V128" s="134" t="str">
        <f t="shared" si="12"/>
        <v/>
      </c>
      <c r="W128" s="142" t="str">
        <f t="shared" si="14"/>
        <v/>
      </c>
      <c r="X128" s="265" t="str">
        <f t="shared" si="10"/>
        <v/>
      </c>
      <c r="Y128" s="16">
        <f t="shared" si="13"/>
        <v>0</v>
      </c>
    </row>
    <row r="129" spans="1:25" ht="12.75" hidden="1" customHeight="1">
      <c r="A129" s="128" t="s">
        <v>374</v>
      </c>
      <c r="B129" s="4"/>
      <c r="C129" s="98"/>
      <c r="D129" s="103"/>
      <c r="E129" s="129"/>
      <c r="F129" s="129"/>
      <c r="G129" s="130"/>
      <c r="H129" s="139"/>
      <c r="I129" s="261"/>
      <c r="J129" s="140" t="str">
        <f t="shared" si="11"/>
        <v/>
      </c>
      <c r="K129" s="132"/>
      <c r="L129" s="132"/>
      <c r="M129" s="133"/>
      <c r="N129" s="134" t="str">
        <f t="shared" si="6"/>
        <v/>
      </c>
      <c r="O129" s="140" t="str">
        <f t="shared" si="7"/>
        <v/>
      </c>
      <c r="P129" s="141" t="str">
        <f t="shared" si="1"/>
        <v/>
      </c>
      <c r="Q129" s="137" t="str">
        <f t="shared" si="8"/>
        <v/>
      </c>
      <c r="R129" s="134" t="str">
        <f t="shared" si="2"/>
        <v/>
      </c>
      <c r="S129" s="134" t="str">
        <f t="shared" si="3"/>
        <v/>
      </c>
      <c r="T129" s="134" t="str">
        <f t="shared" si="4"/>
        <v/>
      </c>
      <c r="U129" s="134" t="str">
        <f t="shared" si="5"/>
        <v/>
      </c>
      <c r="V129" s="134" t="str">
        <f t="shared" si="12"/>
        <v/>
      </c>
      <c r="W129" s="142" t="str">
        <f t="shared" si="14"/>
        <v/>
      </c>
      <c r="X129" s="265" t="str">
        <f t="shared" si="10"/>
        <v/>
      </c>
      <c r="Y129" s="16">
        <f t="shared" si="13"/>
        <v>0</v>
      </c>
    </row>
    <row r="130" spans="1:25" ht="12.75" hidden="1" customHeight="1">
      <c r="A130" s="128" t="s">
        <v>374</v>
      </c>
      <c r="B130" s="4"/>
      <c r="C130" s="98"/>
      <c r="D130" s="103"/>
      <c r="E130" s="129"/>
      <c r="F130" s="129"/>
      <c r="G130" s="130"/>
      <c r="H130" s="139"/>
      <c r="I130" s="261"/>
      <c r="J130" s="140" t="str">
        <f t="shared" si="11"/>
        <v/>
      </c>
      <c r="K130" s="132"/>
      <c r="L130" s="132"/>
      <c r="M130" s="133"/>
      <c r="N130" s="134" t="str">
        <f t="shared" si="6"/>
        <v/>
      </c>
      <c r="O130" s="140" t="str">
        <f t="shared" si="7"/>
        <v/>
      </c>
      <c r="P130" s="141" t="str">
        <f t="shared" si="1"/>
        <v/>
      </c>
      <c r="Q130" s="137" t="str">
        <f t="shared" si="8"/>
        <v/>
      </c>
      <c r="R130" s="134" t="str">
        <f t="shared" si="2"/>
        <v/>
      </c>
      <c r="S130" s="134" t="str">
        <f t="shared" si="3"/>
        <v/>
      </c>
      <c r="T130" s="134" t="str">
        <f t="shared" si="4"/>
        <v/>
      </c>
      <c r="U130" s="134" t="str">
        <f t="shared" si="5"/>
        <v/>
      </c>
      <c r="V130" s="134" t="str">
        <f t="shared" si="12"/>
        <v/>
      </c>
      <c r="W130" s="142" t="str">
        <f t="shared" si="14"/>
        <v/>
      </c>
      <c r="X130" s="265" t="str">
        <f t="shared" si="10"/>
        <v/>
      </c>
      <c r="Y130" s="16">
        <f t="shared" si="13"/>
        <v>0</v>
      </c>
    </row>
    <row r="131" spans="1:25" ht="12.75" hidden="1" customHeight="1">
      <c r="A131" s="128" t="s">
        <v>374</v>
      </c>
      <c r="B131" s="4"/>
      <c r="C131" s="98"/>
      <c r="D131" s="103"/>
      <c r="E131" s="129"/>
      <c r="F131" s="129"/>
      <c r="G131" s="130"/>
      <c r="H131" s="139"/>
      <c r="I131" s="261"/>
      <c r="J131" s="140" t="str">
        <f t="shared" si="11"/>
        <v/>
      </c>
      <c r="K131" s="132"/>
      <c r="L131" s="132"/>
      <c r="M131" s="133"/>
      <c r="N131" s="134" t="str">
        <f t="shared" si="6"/>
        <v/>
      </c>
      <c r="O131" s="140" t="str">
        <f t="shared" si="7"/>
        <v/>
      </c>
      <c r="P131" s="141" t="str">
        <f t="shared" si="1"/>
        <v/>
      </c>
      <c r="Q131" s="137" t="str">
        <f t="shared" si="8"/>
        <v/>
      </c>
      <c r="R131" s="134" t="str">
        <f t="shared" si="2"/>
        <v/>
      </c>
      <c r="S131" s="134" t="str">
        <f t="shared" si="3"/>
        <v/>
      </c>
      <c r="T131" s="134" t="str">
        <f t="shared" si="4"/>
        <v/>
      </c>
      <c r="U131" s="134" t="str">
        <f t="shared" si="5"/>
        <v/>
      </c>
      <c r="V131" s="134" t="str">
        <f t="shared" si="12"/>
        <v/>
      </c>
      <c r="W131" s="142" t="str">
        <f t="shared" si="14"/>
        <v/>
      </c>
      <c r="X131" s="265" t="str">
        <f t="shared" si="10"/>
        <v/>
      </c>
      <c r="Y131" s="16">
        <f t="shared" si="13"/>
        <v>0</v>
      </c>
    </row>
    <row r="132" spans="1:25" ht="12.75" hidden="1" customHeight="1">
      <c r="A132" s="128" t="s">
        <v>374</v>
      </c>
      <c r="B132" s="4"/>
      <c r="C132" s="98"/>
      <c r="D132" s="103"/>
      <c r="E132" s="129"/>
      <c r="F132" s="129"/>
      <c r="G132" s="130"/>
      <c r="H132" s="139"/>
      <c r="I132" s="261"/>
      <c r="J132" s="140" t="str">
        <f t="shared" si="11"/>
        <v/>
      </c>
      <c r="K132" s="132"/>
      <c r="L132" s="132"/>
      <c r="M132" s="133"/>
      <c r="N132" s="134" t="str">
        <f t="shared" si="6"/>
        <v/>
      </c>
      <c r="O132" s="140" t="str">
        <f t="shared" si="7"/>
        <v/>
      </c>
      <c r="P132" s="141" t="str">
        <f t="shared" si="1"/>
        <v/>
      </c>
      <c r="Q132" s="137" t="str">
        <f t="shared" si="8"/>
        <v/>
      </c>
      <c r="R132" s="134" t="str">
        <f t="shared" si="2"/>
        <v/>
      </c>
      <c r="S132" s="134" t="str">
        <f t="shared" si="3"/>
        <v/>
      </c>
      <c r="T132" s="134" t="str">
        <f t="shared" si="4"/>
        <v/>
      </c>
      <c r="U132" s="134" t="str">
        <f t="shared" si="5"/>
        <v/>
      </c>
      <c r="V132" s="134" t="str">
        <f t="shared" si="12"/>
        <v/>
      </c>
      <c r="W132" s="142" t="str">
        <f t="shared" si="14"/>
        <v/>
      </c>
      <c r="X132" s="265" t="str">
        <f t="shared" si="10"/>
        <v/>
      </c>
      <c r="Y132" s="16">
        <f t="shared" si="13"/>
        <v>0</v>
      </c>
    </row>
    <row r="133" spans="1:25" ht="12.75" hidden="1" customHeight="1">
      <c r="A133" s="128" t="s">
        <v>374</v>
      </c>
      <c r="B133" s="4"/>
      <c r="C133" s="98"/>
      <c r="D133" s="103"/>
      <c r="E133" s="129"/>
      <c r="F133" s="129"/>
      <c r="G133" s="130"/>
      <c r="H133" s="139"/>
      <c r="I133" s="261"/>
      <c r="J133" s="140" t="str">
        <f t="shared" si="11"/>
        <v/>
      </c>
      <c r="K133" s="132"/>
      <c r="L133" s="132"/>
      <c r="M133" s="133"/>
      <c r="N133" s="134" t="str">
        <f t="shared" si="6"/>
        <v/>
      </c>
      <c r="O133" s="140" t="str">
        <f t="shared" si="7"/>
        <v/>
      </c>
      <c r="P133" s="141" t="str">
        <f t="shared" si="1"/>
        <v/>
      </c>
      <c r="Q133" s="137" t="str">
        <f t="shared" si="8"/>
        <v/>
      </c>
      <c r="R133" s="134" t="str">
        <f t="shared" si="2"/>
        <v/>
      </c>
      <c r="S133" s="134" t="str">
        <f t="shared" si="3"/>
        <v/>
      </c>
      <c r="T133" s="134" t="str">
        <f t="shared" si="4"/>
        <v/>
      </c>
      <c r="U133" s="134" t="str">
        <f t="shared" si="5"/>
        <v/>
      </c>
      <c r="V133" s="134" t="str">
        <f t="shared" si="12"/>
        <v/>
      </c>
      <c r="W133" s="142" t="str">
        <f t="shared" si="14"/>
        <v/>
      </c>
      <c r="X133" s="265" t="str">
        <f t="shared" si="10"/>
        <v/>
      </c>
      <c r="Y133" s="16">
        <f t="shared" si="13"/>
        <v>0</v>
      </c>
    </row>
    <row r="134" spans="1:25" ht="12.75" hidden="1" customHeight="1">
      <c r="A134" s="128" t="s">
        <v>374</v>
      </c>
      <c r="B134" s="4"/>
      <c r="C134" s="98"/>
      <c r="D134" s="103"/>
      <c r="E134" s="129"/>
      <c r="F134" s="129"/>
      <c r="G134" s="130"/>
      <c r="H134" s="139"/>
      <c r="I134" s="261"/>
      <c r="J134" s="140" t="str">
        <f t="shared" si="11"/>
        <v/>
      </c>
      <c r="K134" s="132"/>
      <c r="L134" s="132"/>
      <c r="M134" s="133"/>
      <c r="N134" s="134" t="str">
        <f t="shared" si="6"/>
        <v/>
      </c>
      <c r="O134" s="140" t="str">
        <f t="shared" si="7"/>
        <v/>
      </c>
      <c r="P134" s="141" t="str">
        <f t="shared" si="1"/>
        <v/>
      </c>
      <c r="Q134" s="137" t="str">
        <f t="shared" si="8"/>
        <v/>
      </c>
      <c r="R134" s="134" t="str">
        <f t="shared" si="2"/>
        <v/>
      </c>
      <c r="S134" s="134" t="str">
        <f t="shared" si="3"/>
        <v/>
      </c>
      <c r="T134" s="134" t="str">
        <f t="shared" si="4"/>
        <v/>
      </c>
      <c r="U134" s="134" t="str">
        <f t="shared" si="5"/>
        <v/>
      </c>
      <c r="V134" s="134" t="str">
        <f t="shared" si="12"/>
        <v/>
      </c>
      <c r="W134" s="142" t="str">
        <f t="shared" si="14"/>
        <v/>
      </c>
      <c r="X134" s="265" t="str">
        <f t="shared" si="10"/>
        <v/>
      </c>
      <c r="Y134" s="16">
        <f t="shared" si="13"/>
        <v>0</v>
      </c>
    </row>
    <row r="135" spans="1:25" ht="12.75" hidden="1" customHeight="1">
      <c r="A135" s="128" t="s">
        <v>374</v>
      </c>
      <c r="B135" s="4"/>
      <c r="C135" s="98"/>
      <c r="D135" s="103"/>
      <c r="E135" s="129"/>
      <c r="F135" s="129"/>
      <c r="G135" s="130"/>
      <c r="H135" s="139"/>
      <c r="I135" s="261"/>
      <c r="J135" s="140" t="str">
        <f t="shared" si="11"/>
        <v/>
      </c>
      <c r="K135" s="132"/>
      <c r="L135" s="132"/>
      <c r="M135" s="133"/>
      <c r="N135" s="134" t="str">
        <f t="shared" si="6"/>
        <v/>
      </c>
      <c r="O135" s="140" t="str">
        <f t="shared" si="7"/>
        <v/>
      </c>
      <c r="P135" s="141" t="str">
        <f t="shared" ref="P135:P198" si="15">IF($Y135 = 1,IF($P$23="No",$P$24,0),"")</f>
        <v/>
      </c>
      <c r="Q135" s="137" t="str">
        <f t="shared" si="8"/>
        <v/>
      </c>
      <c r="R135" s="134" t="str">
        <f t="shared" ref="R135:R198" si="16">IF($Y135 = 1,IFERROR(IF($P$34="Per Bed",$Q$34,$Q$34 /F135),0) + IFERROR(IF($P$35="Per Bed",$Q$35,$Q$35/F135),0),"")</f>
        <v/>
      </c>
      <c r="S135" s="134" t="str">
        <f t="shared" ref="S135:S198" si="17">IF($Y135 = 1,IFERROR(IF($P$36="Per Bed",$Q$36,$Q$36/F135),0),"")</f>
        <v/>
      </c>
      <c r="T135" s="134" t="str">
        <f t="shared" ref="T135:T198" si="18">IF($Y135 = 1,IFERROR(IF($P$38="Per Bed",$Q$38,$Q$38 /F135),0) + IFERROR(IF($P$39="Per Bed",$Q$39,$Q$39/F135),0),"")</f>
        <v/>
      </c>
      <c r="U135" s="134" t="str">
        <f t="shared" ref="U135:U198" si="19">IF($Y135 = 1,IFERROR(IF($P$40="Per Bed",$Q$40,$Q$40/F135),0) + IFERROR(IF($P$41="Per Bed",$Q$41,$Q$41/F135),0) + IFERROR(IF($P$42="Per Bed",$Q$42,$Q$42/F135),0),"")</f>
        <v/>
      </c>
      <c r="V135" s="134" t="str">
        <f t="shared" si="12"/>
        <v/>
      </c>
      <c r="W135" s="142" t="str">
        <f t="shared" si="14"/>
        <v/>
      </c>
      <c r="X135" s="265" t="str">
        <f t="shared" si="10"/>
        <v/>
      </c>
      <c r="Y135" s="16">
        <f t="shared" si="13"/>
        <v>0</v>
      </c>
    </row>
    <row r="136" spans="1:25" ht="12.75" hidden="1" customHeight="1">
      <c r="A136" s="128" t="s">
        <v>374</v>
      </c>
      <c r="B136" s="4"/>
      <c r="C136" s="98"/>
      <c r="D136" s="103"/>
      <c r="E136" s="129"/>
      <c r="F136" s="129"/>
      <c r="G136" s="130"/>
      <c r="H136" s="139"/>
      <c r="I136" s="261"/>
      <c r="J136" s="140" t="str">
        <f t="shared" si="11"/>
        <v/>
      </c>
      <c r="K136" s="132"/>
      <c r="L136" s="132"/>
      <c r="M136" s="133"/>
      <c r="N136" s="134" t="str">
        <f t="shared" ref="N136:N199" si="20">IF($Y136 = 1, $I136-K136/12-L136/12-M136,"")</f>
        <v/>
      </c>
      <c r="O136" s="140" t="str">
        <f t="shared" si="7"/>
        <v/>
      </c>
      <c r="P136" s="141" t="str">
        <f t="shared" si="15"/>
        <v/>
      </c>
      <c r="Q136" s="137" t="str">
        <f t="shared" ref="Q136:Q199" si="21">IF($Y136 = 1,$Q$19,"")</f>
        <v/>
      </c>
      <c r="R136" s="134" t="str">
        <f t="shared" si="16"/>
        <v/>
      </c>
      <c r="S136" s="134" t="str">
        <f t="shared" si="17"/>
        <v/>
      </c>
      <c r="T136" s="134" t="str">
        <f t="shared" si="18"/>
        <v/>
      </c>
      <c r="U136" s="134" t="str">
        <f t="shared" si="19"/>
        <v/>
      </c>
      <c r="V136" s="134" t="str">
        <f t="shared" si="12"/>
        <v/>
      </c>
      <c r="W136" s="142" t="str">
        <f t="shared" si="14"/>
        <v/>
      </c>
      <c r="X136" s="265" t="str">
        <f t="shared" si="10"/>
        <v/>
      </c>
      <c r="Y136" s="16">
        <f t="shared" si="13"/>
        <v>0</v>
      </c>
    </row>
    <row r="137" spans="1:25" ht="12.75" hidden="1" customHeight="1">
      <c r="A137" s="128" t="s">
        <v>374</v>
      </c>
      <c r="B137" s="4"/>
      <c r="C137" s="98"/>
      <c r="D137" s="103"/>
      <c r="E137" s="129"/>
      <c r="F137" s="129"/>
      <c r="G137" s="130"/>
      <c r="H137" s="139"/>
      <c r="I137" s="261"/>
      <c r="J137" s="140" t="str">
        <f t="shared" ref="J137:J200" si="22">IF($Y137 = 1,$I137/$E137,"")</f>
        <v/>
      </c>
      <c r="K137" s="132"/>
      <c r="L137" s="132"/>
      <c r="M137" s="133"/>
      <c r="N137" s="134" t="str">
        <f t="shared" si="20"/>
        <v/>
      </c>
      <c r="O137" s="140" t="str">
        <f t="shared" si="7"/>
        <v/>
      </c>
      <c r="P137" s="141" t="str">
        <f t="shared" si="15"/>
        <v/>
      </c>
      <c r="Q137" s="137" t="str">
        <f t="shared" si="21"/>
        <v/>
      </c>
      <c r="R137" s="134" t="str">
        <f t="shared" si="16"/>
        <v/>
      </c>
      <c r="S137" s="134" t="str">
        <f t="shared" si="17"/>
        <v/>
      </c>
      <c r="T137" s="134" t="str">
        <f t="shared" si="18"/>
        <v/>
      </c>
      <c r="U137" s="134" t="str">
        <f t="shared" si="19"/>
        <v/>
      </c>
      <c r="V137" s="134" t="str">
        <f t="shared" ref="V137:V200" si="23">IF($Y137 = 1,$I$44,"")</f>
        <v/>
      </c>
      <c r="W137" s="142" t="str">
        <f t="shared" si="14"/>
        <v/>
      </c>
      <c r="X137" s="265" t="str">
        <f t="shared" si="10"/>
        <v/>
      </c>
      <c r="Y137" s="16">
        <f t="shared" ref="Y137:Y200" si="24">IF(AND(A137&lt;&gt;"", E137 &gt; 0, F137 &lt;&gt; ""),  1, 0 )</f>
        <v>0</v>
      </c>
    </row>
    <row r="138" spans="1:25" ht="12.75" hidden="1" customHeight="1">
      <c r="A138" s="128" t="s">
        <v>374</v>
      </c>
      <c r="B138" s="4"/>
      <c r="C138" s="98"/>
      <c r="D138" s="103"/>
      <c r="E138" s="129"/>
      <c r="F138" s="129"/>
      <c r="G138" s="130"/>
      <c r="H138" s="139"/>
      <c r="I138" s="261"/>
      <c r="J138" s="140" t="str">
        <f t="shared" si="22"/>
        <v/>
      </c>
      <c r="K138" s="132"/>
      <c r="L138" s="132"/>
      <c r="M138" s="133"/>
      <c r="N138" s="134" t="str">
        <f t="shared" si="20"/>
        <v/>
      </c>
      <c r="O138" s="140" t="str">
        <f t="shared" si="7"/>
        <v/>
      </c>
      <c r="P138" s="141" t="str">
        <f t="shared" si="15"/>
        <v/>
      </c>
      <c r="Q138" s="137" t="str">
        <f t="shared" si="21"/>
        <v/>
      </c>
      <c r="R138" s="134" t="str">
        <f t="shared" si="16"/>
        <v/>
      </c>
      <c r="S138" s="134" t="str">
        <f t="shared" si="17"/>
        <v/>
      </c>
      <c r="T138" s="134" t="str">
        <f t="shared" si="18"/>
        <v/>
      </c>
      <c r="U138" s="134" t="str">
        <f t="shared" si="19"/>
        <v/>
      </c>
      <c r="V138" s="134" t="str">
        <f t="shared" si="23"/>
        <v/>
      </c>
      <c r="W138" s="142" t="str">
        <f t="shared" si="14"/>
        <v/>
      </c>
      <c r="X138" s="265" t="str">
        <f t="shared" si="10"/>
        <v/>
      </c>
      <c r="Y138" s="16">
        <f t="shared" si="24"/>
        <v>0</v>
      </c>
    </row>
    <row r="139" spans="1:25" ht="12.75" hidden="1" customHeight="1">
      <c r="A139" s="128" t="s">
        <v>374</v>
      </c>
      <c r="B139" s="4"/>
      <c r="C139" s="98"/>
      <c r="D139" s="103"/>
      <c r="E139" s="129"/>
      <c r="F139" s="129"/>
      <c r="G139" s="130"/>
      <c r="H139" s="139"/>
      <c r="I139" s="261"/>
      <c r="J139" s="140" t="str">
        <f t="shared" si="22"/>
        <v/>
      </c>
      <c r="K139" s="132"/>
      <c r="L139" s="132"/>
      <c r="M139" s="133"/>
      <c r="N139" s="134" t="str">
        <f t="shared" si="20"/>
        <v/>
      </c>
      <c r="O139" s="140" t="str">
        <f t="shared" si="7"/>
        <v/>
      </c>
      <c r="P139" s="141" t="str">
        <f t="shared" si="15"/>
        <v/>
      </c>
      <c r="Q139" s="137" t="str">
        <f t="shared" si="21"/>
        <v/>
      </c>
      <c r="R139" s="134" t="str">
        <f t="shared" si="16"/>
        <v/>
      </c>
      <c r="S139" s="134" t="str">
        <f t="shared" si="17"/>
        <v/>
      </c>
      <c r="T139" s="134" t="str">
        <f t="shared" si="18"/>
        <v/>
      </c>
      <c r="U139" s="134" t="str">
        <f t="shared" si="19"/>
        <v/>
      </c>
      <c r="V139" s="134" t="str">
        <f t="shared" si="23"/>
        <v/>
      </c>
      <c r="W139" s="142" t="str">
        <f t="shared" si="14"/>
        <v/>
      </c>
      <c r="X139" s="265" t="str">
        <f t="shared" si="10"/>
        <v/>
      </c>
      <c r="Y139" s="16">
        <f t="shared" si="24"/>
        <v>0</v>
      </c>
    </row>
    <row r="140" spans="1:25" ht="12.75" hidden="1" customHeight="1">
      <c r="A140" s="128" t="s">
        <v>374</v>
      </c>
      <c r="B140" s="4"/>
      <c r="C140" s="98"/>
      <c r="D140" s="103"/>
      <c r="E140" s="129"/>
      <c r="F140" s="129"/>
      <c r="G140" s="130"/>
      <c r="H140" s="139"/>
      <c r="I140" s="261"/>
      <c r="J140" s="140" t="str">
        <f t="shared" si="22"/>
        <v/>
      </c>
      <c r="K140" s="132"/>
      <c r="L140" s="132"/>
      <c r="M140" s="133"/>
      <c r="N140" s="134" t="str">
        <f t="shared" si="20"/>
        <v/>
      </c>
      <c r="O140" s="140" t="str">
        <f t="shared" si="7"/>
        <v/>
      </c>
      <c r="P140" s="141" t="str">
        <f t="shared" si="15"/>
        <v/>
      </c>
      <c r="Q140" s="137" t="str">
        <f t="shared" si="21"/>
        <v/>
      </c>
      <c r="R140" s="134" t="str">
        <f t="shared" si="16"/>
        <v/>
      </c>
      <c r="S140" s="134" t="str">
        <f t="shared" si="17"/>
        <v/>
      </c>
      <c r="T140" s="134" t="str">
        <f t="shared" si="18"/>
        <v/>
      </c>
      <c r="U140" s="134" t="str">
        <f t="shared" si="19"/>
        <v/>
      </c>
      <c r="V140" s="134" t="str">
        <f t="shared" si="23"/>
        <v/>
      </c>
      <c r="W140" s="142" t="str">
        <f t="shared" ref="W140:W203" si="25">IF($Y140 = 1,N140+SUM(P140:V140),"")</f>
        <v/>
      </c>
      <c r="X140" s="265" t="str">
        <f t="shared" si="10"/>
        <v/>
      </c>
      <c r="Y140" s="16">
        <f t="shared" si="24"/>
        <v>0</v>
      </c>
    </row>
    <row r="141" spans="1:25" ht="12.75" hidden="1" customHeight="1">
      <c r="A141" s="128" t="s">
        <v>374</v>
      </c>
      <c r="B141" s="4"/>
      <c r="C141" s="98"/>
      <c r="D141" s="103"/>
      <c r="E141" s="129"/>
      <c r="F141" s="129"/>
      <c r="G141" s="130"/>
      <c r="H141" s="139"/>
      <c r="I141" s="261"/>
      <c r="J141" s="140" t="str">
        <f t="shared" si="22"/>
        <v/>
      </c>
      <c r="K141" s="132"/>
      <c r="L141" s="132"/>
      <c r="M141" s="133"/>
      <c r="N141" s="134" t="str">
        <f t="shared" si="20"/>
        <v/>
      </c>
      <c r="O141" s="140" t="str">
        <f t="shared" si="7"/>
        <v/>
      </c>
      <c r="P141" s="141" t="str">
        <f t="shared" si="15"/>
        <v/>
      </c>
      <c r="Q141" s="137" t="str">
        <f t="shared" si="21"/>
        <v/>
      </c>
      <c r="R141" s="134" t="str">
        <f t="shared" si="16"/>
        <v/>
      </c>
      <c r="S141" s="134" t="str">
        <f t="shared" si="17"/>
        <v/>
      </c>
      <c r="T141" s="134" t="str">
        <f t="shared" si="18"/>
        <v/>
      </c>
      <c r="U141" s="134" t="str">
        <f t="shared" si="19"/>
        <v/>
      </c>
      <c r="V141" s="134" t="str">
        <f t="shared" si="23"/>
        <v/>
      </c>
      <c r="W141" s="142" t="str">
        <f t="shared" si="25"/>
        <v/>
      </c>
      <c r="X141" s="265" t="str">
        <f t="shared" si="10"/>
        <v/>
      </c>
      <c r="Y141" s="16">
        <f t="shared" si="24"/>
        <v>0</v>
      </c>
    </row>
    <row r="142" spans="1:25" ht="12.75" hidden="1" customHeight="1">
      <c r="A142" s="128" t="s">
        <v>374</v>
      </c>
      <c r="B142" s="4"/>
      <c r="C142" s="98"/>
      <c r="D142" s="103"/>
      <c r="E142" s="129"/>
      <c r="F142" s="129"/>
      <c r="G142" s="130"/>
      <c r="H142" s="139"/>
      <c r="I142" s="261"/>
      <c r="J142" s="140" t="str">
        <f t="shared" si="22"/>
        <v/>
      </c>
      <c r="K142" s="132"/>
      <c r="L142" s="132"/>
      <c r="M142" s="133"/>
      <c r="N142" s="134" t="str">
        <f t="shared" si="20"/>
        <v/>
      </c>
      <c r="O142" s="140" t="str">
        <f t="shared" si="7"/>
        <v/>
      </c>
      <c r="P142" s="141" t="str">
        <f t="shared" si="15"/>
        <v/>
      </c>
      <c r="Q142" s="137" t="str">
        <f t="shared" si="21"/>
        <v/>
      </c>
      <c r="R142" s="134" t="str">
        <f t="shared" si="16"/>
        <v/>
      </c>
      <c r="S142" s="134" t="str">
        <f t="shared" si="17"/>
        <v/>
      </c>
      <c r="T142" s="134" t="str">
        <f t="shared" si="18"/>
        <v/>
      </c>
      <c r="U142" s="134" t="str">
        <f t="shared" si="19"/>
        <v/>
      </c>
      <c r="V142" s="134" t="str">
        <f t="shared" si="23"/>
        <v/>
      </c>
      <c r="W142" s="142" t="str">
        <f t="shared" si="25"/>
        <v/>
      </c>
      <c r="X142" s="265" t="str">
        <f t="shared" si="10"/>
        <v/>
      </c>
      <c r="Y142" s="16">
        <f t="shared" si="24"/>
        <v>0</v>
      </c>
    </row>
    <row r="143" spans="1:25" ht="12.75" hidden="1" customHeight="1">
      <c r="A143" s="128" t="s">
        <v>374</v>
      </c>
      <c r="B143" s="4"/>
      <c r="C143" s="98"/>
      <c r="D143" s="103"/>
      <c r="E143" s="129"/>
      <c r="F143" s="129"/>
      <c r="G143" s="130"/>
      <c r="H143" s="139"/>
      <c r="I143" s="261"/>
      <c r="J143" s="140" t="str">
        <f t="shared" si="22"/>
        <v/>
      </c>
      <c r="K143" s="132"/>
      <c r="L143" s="132"/>
      <c r="M143" s="133"/>
      <c r="N143" s="134" t="str">
        <f t="shared" si="20"/>
        <v/>
      </c>
      <c r="O143" s="140" t="str">
        <f t="shared" si="7"/>
        <v/>
      </c>
      <c r="P143" s="141" t="str">
        <f t="shared" si="15"/>
        <v/>
      </c>
      <c r="Q143" s="137" t="str">
        <f t="shared" si="21"/>
        <v/>
      </c>
      <c r="R143" s="134" t="str">
        <f t="shared" si="16"/>
        <v/>
      </c>
      <c r="S143" s="134" t="str">
        <f t="shared" si="17"/>
        <v/>
      </c>
      <c r="T143" s="134" t="str">
        <f t="shared" si="18"/>
        <v/>
      </c>
      <c r="U143" s="134" t="str">
        <f t="shared" si="19"/>
        <v/>
      </c>
      <c r="V143" s="134" t="str">
        <f t="shared" si="23"/>
        <v/>
      </c>
      <c r="W143" s="142" t="str">
        <f t="shared" si="25"/>
        <v/>
      </c>
      <c r="X143" s="265" t="str">
        <f t="shared" si="10"/>
        <v/>
      </c>
      <c r="Y143" s="16">
        <f t="shared" si="24"/>
        <v>0</v>
      </c>
    </row>
    <row r="144" spans="1:25" ht="12.75" hidden="1" customHeight="1">
      <c r="A144" s="128" t="s">
        <v>374</v>
      </c>
      <c r="B144" s="4"/>
      <c r="C144" s="98"/>
      <c r="D144" s="103"/>
      <c r="E144" s="129"/>
      <c r="F144" s="129"/>
      <c r="G144" s="130"/>
      <c r="H144" s="139"/>
      <c r="I144" s="261"/>
      <c r="J144" s="140" t="str">
        <f t="shared" si="22"/>
        <v/>
      </c>
      <c r="K144" s="132"/>
      <c r="L144" s="132"/>
      <c r="M144" s="133"/>
      <c r="N144" s="134" t="str">
        <f t="shared" si="20"/>
        <v/>
      </c>
      <c r="O144" s="140" t="str">
        <f t="shared" si="7"/>
        <v/>
      </c>
      <c r="P144" s="141" t="str">
        <f t="shared" si="15"/>
        <v/>
      </c>
      <c r="Q144" s="137" t="str">
        <f t="shared" si="21"/>
        <v/>
      </c>
      <c r="R144" s="134" t="str">
        <f t="shared" si="16"/>
        <v/>
      </c>
      <c r="S144" s="134" t="str">
        <f t="shared" si="17"/>
        <v/>
      </c>
      <c r="T144" s="134" t="str">
        <f t="shared" si="18"/>
        <v/>
      </c>
      <c r="U144" s="134" t="str">
        <f t="shared" si="19"/>
        <v/>
      </c>
      <c r="V144" s="134" t="str">
        <f t="shared" si="23"/>
        <v/>
      </c>
      <c r="W144" s="142" t="str">
        <f t="shared" si="25"/>
        <v/>
      </c>
      <c r="X144" s="265" t="str">
        <f t="shared" si="10"/>
        <v/>
      </c>
      <c r="Y144" s="16">
        <f t="shared" si="24"/>
        <v>0</v>
      </c>
    </row>
    <row r="145" spans="1:25" ht="12.75" hidden="1" customHeight="1">
      <c r="A145" s="128" t="s">
        <v>374</v>
      </c>
      <c r="B145" s="4"/>
      <c r="C145" s="98"/>
      <c r="D145" s="103"/>
      <c r="E145" s="129"/>
      <c r="F145" s="129"/>
      <c r="G145" s="130"/>
      <c r="H145" s="139"/>
      <c r="I145" s="261"/>
      <c r="J145" s="140" t="str">
        <f t="shared" si="22"/>
        <v/>
      </c>
      <c r="K145" s="132"/>
      <c r="L145" s="132"/>
      <c r="M145" s="133"/>
      <c r="N145" s="134" t="str">
        <f t="shared" si="20"/>
        <v/>
      </c>
      <c r="O145" s="140" t="str">
        <f t="shared" si="7"/>
        <v/>
      </c>
      <c r="P145" s="141" t="str">
        <f t="shared" si="15"/>
        <v/>
      </c>
      <c r="Q145" s="137" t="str">
        <f t="shared" si="21"/>
        <v/>
      </c>
      <c r="R145" s="134" t="str">
        <f t="shared" si="16"/>
        <v/>
      </c>
      <c r="S145" s="134" t="str">
        <f t="shared" si="17"/>
        <v/>
      </c>
      <c r="T145" s="134" t="str">
        <f t="shared" si="18"/>
        <v/>
      </c>
      <c r="U145" s="134" t="str">
        <f t="shared" si="19"/>
        <v/>
      </c>
      <c r="V145" s="134" t="str">
        <f t="shared" si="23"/>
        <v/>
      </c>
      <c r="W145" s="142" t="str">
        <f t="shared" si="25"/>
        <v/>
      </c>
      <c r="X145" s="265" t="str">
        <f t="shared" si="10"/>
        <v/>
      </c>
      <c r="Y145" s="16">
        <f t="shared" si="24"/>
        <v>0</v>
      </c>
    </row>
    <row r="146" spans="1:25" ht="12.75" hidden="1" customHeight="1">
      <c r="A146" s="128" t="s">
        <v>374</v>
      </c>
      <c r="B146" s="4"/>
      <c r="C146" s="98"/>
      <c r="D146" s="103"/>
      <c r="E146" s="129"/>
      <c r="F146" s="129"/>
      <c r="G146" s="130"/>
      <c r="H146" s="139"/>
      <c r="I146" s="261"/>
      <c r="J146" s="140" t="str">
        <f t="shared" si="22"/>
        <v/>
      </c>
      <c r="K146" s="132"/>
      <c r="L146" s="132"/>
      <c r="M146" s="133"/>
      <c r="N146" s="134" t="str">
        <f t="shared" si="20"/>
        <v/>
      </c>
      <c r="O146" s="140" t="str">
        <f t="shared" si="7"/>
        <v/>
      </c>
      <c r="P146" s="141" t="str">
        <f t="shared" si="15"/>
        <v/>
      </c>
      <c r="Q146" s="137" t="str">
        <f t="shared" si="21"/>
        <v/>
      </c>
      <c r="R146" s="134" t="str">
        <f t="shared" si="16"/>
        <v/>
      </c>
      <c r="S146" s="134" t="str">
        <f t="shared" si="17"/>
        <v/>
      </c>
      <c r="T146" s="134" t="str">
        <f t="shared" si="18"/>
        <v/>
      </c>
      <c r="U146" s="134" t="str">
        <f t="shared" si="19"/>
        <v/>
      </c>
      <c r="V146" s="134" t="str">
        <f t="shared" si="23"/>
        <v/>
      </c>
      <c r="W146" s="142" t="str">
        <f t="shared" si="25"/>
        <v/>
      </c>
      <c r="X146" s="265" t="str">
        <f t="shared" si="10"/>
        <v/>
      </c>
      <c r="Y146" s="16">
        <f t="shared" si="24"/>
        <v>0</v>
      </c>
    </row>
    <row r="147" spans="1:25" ht="12.75" hidden="1" customHeight="1">
      <c r="A147" s="128" t="s">
        <v>374</v>
      </c>
      <c r="B147" s="4"/>
      <c r="C147" s="98"/>
      <c r="D147" s="103"/>
      <c r="E147" s="129"/>
      <c r="F147" s="129"/>
      <c r="G147" s="130"/>
      <c r="H147" s="139"/>
      <c r="I147" s="261"/>
      <c r="J147" s="140" t="str">
        <f t="shared" si="22"/>
        <v/>
      </c>
      <c r="K147" s="132"/>
      <c r="L147" s="132"/>
      <c r="M147" s="133"/>
      <c r="N147" s="134" t="str">
        <f t="shared" si="20"/>
        <v/>
      </c>
      <c r="O147" s="140" t="str">
        <f t="shared" si="7"/>
        <v/>
      </c>
      <c r="P147" s="141" t="str">
        <f t="shared" si="15"/>
        <v/>
      </c>
      <c r="Q147" s="137" t="str">
        <f t="shared" si="21"/>
        <v/>
      </c>
      <c r="R147" s="134" t="str">
        <f t="shared" si="16"/>
        <v/>
      </c>
      <c r="S147" s="134" t="str">
        <f t="shared" si="17"/>
        <v/>
      </c>
      <c r="T147" s="134" t="str">
        <f t="shared" si="18"/>
        <v/>
      </c>
      <c r="U147" s="134" t="str">
        <f t="shared" si="19"/>
        <v/>
      </c>
      <c r="V147" s="134" t="str">
        <f t="shared" si="23"/>
        <v/>
      </c>
      <c r="W147" s="142" t="str">
        <f t="shared" si="25"/>
        <v/>
      </c>
      <c r="X147" s="265" t="str">
        <f t="shared" si="10"/>
        <v/>
      </c>
      <c r="Y147" s="16">
        <f t="shared" si="24"/>
        <v>0</v>
      </c>
    </row>
    <row r="148" spans="1:25" ht="12.75" hidden="1" customHeight="1">
      <c r="A148" s="128" t="s">
        <v>374</v>
      </c>
      <c r="B148" s="4"/>
      <c r="C148" s="98"/>
      <c r="D148" s="103"/>
      <c r="E148" s="129"/>
      <c r="F148" s="129"/>
      <c r="G148" s="130"/>
      <c r="H148" s="139"/>
      <c r="I148" s="261"/>
      <c r="J148" s="140" t="str">
        <f t="shared" si="22"/>
        <v/>
      </c>
      <c r="K148" s="132"/>
      <c r="L148" s="132"/>
      <c r="M148" s="133"/>
      <c r="N148" s="134" t="str">
        <f t="shared" si="20"/>
        <v/>
      </c>
      <c r="O148" s="140" t="str">
        <f t="shared" si="7"/>
        <v/>
      </c>
      <c r="P148" s="141" t="str">
        <f t="shared" si="15"/>
        <v/>
      </c>
      <c r="Q148" s="137" t="str">
        <f t="shared" si="21"/>
        <v/>
      </c>
      <c r="R148" s="134" t="str">
        <f t="shared" si="16"/>
        <v/>
      </c>
      <c r="S148" s="134" t="str">
        <f t="shared" si="17"/>
        <v/>
      </c>
      <c r="T148" s="134" t="str">
        <f t="shared" si="18"/>
        <v/>
      </c>
      <c r="U148" s="134" t="str">
        <f t="shared" si="19"/>
        <v/>
      </c>
      <c r="V148" s="134" t="str">
        <f t="shared" si="23"/>
        <v/>
      </c>
      <c r="W148" s="142" t="str">
        <f t="shared" si="25"/>
        <v/>
      </c>
      <c r="X148" s="265" t="str">
        <f t="shared" si="10"/>
        <v/>
      </c>
      <c r="Y148" s="16">
        <f t="shared" si="24"/>
        <v>0</v>
      </c>
    </row>
    <row r="149" spans="1:25" ht="12.75" hidden="1" customHeight="1">
      <c r="A149" s="128" t="s">
        <v>374</v>
      </c>
      <c r="B149" s="4"/>
      <c r="C149" s="98"/>
      <c r="D149" s="103"/>
      <c r="E149" s="129"/>
      <c r="F149" s="129"/>
      <c r="G149" s="130"/>
      <c r="H149" s="139"/>
      <c r="I149" s="261"/>
      <c r="J149" s="140" t="str">
        <f t="shared" si="22"/>
        <v/>
      </c>
      <c r="K149" s="132"/>
      <c r="L149" s="132"/>
      <c r="M149" s="133"/>
      <c r="N149" s="134" t="str">
        <f t="shared" si="20"/>
        <v/>
      </c>
      <c r="O149" s="140" t="str">
        <f t="shared" si="7"/>
        <v/>
      </c>
      <c r="P149" s="141" t="str">
        <f t="shared" si="15"/>
        <v/>
      </c>
      <c r="Q149" s="137" t="str">
        <f t="shared" si="21"/>
        <v/>
      </c>
      <c r="R149" s="134" t="str">
        <f t="shared" si="16"/>
        <v/>
      </c>
      <c r="S149" s="134" t="str">
        <f t="shared" si="17"/>
        <v/>
      </c>
      <c r="T149" s="134" t="str">
        <f t="shared" si="18"/>
        <v/>
      </c>
      <c r="U149" s="134" t="str">
        <f t="shared" si="19"/>
        <v/>
      </c>
      <c r="V149" s="134" t="str">
        <f t="shared" si="23"/>
        <v/>
      </c>
      <c r="W149" s="142" t="str">
        <f t="shared" si="25"/>
        <v/>
      </c>
      <c r="X149" s="265" t="str">
        <f t="shared" si="10"/>
        <v/>
      </c>
      <c r="Y149" s="16">
        <f t="shared" si="24"/>
        <v>0</v>
      </c>
    </row>
    <row r="150" spans="1:25" ht="12.75" hidden="1" customHeight="1">
      <c r="A150" s="128" t="s">
        <v>374</v>
      </c>
      <c r="B150" s="4"/>
      <c r="C150" s="98"/>
      <c r="D150" s="103"/>
      <c r="E150" s="129"/>
      <c r="F150" s="129"/>
      <c r="G150" s="130"/>
      <c r="H150" s="139"/>
      <c r="I150" s="261"/>
      <c r="J150" s="140" t="str">
        <f t="shared" si="22"/>
        <v/>
      </c>
      <c r="K150" s="132"/>
      <c r="L150" s="132"/>
      <c r="M150" s="133"/>
      <c r="N150" s="134" t="str">
        <f t="shared" si="20"/>
        <v/>
      </c>
      <c r="O150" s="140" t="str">
        <f t="shared" si="7"/>
        <v/>
      </c>
      <c r="P150" s="141" t="str">
        <f t="shared" si="15"/>
        <v/>
      </c>
      <c r="Q150" s="137" t="str">
        <f t="shared" si="21"/>
        <v/>
      </c>
      <c r="R150" s="134" t="str">
        <f t="shared" si="16"/>
        <v/>
      </c>
      <c r="S150" s="134" t="str">
        <f t="shared" si="17"/>
        <v/>
      </c>
      <c r="T150" s="134" t="str">
        <f t="shared" si="18"/>
        <v/>
      </c>
      <c r="U150" s="134" t="str">
        <f t="shared" si="19"/>
        <v/>
      </c>
      <c r="V150" s="134" t="str">
        <f t="shared" si="23"/>
        <v/>
      </c>
      <c r="W150" s="142" t="str">
        <f t="shared" si="25"/>
        <v/>
      </c>
      <c r="X150" s="265" t="str">
        <f t="shared" si="10"/>
        <v/>
      </c>
      <c r="Y150" s="16">
        <f t="shared" si="24"/>
        <v>0</v>
      </c>
    </row>
    <row r="151" spans="1:25" ht="12.75" hidden="1" customHeight="1">
      <c r="A151" s="128" t="s">
        <v>374</v>
      </c>
      <c r="B151" s="4"/>
      <c r="C151" s="98"/>
      <c r="D151" s="103"/>
      <c r="E151" s="129"/>
      <c r="F151" s="129"/>
      <c r="G151" s="130"/>
      <c r="H151" s="139"/>
      <c r="I151" s="261"/>
      <c r="J151" s="140" t="str">
        <f t="shared" si="22"/>
        <v/>
      </c>
      <c r="K151" s="132"/>
      <c r="L151" s="132"/>
      <c r="M151" s="133"/>
      <c r="N151" s="134" t="str">
        <f t="shared" si="20"/>
        <v/>
      </c>
      <c r="O151" s="140" t="str">
        <f t="shared" si="7"/>
        <v/>
      </c>
      <c r="P151" s="141" t="str">
        <f t="shared" si="15"/>
        <v/>
      </c>
      <c r="Q151" s="137" t="str">
        <f t="shared" si="21"/>
        <v/>
      </c>
      <c r="R151" s="134" t="str">
        <f t="shared" si="16"/>
        <v/>
      </c>
      <c r="S151" s="134" t="str">
        <f t="shared" si="17"/>
        <v/>
      </c>
      <c r="T151" s="134" t="str">
        <f t="shared" si="18"/>
        <v/>
      </c>
      <c r="U151" s="134" t="str">
        <f t="shared" si="19"/>
        <v/>
      </c>
      <c r="V151" s="134" t="str">
        <f t="shared" si="23"/>
        <v/>
      </c>
      <c r="W151" s="142" t="str">
        <f t="shared" si="25"/>
        <v/>
      </c>
      <c r="X151" s="265" t="str">
        <f t="shared" si="10"/>
        <v/>
      </c>
      <c r="Y151" s="16">
        <f t="shared" si="24"/>
        <v>0</v>
      </c>
    </row>
    <row r="152" spans="1:25" ht="12.75" hidden="1" customHeight="1">
      <c r="A152" s="128" t="s">
        <v>374</v>
      </c>
      <c r="B152" s="4"/>
      <c r="C152" s="98"/>
      <c r="D152" s="103"/>
      <c r="E152" s="129"/>
      <c r="F152" s="129"/>
      <c r="G152" s="130"/>
      <c r="H152" s="139"/>
      <c r="I152" s="261"/>
      <c r="J152" s="140" t="str">
        <f t="shared" si="22"/>
        <v/>
      </c>
      <c r="K152" s="132"/>
      <c r="L152" s="132"/>
      <c r="M152" s="133"/>
      <c r="N152" s="134" t="str">
        <f t="shared" si="20"/>
        <v/>
      </c>
      <c r="O152" s="140" t="str">
        <f t="shared" si="7"/>
        <v/>
      </c>
      <c r="P152" s="141" t="str">
        <f t="shared" si="15"/>
        <v/>
      </c>
      <c r="Q152" s="137" t="str">
        <f t="shared" si="21"/>
        <v/>
      </c>
      <c r="R152" s="134" t="str">
        <f t="shared" si="16"/>
        <v/>
      </c>
      <c r="S152" s="134" t="str">
        <f t="shared" si="17"/>
        <v/>
      </c>
      <c r="T152" s="134" t="str">
        <f t="shared" si="18"/>
        <v/>
      </c>
      <c r="U152" s="134" t="str">
        <f t="shared" si="19"/>
        <v/>
      </c>
      <c r="V152" s="134" t="str">
        <f t="shared" si="23"/>
        <v/>
      </c>
      <c r="W152" s="142" t="str">
        <f t="shared" si="25"/>
        <v/>
      </c>
      <c r="X152" s="265" t="str">
        <f t="shared" si="10"/>
        <v/>
      </c>
      <c r="Y152" s="16">
        <f t="shared" si="24"/>
        <v>0</v>
      </c>
    </row>
    <row r="153" spans="1:25" ht="12.75" hidden="1" customHeight="1">
      <c r="A153" s="128" t="s">
        <v>374</v>
      </c>
      <c r="B153" s="4"/>
      <c r="C153" s="98"/>
      <c r="D153" s="103"/>
      <c r="E153" s="129"/>
      <c r="F153" s="129"/>
      <c r="G153" s="130"/>
      <c r="H153" s="139"/>
      <c r="I153" s="261"/>
      <c r="J153" s="140" t="str">
        <f t="shared" si="22"/>
        <v/>
      </c>
      <c r="K153" s="132"/>
      <c r="L153" s="132"/>
      <c r="M153" s="133"/>
      <c r="N153" s="134" t="str">
        <f t="shared" si="20"/>
        <v/>
      </c>
      <c r="O153" s="140" t="str">
        <f t="shared" si="7"/>
        <v/>
      </c>
      <c r="P153" s="141" t="str">
        <f t="shared" si="15"/>
        <v/>
      </c>
      <c r="Q153" s="137" t="str">
        <f t="shared" si="21"/>
        <v/>
      </c>
      <c r="R153" s="134" t="str">
        <f t="shared" si="16"/>
        <v/>
      </c>
      <c r="S153" s="134" t="str">
        <f t="shared" si="17"/>
        <v/>
      </c>
      <c r="T153" s="134" t="str">
        <f t="shared" si="18"/>
        <v/>
      </c>
      <c r="U153" s="134" t="str">
        <f t="shared" si="19"/>
        <v/>
      </c>
      <c r="V153" s="134" t="str">
        <f t="shared" si="23"/>
        <v/>
      </c>
      <c r="W153" s="142" t="str">
        <f t="shared" si="25"/>
        <v/>
      </c>
      <c r="X153" s="265" t="str">
        <f t="shared" si="10"/>
        <v/>
      </c>
      <c r="Y153" s="16">
        <f t="shared" si="24"/>
        <v>0</v>
      </c>
    </row>
    <row r="154" spans="1:25" ht="12.75" hidden="1" customHeight="1">
      <c r="A154" s="128" t="s">
        <v>374</v>
      </c>
      <c r="B154" s="4"/>
      <c r="C154" s="98"/>
      <c r="D154" s="103"/>
      <c r="E154" s="129"/>
      <c r="F154" s="129"/>
      <c r="G154" s="130"/>
      <c r="H154" s="139"/>
      <c r="I154" s="261"/>
      <c r="J154" s="140" t="str">
        <f t="shared" si="22"/>
        <v/>
      </c>
      <c r="K154" s="132"/>
      <c r="L154" s="132"/>
      <c r="M154" s="133"/>
      <c r="N154" s="134" t="str">
        <f t="shared" si="20"/>
        <v/>
      </c>
      <c r="O154" s="140" t="str">
        <f t="shared" si="7"/>
        <v/>
      </c>
      <c r="P154" s="141" t="str">
        <f t="shared" si="15"/>
        <v/>
      </c>
      <c r="Q154" s="137" t="str">
        <f t="shared" si="21"/>
        <v/>
      </c>
      <c r="R154" s="134" t="str">
        <f t="shared" si="16"/>
        <v/>
      </c>
      <c r="S154" s="134" t="str">
        <f t="shared" si="17"/>
        <v/>
      </c>
      <c r="T154" s="134" t="str">
        <f t="shared" si="18"/>
        <v/>
      </c>
      <c r="U154" s="134" t="str">
        <f t="shared" si="19"/>
        <v/>
      </c>
      <c r="V154" s="134" t="str">
        <f t="shared" si="23"/>
        <v/>
      </c>
      <c r="W154" s="142" t="str">
        <f t="shared" si="25"/>
        <v/>
      </c>
      <c r="X154" s="265" t="str">
        <f t="shared" si="10"/>
        <v/>
      </c>
      <c r="Y154" s="16">
        <f t="shared" si="24"/>
        <v>0</v>
      </c>
    </row>
    <row r="155" spans="1:25" ht="12.75" hidden="1" customHeight="1">
      <c r="A155" s="128" t="s">
        <v>374</v>
      </c>
      <c r="B155" s="4"/>
      <c r="C155" s="98"/>
      <c r="D155" s="103"/>
      <c r="E155" s="129"/>
      <c r="F155" s="129"/>
      <c r="G155" s="130"/>
      <c r="H155" s="139"/>
      <c r="I155" s="261"/>
      <c r="J155" s="140" t="str">
        <f t="shared" si="22"/>
        <v/>
      </c>
      <c r="K155" s="132"/>
      <c r="L155" s="132"/>
      <c r="M155" s="133"/>
      <c r="N155" s="134" t="str">
        <f t="shared" si="20"/>
        <v/>
      </c>
      <c r="O155" s="140" t="str">
        <f t="shared" si="7"/>
        <v/>
      </c>
      <c r="P155" s="141" t="str">
        <f t="shared" si="15"/>
        <v/>
      </c>
      <c r="Q155" s="137" t="str">
        <f t="shared" si="21"/>
        <v/>
      </c>
      <c r="R155" s="134" t="str">
        <f t="shared" si="16"/>
        <v/>
      </c>
      <c r="S155" s="134" t="str">
        <f t="shared" si="17"/>
        <v/>
      </c>
      <c r="T155" s="134" t="str">
        <f t="shared" si="18"/>
        <v/>
      </c>
      <c r="U155" s="134" t="str">
        <f t="shared" si="19"/>
        <v/>
      </c>
      <c r="V155" s="134" t="str">
        <f t="shared" si="23"/>
        <v/>
      </c>
      <c r="W155" s="142" t="str">
        <f t="shared" si="25"/>
        <v/>
      </c>
      <c r="X155" s="265" t="str">
        <f t="shared" si="10"/>
        <v/>
      </c>
      <c r="Y155" s="16">
        <f t="shared" si="24"/>
        <v>0</v>
      </c>
    </row>
    <row r="156" spans="1:25" ht="12.75" hidden="1" customHeight="1">
      <c r="A156" s="128" t="s">
        <v>374</v>
      </c>
      <c r="B156" s="4"/>
      <c r="C156" s="98"/>
      <c r="D156" s="103"/>
      <c r="E156" s="129"/>
      <c r="F156" s="129"/>
      <c r="G156" s="130"/>
      <c r="H156" s="139"/>
      <c r="I156" s="261"/>
      <c r="J156" s="140" t="str">
        <f t="shared" si="22"/>
        <v/>
      </c>
      <c r="K156" s="132"/>
      <c r="L156" s="132"/>
      <c r="M156" s="133"/>
      <c r="N156" s="134" t="str">
        <f t="shared" si="20"/>
        <v/>
      </c>
      <c r="O156" s="140" t="str">
        <f t="shared" si="7"/>
        <v/>
      </c>
      <c r="P156" s="141" t="str">
        <f t="shared" si="15"/>
        <v/>
      </c>
      <c r="Q156" s="137" t="str">
        <f t="shared" si="21"/>
        <v/>
      </c>
      <c r="R156" s="134" t="str">
        <f t="shared" si="16"/>
        <v/>
      </c>
      <c r="S156" s="134" t="str">
        <f t="shared" si="17"/>
        <v/>
      </c>
      <c r="T156" s="134" t="str">
        <f t="shared" si="18"/>
        <v/>
      </c>
      <c r="U156" s="134" t="str">
        <f t="shared" si="19"/>
        <v/>
      </c>
      <c r="V156" s="134" t="str">
        <f t="shared" si="23"/>
        <v/>
      </c>
      <c r="W156" s="142" t="str">
        <f t="shared" si="25"/>
        <v/>
      </c>
      <c r="X156" s="265" t="str">
        <f t="shared" si="10"/>
        <v/>
      </c>
      <c r="Y156" s="16">
        <f t="shared" si="24"/>
        <v>0</v>
      </c>
    </row>
    <row r="157" spans="1:25" ht="12.75" hidden="1" customHeight="1">
      <c r="A157" s="128" t="s">
        <v>374</v>
      </c>
      <c r="B157" s="4"/>
      <c r="C157" s="98"/>
      <c r="D157" s="103"/>
      <c r="E157" s="129"/>
      <c r="F157" s="129"/>
      <c r="G157" s="130"/>
      <c r="H157" s="139"/>
      <c r="I157" s="261"/>
      <c r="J157" s="140" t="str">
        <f t="shared" si="22"/>
        <v/>
      </c>
      <c r="K157" s="132"/>
      <c r="L157" s="132"/>
      <c r="M157" s="133"/>
      <c r="N157" s="134" t="str">
        <f t="shared" si="20"/>
        <v/>
      </c>
      <c r="O157" s="140" t="str">
        <f t="shared" si="7"/>
        <v/>
      </c>
      <c r="P157" s="141" t="str">
        <f t="shared" si="15"/>
        <v/>
      </c>
      <c r="Q157" s="137" t="str">
        <f t="shared" si="21"/>
        <v/>
      </c>
      <c r="R157" s="134" t="str">
        <f t="shared" si="16"/>
        <v/>
      </c>
      <c r="S157" s="134" t="str">
        <f t="shared" si="17"/>
        <v/>
      </c>
      <c r="T157" s="134" t="str">
        <f t="shared" si="18"/>
        <v/>
      </c>
      <c r="U157" s="134" t="str">
        <f t="shared" si="19"/>
        <v/>
      </c>
      <c r="V157" s="134" t="str">
        <f t="shared" si="23"/>
        <v/>
      </c>
      <c r="W157" s="142" t="str">
        <f t="shared" si="25"/>
        <v/>
      </c>
      <c r="X157" s="265" t="str">
        <f t="shared" si="10"/>
        <v/>
      </c>
      <c r="Y157" s="16">
        <f t="shared" si="24"/>
        <v>0</v>
      </c>
    </row>
    <row r="158" spans="1:25" ht="12.75" hidden="1" customHeight="1">
      <c r="A158" s="128" t="s">
        <v>374</v>
      </c>
      <c r="B158" s="4"/>
      <c r="C158" s="98"/>
      <c r="D158" s="103"/>
      <c r="E158" s="129"/>
      <c r="F158" s="129"/>
      <c r="G158" s="130"/>
      <c r="H158" s="139"/>
      <c r="I158" s="261"/>
      <c r="J158" s="140" t="str">
        <f t="shared" si="22"/>
        <v/>
      </c>
      <c r="K158" s="132"/>
      <c r="L158" s="132"/>
      <c r="M158" s="133"/>
      <c r="N158" s="134" t="str">
        <f t="shared" si="20"/>
        <v/>
      </c>
      <c r="O158" s="140" t="str">
        <f t="shared" si="7"/>
        <v/>
      </c>
      <c r="P158" s="141" t="str">
        <f t="shared" si="15"/>
        <v/>
      </c>
      <c r="Q158" s="137" t="str">
        <f t="shared" si="21"/>
        <v/>
      </c>
      <c r="R158" s="134" t="str">
        <f t="shared" si="16"/>
        <v/>
      </c>
      <c r="S158" s="134" t="str">
        <f t="shared" si="17"/>
        <v/>
      </c>
      <c r="T158" s="134" t="str">
        <f t="shared" si="18"/>
        <v/>
      </c>
      <c r="U158" s="134" t="str">
        <f t="shared" si="19"/>
        <v/>
      </c>
      <c r="V158" s="134" t="str">
        <f t="shared" si="23"/>
        <v/>
      </c>
      <c r="W158" s="142" t="str">
        <f t="shared" si="25"/>
        <v/>
      </c>
      <c r="X158" s="265" t="str">
        <f t="shared" si="10"/>
        <v/>
      </c>
      <c r="Y158" s="16">
        <f t="shared" si="24"/>
        <v>0</v>
      </c>
    </row>
    <row r="159" spans="1:25" ht="12.75" hidden="1" customHeight="1">
      <c r="A159" s="128" t="s">
        <v>374</v>
      </c>
      <c r="B159" s="4"/>
      <c r="C159" s="98"/>
      <c r="D159" s="103"/>
      <c r="E159" s="129"/>
      <c r="F159" s="129"/>
      <c r="G159" s="130"/>
      <c r="H159" s="139"/>
      <c r="I159" s="261"/>
      <c r="J159" s="140" t="str">
        <f t="shared" si="22"/>
        <v/>
      </c>
      <c r="K159" s="132"/>
      <c r="L159" s="132"/>
      <c r="M159" s="133"/>
      <c r="N159" s="134" t="str">
        <f t="shared" si="20"/>
        <v/>
      </c>
      <c r="O159" s="140" t="str">
        <f t="shared" si="7"/>
        <v/>
      </c>
      <c r="P159" s="141" t="str">
        <f t="shared" si="15"/>
        <v/>
      </c>
      <c r="Q159" s="137" t="str">
        <f t="shared" si="21"/>
        <v/>
      </c>
      <c r="R159" s="134" t="str">
        <f t="shared" si="16"/>
        <v/>
      </c>
      <c r="S159" s="134" t="str">
        <f t="shared" si="17"/>
        <v/>
      </c>
      <c r="T159" s="134" t="str">
        <f t="shared" si="18"/>
        <v/>
      </c>
      <c r="U159" s="134" t="str">
        <f t="shared" si="19"/>
        <v/>
      </c>
      <c r="V159" s="134" t="str">
        <f t="shared" si="23"/>
        <v/>
      </c>
      <c r="W159" s="142" t="str">
        <f t="shared" si="25"/>
        <v/>
      </c>
      <c r="X159" s="265" t="str">
        <f t="shared" si="10"/>
        <v/>
      </c>
      <c r="Y159" s="16">
        <f t="shared" si="24"/>
        <v>0</v>
      </c>
    </row>
    <row r="160" spans="1:25" ht="12.75" hidden="1" customHeight="1">
      <c r="A160" s="128" t="s">
        <v>374</v>
      </c>
      <c r="B160" s="4"/>
      <c r="C160" s="98"/>
      <c r="D160" s="103"/>
      <c r="E160" s="129"/>
      <c r="F160" s="129"/>
      <c r="G160" s="130"/>
      <c r="H160" s="139"/>
      <c r="I160" s="261"/>
      <c r="J160" s="140" t="str">
        <f t="shared" si="22"/>
        <v/>
      </c>
      <c r="K160" s="132"/>
      <c r="L160" s="132"/>
      <c r="M160" s="133"/>
      <c r="N160" s="134" t="str">
        <f t="shared" si="20"/>
        <v/>
      </c>
      <c r="O160" s="140" t="str">
        <f t="shared" si="7"/>
        <v/>
      </c>
      <c r="P160" s="141" t="str">
        <f t="shared" si="15"/>
        <v/>
      </c>
      <c r="Q160" s="137" t="str">
        <f t="shared" si="21"/>
        <v/>
      </c>
      <c r="R160" s="134" t="str">
        <f t="shared" si="16"/>
        <v/>
      </c>
      <c r="S160" s="134" t="str">
        <f t="shared" si="17"/>
        <v/>
      </c>
      <c r="T160" s="134" t="str">
        <f t="shared" si="18"/>
        <v/>
      </c>
      <c r="U160" s="134" t="str">
        <f t="shared" si="19"/>
        <v/>
      </c>
      <c r="V160" s="134" t="str">
        <f t="shared" si="23"/>
        <v/>
      </c>
      <c r="W160" s="142" t="str">
        <f t="shared" si="25"/>
        <v/>
      </c>
      <c r="X160" s="265" t="str">
        <f t="shared" si="10"/>
        <v/>
      </c>
      <c r="Y160" s="16">
        <f t="shared" si="24"/>
        <v>0</v>
      </c>
    </row>
    <row r="161" spans="1:25" ht="12.75" hidden="1" customHeight="1">
      <c r="A161" s="128" t="s">
        <v>374</v>
      </c>
      <c r="B161" s="4"/>
      <c r="C161" s="98"/>
      <c r="D161" s="103"/>
      <c r="E161" s="129"/>
      <c r="F161" s="129"/>
      <c r="G161" s="130"/>
      <c r="H161" s="139"/>
      <c r="I161" s="261"/>
      <c r="J161" s="140" t="str">
        <f t="shared" si="22"/>
        <v/>
      </c>
      <c r="K161" s="132"/>
      <c r="L161" s="132"/>
      <c r="M161" s="133"/>
      <c r="N161" s="134" t="str">
        <f t="shared" si="20"/>
        <v/>
      </c>
      <c r="O161" s="140" t="str">
        <f t="shared" si="7"/>
        <v/>
      </c>
      <c r="P161" s="141" t="str">
        <f t="shared" si="15"/>
        <v/>
      </c>
      <c r="Q161" s="137" t="str">
        <f t="shared" si="21"/>
        <v/>
      </c>
      <c r="R161" s="134" t="str">
        <f t="shared" si="16"/>
        <v/>
      </c>
      <c r="S161" s="134" t="str">
        <f t="shared" si="17"/>
        <v/>
      </c>
      <c r="T161" s="134" t="str">
        <f t="shared" si="18"/>
        <v/>
      </c>
      <c r="U161" s="134" t="str">
        <f t="shared" si="19"/>
        <v/>
      </c>
      <c r="V161" s="134" t="str">
        <f t="shared" si="23"/>
        <v/>
      </c>
      <c r="W161" s="142" t="str">
        <f t="shared" si="25"/>
        <v/>
      </c>
      <c r="X161" s="265" t="str">
        <f t="shared" si="10"/>
        <v/>
      </c>
      <c r="Y161" s="16">
        <f t="shared" si="24"/>
        <v>0</v>
      </c>
    </row>
    <row r="162" spans="1:25" ht="12.75" hidden="1" customHeight="1">
      <c r="A162" s="128" t="s">
        <v>374</v>
      </c>
      <c r="B162" s="4"/>
      <c r="C162" s="98"/>
      <c r="D162" s="103"/>
      <c r="E162" s="129"/>
      <c r="F162" s="129"/>
      <c r="G162" s="130"/>
      <c r="H162" s="139"/>
      <c r="I162" s="261"/>
      <c r="J162" s="140" t="str">
        <f t="shared" si="22"/>
        <v/>
      </c>
      <c r="K162" s="132"/>
      <c r="L162" s="132"/>
      <c r="M162" s="133"/>
      <c r="N162" s="134" t="str">
        <f t="shared" si="20"/>
        <v/>
      </c>
      <c r="O162" s="140" t="str">
        <f t="shared" si="7"/>
        <v/>
      </c>
      <c r="P162" s="141" t="str">
        <f t="shared" si="15"/>
        <v/>
      </c>
      <c r="Q162" s="137" t="str">
        <f t="shared" si="21"/>
        <v/>
      </c>
      <c r="R162" s="134" t="str">
        <f t="shared" si="16"/>
        <v/>
      </c>
      <c r="S162" s="134" t="str">
        <f t="shared" si="17"/>
        <v/>
      </c>
      <c r="T162" s="134" t="str">
        <f t="shared" si="18"/>
        <v/>
      </c>
      <c r="U162" s="134" t="str">
        <f t="shared" si="19"/>
        <v/>
      </c>
      <c r="V162" s="134" t="str">
        <f t="shared" si="23"/>
        <v/>
      </c>
      <c r="W162" s="142" t="str">
        <f t="shared" si="25"/>
        <v/>
      </c>
      <c r="X162" s="265" t="str">
        <f t="shared" si="10"/>
        <v/>
      </c>
      <c r="Y162" s="16">
        <f t="shared" si="24"/>
        <v>0</v>
      </c>
    </row>
    <row r="163" spans="1:25" ht="12.75" hidden="1" customHeight="1">
      <c r="A163" s="128" t="s">
        <v>374</v>
      </c>
      <c r="B163" s="4"/>
      <c r="C163" s="98"/>
      <c r="D163" s="103"/>
      <c r="E163" s="129"/>
      <c r="F163" s="129"/>
      <c r="G163" s="130"/>
      <c r="H163" s="139"/>
      <c r="I163" s="261"/>
      <c r="J163" s="140" t="str">
        <f t="shared" si="22"/>
        <v/>
      </c>
      <c r="K163" s="132"/>
      <c r="L163" s="132"/>
      <c r="M163" s="133"/>
      <c r="N163" s="134" t="str">
        <f t="shared" si="20"/>
        <v/>
      </c>
      <c r="O163" s="140" t="str">
        <f t="shared" si="7"/>
        <v/>
      </c>
      <c r="P163" s="141" t="str">
        <f t="shared" si="15"/>
        <v/>
      </c>
      <c r="Q163" s="137" t="str">
        <f t="shared" si="21"/>
        <v/>
      </c>
      <c r="R163" s="134" t="str">
        <f t="shared" si="16"/>
        <v/>
      </c>
      <c r="S163" s="134" t="str">
        <f t="shared" si="17"/>
        <v/>
      </c>
      <c r="T163" s="134" t="str">
        <f t="shared" si="18"/>
        <v/>
      </c>
      <c r="U163" s="134" t="str">
        <f t="shared" si="19"/>
        <v/>
      </c>
      <c r="V163" s="134" t="str">
        <f t="shared" si="23"/>
        <v/>
      </c>
      <c r="W163" s="142" t="str">
        <f t="shared" si="25"/>
        <v/>
      </c>
      <c r="X163" s="265" t="str">
        <f t="shared" si="10"/>
        <v/>
      </c>
      <c r="Y163" s="16">
        <f t="shared" si="24"/>
        <v>0</v>
      </c>
    </row>
    <row r="164" spans="1:25" ht="12.75" hidden="1" customHeight="1">
      <c r="A164" s="128" t="s">
        <v>374</v>
      </c>
      <c r="B164" s="4"/>
      <c r="C164" s="98"/>
      <c r="D164" s="103"/>
      <c r="E164" s="129"/>
      <c r="F164" s="129"/>
      <c r="G164" s="130"/>
      <c r="H164" s="139"/>
      <c r="I164" s="261"/>
      <c r="J164" s="140" t="str">
        <f t="shared" si="22"/>
        <v/>
      </c>
      <c r="K164" s="132"/>
      <c r="L164" s="132"/>
      <c r="M164" s="133"/>
      <c r="N164" s="134" t="str">
        <f t="shared" si="20"/>
        <v/>
      </c>
      <c r="O164" s="140" t="str">
        <f t="shared" si="7"/>
        <v/>
      </c>
      <c r="P164" s="141" t="str">
        <f t="shared" si="15"/>
        <v/>
      </c>
      <c r="Q164" s="137" t="str">
        <f t="shared" si="21"/>
        <v/>
      </c>
      <c r="R164" s="134" t="str">
        <f t="shared" si="16"/>
        <v/>
      </c>
      <c r="S164" s="134" t="str">
        <f t="shared" si="17"/>
        <v/>
      </c>
      <c r="T164" s="134" t="str">
        <f t="shared" si="18"/>
        <v/>
      </c>
      <c r="U164" s="134" t="str">
        <f t="shared" si="19"/>
        <v/>
      </c>
      <c r="V164" s="134" t="str">
        <f t="shared" si="23"/>
        <v/>
      </c>
      <c r="W164" s="142" t="str">
        <f t="shared" si="25"/>
        <v/>
      </c>
      <c r="X164" s="265" t="str">
        <f t="shared" si="10"/>
        <v/>
      </c>
      <c r="Y164" s="16">
        <f t="shared" si="24"/>
        <v>0</v>
      </c>
    </row>
    <row r="165" spans="1:25" ht="12.75" hidden="1" customHeight="1">
      <c r="A165" s="128" t="s">
        <v>374</v>
      </c>
      <c r="B165" s="4"/>
      <c r="C165" s="98"/>
      <c r="D165" s="103"/>
      <c r="E165" s="129"/>
      <c r="F165" s="129"/>
      <c r="G165" s="130"/>
      <c r="H165" s="139"/>
      <c r="I165" s="261"/>
      <c r="J165" s="140" t="str">
        <f t="shared" si="22"/>
        <v/>
      </c>
      <c r="K165" s="132"/>
      <c r="L165" s="132"/>
      <c r="M165" s="133"/>
      <c r="N165" s="134" t="str">
        <f t="shared" si="20"/>
        <v/>
      </c>
      <c r="O165" s="140" t="str">
        <f t="shared" si="7"/>
        <v/>
      </c>
      <c r="P165" s="141" t="str">
        <f t="shared" si="15"/>
        <v/>
      </c>
      <c r="Q165" s="137" t="str">
        <f t="shared" si="21"/>
        <v/>
      </c>
      <c r="R165" s="134" t="str">
        <f t="shared" si="16"/>
        <v/>
      </c>
      <c r="S165" s="134" t="str">
        <f t="shared" si="17"/>
        <v/>
      </c>
      <c r="T165" s="134" t="str">
        <f t="shared" si="18"/>
        <v/>
      </c>
      <c r="U165" s="134" t="str">
        <f t="shared" si="19"/>
        <v/>
      </c>
      <c r="V165" s="134" t="str">
        <f t="shared" si="23"/>
        <v/>
      </c>
      <c r="W165" s="142" t="str">
        <f t="shared" si="25"/>
        <v/>
      </c>
      <c r="X165" s="265" t="str">
        <f t="shared" si="10"/>
        <v/>
      </c>
      <c r="Y165" s="16">
        <f t="shared" si="24"/>
        <v>0</v>
      </c>
    </row>
    <row r="166" spans="1:25" ht="12.75" hidden="1" customHeight="1">
      <c r="A166" s="128" t="s">
        <v>374</v>
      </c>
      <c r="B166" s="4"/>
      <c r="C166" s="98"/>
      <c r="D166" s="103"/>
      <c r="E166" s="129"/>
      <c r="F166" s="129"/>
      <c r="G166" s="130"/>
      <c r="H166" s="139"/>
      <c r="I166" s="261"/>
      <c r="J166" s="140" t="str">
        <f t="shared" si="22"/>
        <v/>
      </c>
      <c r="K166" s="132"/>
      <c r="L166" s="132"/>
      <c r="M166" s="133"/>
      <c r="N166" s="134" t="str">
        <f t="shared" si="20"/>
        <v/>
      </c>
      <c r="O166" s="140" t="str">
        <f t="shared" si="7"/>
        <v/>
      </c>
      <c r="P166" s="141" t="str">
        <f t="shared" si="15"/>
        <v/>
      </c>
      <c r="Q166" s="137" t="str">
        <f t="shared" si="21"/>
        <v/>
      </c>
      <c r="R166" s="134" t="str">
        <f t="shared" si="16"/>
        <v/>
      </c>
      <c r="S166" s="134" t="str">
        <f t="shared" si="17"/>
        <v/>
      </c>
      <c r="T166" s="134" t="str">
        <f t="shared" si="18"/>
        <v/>
      </c>
      <c r="U166" s="134" t="str">
        <f t="shared" si="19"/>
        <v/>
      </c>
      <c r="V166" s="134" t="str">
        <f t="shared" si="23"/>
        <v/>
      </c>
      <c r="W166" s="142" t="str">
        <f t="shared" si="25"/>
        <v/>
      </c>
      <c r="X166" s="265" t="str">
        <f t="shared" si="10"/>
        <v/>
      </c>
      <c r="Y166" s="16">
        <f t="shared" si="24"/>
        <v>0</v>
      </c>
    </row>
    <row r="167" spans="1:25" ht="12.75" hidden="1" customHeight="1">
      <c r="A167" s="128" t="s">
        <v>374</v>
      </c>
      <c r="B167" s="4"/>
      <c r="C167" s="98"/>
      <c r="D167" s="103"/>
      <c r="E167" s="129"/>
      <c r="F167" s="129"/>
      <c r="G167" s="130"/>
      <c r="H167" s="139"/>
      <c r="I167" s="261"/>
      <c r="J167" s="140" t="str">
        <f t="shared" si="22"/>
        <v/>
      </c>
      <c r="K167" s="132"/>
      <c r="L167" s="132"/>
      <c r="M167" s="133"/>
      <c r="N167" s="134" t="str">
        <f t="shared" si="20"/>
        <v/>
      </c>
      <c r="O167" s="140" t="str">
        <f t="shared" si="7"/>
        <v/>
      </c>
      <c r="P167" s="141" t="str">
        <f t="shared" si="15"/>
        <v/>
      </c>
      <c r="Q167" s="137" t="str">
        <f t="shared" si="21"/>
        <v/>
      </c>
      <c r="R167" s="134" t="str">
        <f t="shared" si="16"/>
        <v/>
      </c>
      <c r="S167" s="134" t="str">
        <f t="shared" si="17"/>
        <v/>
      </c>
      <c r="T167" s="134" t="str">
        <f t="shared" si="18"/>
        <v/>
      </c>
      <c r="U167" s="134" t="str">
        <f t="shared" si="19"/>
        <v/>
      </c>
      <c r="V167" s="134" t="str">
        <f t="shared" si="23"/>
        <v/>
      </c>
      <c r="W167" s="142" t="str">
        <f t="shared" si="25"/>
        <v/>
      </c>
      <c r="X167" s="265" t="str">
        <f t="shared" si="10"/>
        <v/>
      </c>
      <c r="Y167" s="16">
        <f t="shared" si="24"/>
        <v>0</v>
      </c>
    </row>
    <row r="168" spans="1:25" ht="12.75" hidden="1" customHeight="1">
      <c r="A168" s="128" t="s">
        <v>374</v>
      </c>
      <c r="B168" s="4"/>
      <c r="C168" s="98"/>
      <c r="D168" s="103"/>
      <c r="E168" s="129"/>
      <c r="F168" s="129"/>
      <c r="G168" s="130"/>
      <c r="H168" s="139"/>
      <c r="I168" s="261"/>
      <c r="J168" s="140" t="str">
        <f t="shared" si="22"/>
        <v/>
      </c>
      <c r="K168" s="132"/>
      <c r="L168" s="132"/>
      <c r="M168" s="133"/>
      <c r="N168" s="134" t="str">
        <f t="shared" si="20"/>
        <v/>
      </c>
      <c r="O168" s="140" t="str">
        <f t="shared" si="7"/>
        <v/>
      </c>
      <c r="P168" s="141" t="str">
        <f t="shared" si="15"/>
        <v/>
      </c>
      <c r="Q168" s="137" t="str">
        <f t="shared" si="21"/>
        <v/>
      </c>
      <c r="R168" s="134" t="str">
        <f t="shared" si="16"/>
        <v/>
      </c>
      <c r="S168" s="134" t="str">
        <f t="shared" si="17"/>
        <v/>
      </c>
      <c r="T168" s="134" t="str">
        <f t="shared" si="18"/>
        <v/>
      </c>
      <c r="U168" s="134" t="str">
        <f t="shared" si="19"/>
        <v/>
      </c>
      <c r="V168" s="134" t="str">
        <f t="shared" si="23"/>
        <v/>
      </c>
      <c r="W168" s="142" t="str">
        <f t="shared" si="25"/>
        <v/>
      </c>
      <c r="X168" s="265" t="str">
        <f t="shared" si="10"/>
        <v/>
      </c>
      <c r="Y168" s="16">
        <f t="shared" si="24"/>
        <v>0</v>
      </c>
    </row>
    <row r="169" spans="1:25" ht="12.75" hidden="1" customHeight="1">
      <c r="A169" s="128" t="s">
        <v>374</v>
      </c>
      <c r="B169" s="4"/>
      <c r="C169" s="98"/>
      <c r="D169" s="103"/>
      <c r="E169" s="129"/>
      <c r="F169" s="129"/>
      <c r="G169" s="130"/>
      <c r="H169" s="139"/>
      <c r="I169" s="261"/>
      <c r="J169" s="140" t="str">
        <f t="shared" si="22"/>
        <v/>
      </c>
      <c r="K169" s="132"/>
      <c r="L169" s="132"/>
      <c r="M169" s="133"/>
      <c r="N169" s="134" t="str">
        <f t="shared" si="20"/>
        <v/>
      </c>
      <c r="O169" s="140" t="str">
        <f t="shared" si="7"/>
        <v/>
      </c>
      <c r="P169" s="141" t="str">
        <f t="shared" si="15"/>
        <v/>
      </c>
      <c r="Q169" s="137" t="str">
        <f t="shared" si="21"/>
        <v/>
      </c>
      <c r="R169" s="134" t="str">
        <f t="shared" si="16"/>
        <v/>
      </c>
      <c r="S169" s="134" t="str">
        <f t="shared" si="17"/>
        <v/>
      </c>
      <c r="T169" s="134" t="str">
        <f t="shared" si="18"/>
        <v/>
      </c>
      <c r="U169" s="134" t="str">
        <f t="shared" si="19"/>
        <v/>
      </c>
      <c r="V169" s="134" t="str">
        <f t="shared" si="23"/>
        <v/>
      </c>
      <c r="W169" s="142" t="str">
        <f t="shared" si="25"/>
        <v/>
      </c>
      <c r="X169" s="265" t="str">
        <f t="shared" si="10"/>
        <v/>
      </c>
      <c r="Y169" s="16">
        <f t="shared" si="24"/>
        <v>0</v>
      </c>
    </row>
    <row r="170" spans="1:25" ht="12.75" hidden="1" customHeight="1">
      <c r="A170" s="128" t="s">
        <v>374</v>
      </c>
      <c r="B170" s="4"/>
      <c r="C170" s="98"/>
      <c r="D170" s="103"/>
      <c r="E170" s="129"/>
      <c r="F170" s="129"/>
      <c r="G170" s="130"/>
      <c r="H170" s="139"/>
      <c r="I170" s="261"/>
      <c r="J170" s="140" t="str">
        <f t="shared" si="22"/>
        <v/>
      </c>
      <c r="K170" s="132"/>
      <c r="L170" s="132"/>
      <c r="M170" s="133"/>
      <c r="N170" s="134" t="str">
        <f t="shared" si="20"/>
        <v/>
      </c>
      <c r="O170" s="140" t="str">
        <f t="shared" si="7"/>
        <v/>
      </c>
      <c r="P170" s="141" t="str">
        <f t="shared" si="15"/>
        <v/>
      </c>
      <c r="Q170" s="137" t="str">
        <f t="shared" si="21"/>
        <v/>
      </c>
      <c r="R170" s="134" t="str">
        <f t="shared" si="16"/>
        <v/>
      </c>
      <c r="S170" s="134" t="str">
        <f t="shared" si="17"/>
        <v/>
      </c>
      <c r="T170" s="134" t="str">
        <f t="shared" si="18"/>
        <v/>
      </c>
      <c r="U170" s="134" t="str">
        <f t="shared" si="19"/>
        <v/>
      </c>
      <c r="V170" s="134" t="str">
        <f t="shared" si="23"/>
        <v/>
      </c>
      <c r="W170" s="142" t="str">
        <f t="shared" si="25"/>
        <v/>
      </c>
      <c r="X170" s="265" t="str">
        <f t="shared" si="10"/>
        <v/>
      </c>
      <c r="Y170" s="16">
        <f t="shared" si="24"/>
        <v>0</v>
      </c>
    </row>
    <row r="171" spans="1:25" ht="12.75" hidden="1" customHeight="1">
      <c r="A171" s="128" t="s">
        <v>374</v>
      </c>
      <c r="B171" s="4"/>
      <c r="C171" s="98"/>
      <c r="D171" s="103"/>
      <c r="E171" s="129"/>
      <c r="F171" s="129"/>
      <c r="G171" s="130"/>
      <c r="H171" s="139"/>
      <c r="I171" s="261"/>
      <c r="J171" s="140" t="str">
        <f t="shared" si="22"/>
        <v/>
      </c>
      <c r="K171" s="132"/>
      <c r="L171" s="132"/>
      <c r="M171" s="133"/>
      <c r="N171" s="134" t="str">
        <f t="shared" si="20"/>
        <v/>
      </c>
      <c r="O171" s="140" t="str">
        <f t="shared" si="7"/>
        <v/>
      </c>
      <c r="P171" s="141" t="str">
        <f t="shared" si="15"/>
        <v/>
      </c>
      <c r="Q171" s="137" t="str">
        <f t="shared" si="21"/>
        <v/>
      </c>
      <c r="R171" s="134" t="str">
        <f t="shared" si="16"/>
        <v/>
      </c>
      <c r="S171" s="134" t="str">
        <f t="shared" si="17"/>
        <v/>
      </c>
      <c r="T171" s="134" t="str">
        <f t="shared" si="18"/>
        <v/>
      </c>
      <c r="U171" s="134" t="str">
        <f t="shared" si="19"/>
        <v/>
      </c>
      <c r="V171" s="134" t="str">
        <f t="shared" si="23"/>
        <v/>
      </c>
      <c r="W171" s="142" t="str">
        <f t="shared" si="25"/>
        <v/>
      </c>
      <c r="X171" s="265" t="str">
        <f t="shared" si="10"/>
        <v/>
      </c>
      <c r="Y171" s="16">
        <f t="shared" si="24"/>
        <v>0</v>
      </c>
    </row>
    <row r="172" spans="1:25" ht="12.75" hidden="1" customHeight="1">
      <c r="A172" s="128" t="s">
        <v>374</v>
      </c>
      <c r="B172" s="4"/>
      <c r="C172" s="98"/>
      <c r="D172" s="103"/>
      <c r="E172" s="129"/>
      <c r="F172" s="129"/>
      <c r="G172" s="130"/>
      <c r="H172" s="139"/>
      <c r="I172" s="261"/>
      <c r="J172" s="140" t="str">
        <f t="shared" si="22"/>
        <v/>
      </c>
      <c r="K172" s="132"/>
      <c r="L172" s="132"/>
      <c r="M172" s="133"/>
      <c r="N172" s="134" t="str">
        <f t="shared" si="20"/>
        <v/>
      </c>
      <c r="O172" s="140" t="str">
        <f t="shared" si="7"/>
        <v/>
      </c>
      <c r="P172" s="141" t="str">
        <f t="shared" si="15"/>
        <v/>
      </c>
      <c r="Q172" s="137" t="str">
        <f t="shared" si="21"/>
        <v/>
      </c>
      <c r="R172" s="134" t="str">
        <f t="shared" si="16"/>
        <v/>
      </c>
      <c r="S172" s="134" t="str">
        <f t="shared" si="17"/>
        <v/>
      </c>
      <c r="T172" s="134" t="str">
        <f t="shared" si="18"/>
        <v/>
      </c>
      <c r="U172" s="134" t="str">
        <f t="shared" si="19"/>
        <v/>
      </c>
      <c r="V172" s="134" t="str">
        <f t="shared" si="23"/>
        <v/>
      </c>
      <c r="W172" s="142" t="str">
        <f t="shared" si="25"/>
        <v/>
      </c>
      <c r="X172" s="265" t="str">
        <f t="shared" si="10"/>
        <v/>
      </c>
      <c r="Y172" s="16">
        <f t="shared" si="24"/>
        <v>0</v>
      </c>
    </row>
    <row r="173" spans="1:25" ht="12.75" hidden="1" customHeight="1">
      <c r="A173" s="128" t="s">
        <v>374</v>
      </c>
      <c r="B173" s="4"/>
      <c r="C173" s="98"/>
      <c r="D173" s="103"/>
      <c r="E173" s="129"/>
      <c r="F173" s="129"/>
      <c r="G173" s="130"/>
      <c r="H173" s="139"/>
      <c r="I173" s="261"/>
      <c r="J173" s="140" t="str">
        <f t="shared" si="22"/>
        <v/>
      </c>
      <c r="K173" s="132"/>
      <c r="L173" s="132"/>
      <c r="M173" s="133"/>
      <c r="N173" s="134" t="str">
        <f t="shared" si="20"/>
        <v/>
      </c>
      <c r="O173" s="140" t="str">
        <f t="shared" si="7"/>
        <v/>
      </c>
      <c r="P173" s="141" t="str">
        <f t="shared" si="15"/>
        <v/>
      </c>
      <c r="Q173" s="137" t="str">
        <f t="shared" si="21"/>
        <v/>
      </c>
      <c r="R173" s="134" t="str">
        <f t="shared" si="16"/>
        <v/>
      </c>
      <c r="S173" s="134" t="str">
        <f t="shared" si="17"/>
        <v/>
      </c>
      <c r="T173" s="134" t="str">
        <f t="shared" si="18"/>
        <v/>
      </c>
      <c r="U173" s="134" t="str">
        <f t="shared" si="19"/>
        <v/>
      </c>
      <c r="V173" s="134" t="str">
        <f t="shared" si="23"/>
        <v/>
      </c>
      <c r="W173" s="142" t="str">
        <f t="shared" si="25"/>
        <v/>
      </c>
      <c r="X173" s="265" t="str">
        <f t="shared" si="10"/>
        <v/>
      </c>
      <c r="Y173" s="16">
        <f t="shared" si="24"/>
        <v>0</v>
      </c>
    </row>
    <row r="174" spans="1:25" ht="12.75" hidden="1" customHeight="1">
      <c r="A174" s="128" t="s">
        <v>374</v>
      </c>
      <c r="B174" s="4"/>
      <c r="C174" s="98"/>
      <c r="D174" s="103"/>
      <c r="E174" s="129"/>
      <c r="F174" s="129"/>
      <c r="G174" s="130"/>
      <c r="H174" s="139"/>
      <c r="I174" s="261"/>
      <c r="J174" s="140" t="str">
        <f t="shared" si="22"/>
        <v/>
      </c>
      <c r="K174" s="132"/>
      <c r="L174" s="132"/>
      <c r="M174" s="133"/>
      <c r="N174" s="134" t="str">
        <f t="shared" si="20"/>
        <v/>
      </c>
      <c r="O174" s="140" t="str">
        <f t="shared" si="7"/>
        <v/>
      </c>
      <c r="P174" s="141" t="str">
        <f t="shared" si="15"/>
        <v/>
      </c>
      <c r="Q174" s="137" t="str">
        <f t="shared" si="21"/>
        <v/>
      </c>
      <c r="R174" s="134" t="str">
        <f t="shared" si="16"/>
        <v/>
      </c>
      <c r="S174" s="134" t="str">
        <f t="shared" si="17"/>
        <v/>
      </c>
      <c r="T174" s="134" t="str">
        <f t="shared" si="18"/>
        <v/>
      </c>
      <c r="U174" s="134" t="str">
        <f t="shared" si="19"/>
        <v/>
      </c>
      <c r="V174" s="134" t="str">
        <f t="shared" si="23"/>
        <v/>
      </c>
      <c r="W174" s="142" t="str">
        <f t="shared" si="25"/>
        <v/>
      </c>
      <c r="X174" s="265" t="str">
        <f t="shared" si="10"/>
        <v/>
      </c>
      <c r="Y174" s="16">
        <f t="shared" si="24"/>
        <v>0</v>
      </c>
    </row>
    <row r="175" spans="1:25" ht="12.75" hidden="1" customHeight="1">
      <c r="A175" s="128" t="s">
        <v>374</v>
      </c>
      <c r="B175" s="4"/>
      <c r="C175" s="98"/>
      <c r="D175" s="103"/>
      <c r="E175" s="129"/>
      <c r="F175" s="129"/>
      <c r="G175" s="130"/>
      <c r="H175" s="139"/>
      <c r="I175" s="261"/>
      <c r="J175" s="140" t="str">
        <f t="shared" si="22"/>
        <v/>
      </c>
      <c r="K175" s="132"/>
      <c r="L175" s="132"/>
      <c r="M175" s="133"/>
      <c r="N175" s="134" t="str">
        <f t="shared" si="20"/>
        <v/>
      </c>
      <c r="O175" s="140" t="str">
        <f t="shared" si="7"/>
        <v/>
      </c>
      <c r="P175" s="141" t="str">
        <f t="shared" si="15"/>
        <v/>
      </c>
      <c r="Q175" s="137" t="str">
        <f t="shared" si="21"/>
        <v/>
      </c>
      <c r="R175" s="134" t="str">
        <f t="shared" si="16"/>
        <v/>
      </c>
      <c r="S175" s="134" t="str">
        <f t="shared" si="17"/>
        <v/>
      </c>
      <c r="T175" s="134" t="str">
        <f t="shared" si="18"/>
        <v/>
      </c>
      <c r="U175" s="134" t="str">
        <f t="shared" si="19"/>
        <v/>
      </c>
      <c r="V175" s="134" t="str">
        <f t="shared" si="23"/>
        <v/>
      </c>
      <c r="W175" s="142" t="str">
        <f t="shared" si="25"/>
        <v/>
      </c>
      <c r="X175" s="265" t="str">
        <f t="shared" si="10"/>
        <v/>
      </c>
      <c r="Y175" s="16">
        <f t="shared" si="24"/>
        <v>0</v>
      </c>
    </row>
    <row r="176" spans="1:25" ht="12.75" hidden="1" customHeight="1">
      <c r="A176" s="128" t="s">
        <v>374</v>
      </c>
      <c r="B176" s="4"/>
      <c r="C176" s="98"/>
      <c r="D176" s="103"/>
      <c r="E176" s="129"/>
      <c r="F176" s="129"/>
      <c r="G176" s="130"/>
      <c r="H176" s="139"/>
      <c r="I176" s="261"/>
      <c r="J176" s="140" t="str">
        <f t="shared" si="22"/>
        <v/>
      </c>
      <c r="K176" s="132"/>
      <c r="L176" s="132"/>
      <c r="M176" s="133"/>
      <c r="N176" s="134" t="str">
        <f t="shared" si="20"/>
        <v/>
      </c>
      <c r="O176" s="140" t="str">
        <f t="shared" si="7"/>
        <v/>
      </c>
      <c r="P176" s="141" t="str">
        <f t="shared" si="15"/>
        <v/>
      </c>
      <c r="Q176" s="137" t="str">
        <f t="shared" si="21"/>
        <v/>
      </c>
      <c r="R176" s="134" t="str">
        <f t="shared" si="16"/>
        <v/>
      </c>
      <c r="S176" s="134" t="str">
        <f t="shared" si="17"/>
        <v/>
      </c>
      <c r="T176" s="134" t="str">
        <f t="shared" si="18"/>
        <v/>
      </c>
      <c r="U176" s="134" t="str">
        <f t="shared" si="19"/>
        <v/>
      </c>
      <c r="V176" s="134" t="str">
        <f t="shared" si="23"/>
        <v/>
      </c>
      <c r="W176" s="142" t="str">
        <f t="shared" si="25"/>
        <v/>
      </c>
      <c r="X176" s="265" t="str">
        <f t="shared" si="10"/>
        <v/>
      </c>
      <c r="Y176" s="16">
        <f t="shared" si="24"/>
        <v>0</v>
      </c>
    </row>
    <row r="177" spans="1:25" ht="12.75" hidden="1" customHeight="1">
      <c r="A177" s="128" t="s">
        <v>374</v>
      </c>
      <c r="B177" s="4"/>
      <c r="C177" s="98"/>
      <c r="D177" s="103"/>
      <c r="E177" s="129"/>
      <c r="F177" s="129"/>
      <c r="G177" s="130"/>
      <c r="H177" s="139"/>
      <c r="I177" s="261"/>
      <c r="J177" s="140" t="str">
        <f t="shared" si="22"/>
        <v/>
      </c>
      <c r="K177" s="132"/>
      <c r="L177" s="132"/>
      <c r="M177" s="133"/>
      <c r="N177" s="134" t="str">
        <f t="shared" si="20"/>
        <v/>
      </c>
      <c r="O177" s="140" t="str">
        <f t="shared" si="7"/>
        <v/>
      </c>
      <c r="P177" s="141" t="str">
        <f t="shared" si="15"/>
        <v/>
      </c>
      <c r="Q177" s="137" t="str">
        <f t="shared" si="21"/>
        <v/>
      </c>
      <c r="R177" s="134" t="str">
        <f t="shared" si="16"/>
        <v/>
      </c>
      <c r="S177" s="134" t="str">
        <f t="shared" si="17"/>
        <v/>
      </c>
      <c r="T177" s="134" t="str">
        <f t="shared" si="18"/>
        <v/>
      </c>
      <c r="U177" s="134" t="str">
        <f t="shared" si="19"/>
        <v/>
      </c>
      <c r="V177" s="134" t="str">
        <f t="shared" si="23"/>
        <v/>
      </c>
      <c r="W177" s="142" t="str">
        <f t="shared" si="25"/>
        <v/>
      </c>
      <c r="X177" s="265" t="str">
        <f t="shared" si="10"/>
        <v/>
      </c>
      <c r="Y177" s="16">
        <f t="shared" si="24"/>
        <v>0</v>
      </c>
    </row>
    <row r="178" spans="1:25" ht="12.75" hidden="1" customHeight="1">
      <c r="A178" s="128" t="s">
        <v>374</v>
      </c>
      <c r="B178" s="4"/>
      <c r="C178" s="98"/>
      <c r="D178" s="103"/>
      <c r="E178" s="129"/>
      <c r="F178" s="129"/>
      <c r="G178" s="130"/>
      <c r="H178" s="139"/>
      <c r="I178" s="261"/>
      <c r="J178" s="140" t="str">
        <f t="shared" si="22"/>
        <v/>
      </c>
      <c r="K178" s="132"/>
      <c r="L178" s="132"/>
      <c r="M178" s="133"/>
      <c r="N178" s="134" t="str">
        <f t="shared" si="20"/>
        <v/>
      </c>
      <c r="O178" s="140" t="str">
        <f t="shared" si="7"/>
        <v/>
      </c>
      <c r="P178" s="141" t="str">
        <f t="shared" si="15"/>
        <v/>
      </c>
      <c r="Q178" s="137" t="str">
        <f t="shared" si="21"/>
        <v/>
      </c>
      <c r="R178" s="134" t="str">
        <f t="shared" si="16"/>
        <v/>
      </c>
      <c r="S178" s="134" t="str">
        <f t="shared" si="17"/>
        <v/>
      </c>
      <c r="T178" s="134" t="str">
        <f t="shared" si="18"/>
        <v/>
      </c>
      <c r="U178" s="134" t="str">
        <f t="shared" si="19"/>
        <v/>
      </c>
      <c r="V178" s="134" t="str">
        <f t="shared" si="23"/>
        <v/>
      </c>
      <c r="W178" s="142" t="str">
        <f t="shared" si="25"/>
        <v/>
      </c>
      <c r="X178" s="265" t="str">
        <f t="shared" si="10"/>
        <v/>
      </c>
      <c r="Y178" s="16">
        <f t="shared" si="24"/>
        <v>0</v>
      </c>
    </row>
    <row r="179" spans="1:25" ht="12.75" hidden="1" customHeight="1">
      <c r="A179" s="128" t="s">
        <v>374</v>
      </c>
      <c r="B179" s="4"/>
      <c r="C179" s="98"/>
      <c r="D179" s="103"/>
      <c r="E179" s="129"/>
      <c r="F179" s="129"/>
      <c r="G179" s="130"/>
      <c r="H179" s="139"/>
      <c r="I179" s="261"/>
      <c r="J179" s="140" t="str">
        <f t="shared" si="22"/>
        <v/>
      </c>
      <c r="K179" s="132"/>
      <c r="L179" s="132"/>
      <c r="M179" s="133"/>
      <c r="N179" s="134" t="str">
        <f t="shared" si="20"/>
        <v/>
      </c>
      <c r="O179" s="140" t="str">
        <f t="shared" si="7"/>
        <v/>
      </c>
      <c r="P179" s="141" t="str">
        <f t="shared" si="15"/>
        <v/>
      </c>
      <c r="Q179" s="137" t="str">
        <f t="shared" si="21"/>
        <v/>
      </c>
      <c r="R179" s="134" t="str">
        <f t="shared" si="16"/>
        <v/>
      </c>
      <c r="S179" s="134" t="str">
        <f t="shared" si="17"/>
        <v/>
      </c>
      <c r="T179" s="134" t="str">
        <f t="shared" si="18"/>
        <v/>
      </c>
      <c r="U179" s="134" t="str">
        <f t="shared" si="19"/>
        <v/>
      </c>
      <c r="V179" s="134" t="str">
        <f t="shared" si="23"/>
        <v/>
      </c>
      <c r="W179" s="142" t="str">
        <f t="shared" si="25"/>
        <v/>
      </c>
      <c r="X179" s="265" t="str">
        <f t="shared" si="10"/>
        <v/>
      </c>
      <c r="Y179" s="16">
        <f t="shared" si="24"/>
        <v>0</v>
      </c>
    </row>
    <row r="180" spans="1:25" ht="12.75" hidden="1" customHeight="1">
      <c r="A180" s="128" t="s">
        <v>374</v>
      </c>
      <c r="B180" s="4"/>
      <c r="C180" s="98"/>
      <c r="D180" s="103"/>
      <c r="E180" s="129"/>
      <c r="F180" s="129"/>
      <c r="G180" s="130"/>
      <c r="H180" s="139"/>
      <c r="I180" s="261"/>
      <c r="J180" s="140" t="str">
        <f t="shared" si="22"/>
        <v/>
      </c>
      <c r="K180" s="132"/>
      <c r="L180" s="132"/>
      <c r="M180" s="133"/>
      <c r="N180" s="134" t="str">
        <f t="shared" si="20"/>
        <v/>
      </c>
      <c r="O180" s="140" t="str">
        <f t="shared" si="7"/>
        <v/>
      </c>
      <c r="P180" s="141" t="str">
        <f t="shared" si="15"/>
        <v/>
      </c>
      <c r="Q180" s="137" t="str">
        <f t="shared" si="21"/>
        <v/>
      </c>
      <c r="R180" s="134" t="str">
        <f t="shared" si="16"/>
        <v/>
      </c>
      <c r="S180" s="134" t="str">
        <f t="shared" si="17"/>
        <v/>
      </c>
      <c r="T180" s="134" t="str">
        <f t="shared" si="18"/>
        <v/>
      </c>
      <c r="U180" s="134" t="str">
        <f t="shared" si="19"/>
        <v/>
      </c>
      <c r="V180" s="134" t="str">
        <f t="shared" si="23"/>
        <v/>
      </c>
      <c r="W180" s="142" t="str">
        <f t="shared" si="25"/>
        <v/>
      </c>
      <c r="X180" s="265" t="str">
        <f t="shared" si="10"/>
        <v/>
      </c>
      <c r="Y180" s="16">
        <f t="shared" si="24"/>
        <v>0</v>
      </c>
    </row>
    <row r="181" spans="1:25" ht="12.75" hidden="1" customHeight="1">
      <c r="A181" s="128" t="s">
        <v>374</v>
      </c>
      <c r="B181" s="4"/>
      <c r="C181" s="98"/>
      <c r="D181" s="103"/>
      <c r="E181" s="129"/>
      <c r="F181" s="129"/>
      <c r="G181" s="130"/>
      <c r="H181" s="139"/>
      <c r="I181" s="261"/>
      <c r="J181" s="140" t="str">
        <f t="shared" si="22"/>
        <v/>
      </c>
      <c r="K181" s="132"/>
      <c r="L181" s="132"/>
      <c r="M181" s="133"/>
      <c r="N181" s="134" t="str">
        <f t="shared" si="20"/>
        <v/>
      </c>
      <c r="O181" s="140" t="str">
        <f t="shared" si="7"/>
        <v/>
      </c>
      <c r="P181" s="141" t="str">
        <f t="shared" si="15"/>
        <v/>
      </c>
      <c r="Q181" s="137" t="str">
        <f t="shared" si="21"/>
        <v/>
      </c>
      <c r="R181" s="134" t="str">
        <f t="shared" si="16"/>
        <v/>
      </c>
      <c r="S181" s="134" t="str">
        <f t="shared" si="17"/>
        <v/>
      </c>
      <c r="T181" s="134" t="str">
        <f t="shared" si="18"/>
        <v/>
      </c>
      <c r="U181" s="134" t="str">
        <f t="shared" si="19"/>
        <v/>
      </c>
      <c r="V181" s="134" t="str">
        <f t="shared" si="23"/>
        <v/>
      </c>
      <c r="W181" s="142" t="str">
        <f t="shared" si="25"/>
        <v/>
      </c>
      <c r="X181" s="265" t="str">
        <f t="shared" si="10"/>
        <v/>
      </c>
      <c r="Y181" s="16">
        <f t="shared" si="24"/>
        <v>0</v>
      </c>
    </row>
    <row r="182" spans="1:25" ht="12.75" hidden="1" customHeight="1">
      <c r="A182" s="128" t="s">
        <v>374</v>
      </c>
      <c r="B182" s="4"/>
      <c r="C182" s="98"/>
      <c r="D182" s="103"/>
      <c r="E182" s="129"/>
      <c r="F182" s="129"/>
      <c r="G182" s="130"/>
      <c r="H182" s="139"/>
      <c r="I182" s="261"/>
      <c r="J182" s="140" t="str">
        <f t="shared" si="22"/>
        <v/>
      </c>
      <c r="K182" s="132"/>
      <c r="L182" s="132"/>
      <c r="M182" s="133"/>
      <c r="N182" s="134" t="str">
        <f t="shared" si="20"/>
        <v/>
      </c>
      <c r="O182" s="140" t="str">
        <f t="shared" si="7"/>
        <v/>
      </c>
      <c r="P182" s="141" t="str">
        <f t="shared" si="15"/>
        <v/>
      </c>
      <c r="Q182" s="137" t="str">
        <f t="shared" si="21"/>
        <v/>
      </c>
      <c r="R182" s="134" t="str">
        <f t="shared" si="16"/>
        <v/>
      </c>
      <c r="S182" s="134" t="str">
        <f t="shared" si="17"/>
        <v/>
      </c>
      <c r="T182" s="134" t="str">
        <f t="shared" si="18"/>
        <v/>
      </c>
      <c r="U182" s="134" t="str">
        <f t="shared" si="19"/>
        <v/>
      </c>
      <c r="V182" s="134" t="str">
        <f t="shared" si="23"/>
        <v/>
      </c>
      <c r="W182" s="142" t="str">
        <f t="shared" si="25"/>
        <v/>
      </c>
      <c r="X182" s="265" t="str">
        <f t="shared" si="10"/>
        <v/>
      </c>
      <c r="Y182" s="16">
        <f t="shared" si="24"/>
        <v>0</v>
      </c>
    </row>
    <row r="183" spans="1:25" ht="12.75" hidden="1" customHeight="1">
      <c r="A183" s="128" t="s">
        <v>374</v>
      </c>
      <c r="B183" s="4"/>
      <c r="C183" s="98"/>
      <c r="D183" s="103"/>
      <c r="E183" s="129"/>
      <c r="F183" s="129"/>
      <c r="G183" s="130"/>
      <c r="H183" s="139"/>
      <c r="I183" s="261"/>
      <c r="J183" s="140" t="str">
        <f t="shared" si="22"/>
        <v/>
      </c>
      <c r="K183" s="132"/>
      <c r="L183" s="132"/>
      <c r="M183" s="133"/>
      <c r="N183" s="134" t="str">
        <f t="shared" si="20"/>
        <v/>
      </c>
      <c r="O183" s="140" t="str">
        <f t="shared" si="7"/>
        <v/>
      </c>
      <c r="P183" s="141" t="str">
        <f t="shared" si="15"/>
        <v/>
      </c>
      <c r="Q183" s="137" t="str">
        <f t="shared" si="21"/>
        <v/>
      </c>
      <c r="R183" s="134" t="str">
        <f t="shared" si="16"/>
        <v/>
      </c>
      <c r="S183" s="134" t="str">
        <f t="shared" si="17"/>
        <v/>
      </c>
      <c r="T183" s="134" t="str">
        <f t="shared" si="18"/>
        <v/>
      </c>
      <c r="U183" s="134" t="str">
        <f t="shared" si="19"/>
        <v/>
      </c>
      <c r="V183" s="134" t="str">
        <f t="shared" si="23"/>
        <v/>
      </c>
      <c r="W183" s="142" t="str">
        <f t="shared" si="25"/>
        <v/>
      </c>
      <c r="X183" s="265" t="str">
        <f t="shared" si="10"/>
        <v/>
      </c>
      <c r="Y183" s="16">
        <f t="shared" si="24"/>
        <v>0</v>
      </c>
    </row>
    <row r="184" spans="1:25" ht="12.75" hidden="1" customHeight="1">
      <c r="A184" s="128" t="s">
        <v>374</v>
      </c>
      <c r="B184" s="4"/>
      <c r="C184" s="98"/>
      <c r="D184" s="103"/>
      <c r="E184" s="129"/>
      <c r="F184" s="129"/>
      <c r="G184" s="130"/>
      <c r="H184" s="139"/>
      <c r="I184" s="261"/>
      <c r="J184" s="140" t="str">
        <f t="shared" si="22"/>
        <v/>
      </c>
      <c r="K184" s="132"/>
      <c r="L184" s="132"/>
      <c r="M184" s="133"/>
      <c r="N184" s="134" t="str">
        <f t="shared" si="20"/>
        <v/>
      </c>
      <c r="O184" s="140" t="str">
        <f t="shared" si="7"/>
        <v/>
      </c>
      <c r="P184" s="141" t="str">
        <f t="shared" si="15"/>
        <v/>
      </c>
      <c r="Q184" s="137" t="str">
        <f t="shared" si="21"/>
        <v/>
      </c>
      <c r="R184" s="134" t="str">
        <f t="shared" si="16"/>
        <v/>
      </c>
      <c r="S184" s="134" t="str">
        <f t="shared" si="17"/>
        <v/>
      </c>
      <c r="T184" s="134" t="str">
        <f t="shared" si="18"/>
        <v/>
      </c>
      <c r="U184" s="134" t="str">
        <f t="shared" si="19"/>
        <v/>
      </c>
      <c r="V184" s="134" t="str">
        <f t="shared" si="23"/>
        <v/>
      </c>
      <c r="W184" s="142" t="str">
        <f t="shared" si="25"/>
        <v/>
      </c>
      <c r="X184" s="265" t="str">
        <f t="shared" si="10"/>
        <v/>
      </c>
      <c r="Y184" s="16">
        <f t="shared" si="24"/>
        <v>0</v>
      </c>
    </row>
    <row r="185" spans="1:25" ht="12.75" hidden="1" customHeight="1">
      <c r="A185" s="128" t="s">
        <v>374</v>
      </c>
      <c r="B185" s="4"/>
      <c r="C185" s="98"/>
      <c r="D185" s="103"/>
      <c r="E185" s="129"/>
      <c r="F185" s="129"/>
      <c r="G185" s="130"/>
      <c r="H185" s="139"/>
      <c r="I185" s="261"/>
      <c r="J185" s="140" t="str">
        <f t="shared" si="22"/>
        <v/>
      </c>
      <c r="K185" s="132"/>
      <c r="L185" s="132"/>
      <c r="M185" s="133"/>
      <c r="N185" s="134" t="str">
        <f t="shared" si="20"/>
        <v/>
      </c>
      <c r="O185" s="140" t="str">
        <f t="shared" si="7"/>
        <v/>
      </c>
      <c r="P185" s="141" t="str">
        <f t="shared" si="15"/>
        <v/>
      </c>
      <c r="Q185" s="137" t="str">
        <f t="shared" si="21"/>
        <v/>
      </c>
      <c r="R185" s="134" t="str">
        <f t="shared" si="16"/>
        <v/>
      </c>
      <c r="S185" s="134" t="str">
        <f t="shared" si="17"/>
        <v/>
      </c>
      <c r="T185" s="134" t="str">
        <f t="shared" si="18"/>
        <v/>
      </c>
      <c r="U185" s="134" t="str">
        <f t="shared" si="19"/>
        <v/>
      </c>
      <c r="V185" s="134" t="str">
        <f t="shared" si="23"/>
        <v/>
      </c>
      <c r="W185" s="142" t="str">
        <f t="shared" si="25"/>
        <v/>
      </c>
      <c r="X185" s="265" t="str">
        <f t="shared" si="10"/>
        <v/>
      </c>
      <c r="Y185" s="16">
        <f t="shared" si="24"/>
        <v>0</v>
      </c>
    </row>
    <row r="186" spans="1:25" ht="12.75" hidden="1" customHeight="1">
      <c r="A186" s="128" t="s">
        <v>374</v>
      </c>
      <c r="B186" s="4"/>
      <c r="C186" s="98"/>
      <c r="D186" s="103"/>
      <c r="E186" s="129"/>
      <c r="F186" s="129"/>
      <c r="G186" s="130"/>
      <c r="H186" s="139"/>
      <c r="I186" s="261"/>
      <c r="J186" s="140" t="str">
        <f t="shared" si="22"/>
        <v/>
      </c>
      <c r="K186" s="132"/>
      <c r="L186" s="132"/>
      <c r="M186" s="133"/>
      <c r="N186" s="134" t="str">
        <f t="shared" si="20"/>
        <v/>
      </c>
      <c r="O186" s="140" t="str">
        <f t="shared" si="7"/>
        <v/>
      </c>
      <c r="P186" s="141" t="str">
        <f t="shared" si="15"/>
        <v/>
      </c>
      <c r="Q186" s="137" t="str">
        <f t="shared" si="21"/>
        <v/>
      </c>
      <c r="R186" s="134" t="str">
        <f t="shared" si="16"/>
        <v/>
      </c>
      <c r="S186" s="134" t="str">
        <f t="shared" si="17"/>
        <v/>
      </c>
      <c r="T186" s="134" t="str">
        <f t="shared" si="18"/>
        <v/>
      </c>
      <c r="U186" s="134" t="str">
        <f t="shared" si="19"/>
        <v/>
      </c>
      <c r="V186" s="134" t="str">
        <f t="shared" si="23"/>
        <v/>
      </c>
      <c r="W186" s="142" t="str">
        <f t="shared" si="25"/>
        <v/>
      </c>
      <c r="X186" s="265" t="str">
        <f t="shared" si="10"/>
        <v/>
      </c>
      <c r="Y186" s="16">
        <f t="shared" si="24"/>
        <v>0</v>
      </c>
    </row>
    <row r="187" spans="1:25" ht="12.75" hidden="1" customHeight="1">
      <c r="A187" s="128" t="s">
        <v>374</v>
      </c>
      <c r="B187" s="4"/>
      <c r="C187" s="98"/>
      <c r="D187" s="103"/>
      <c r="E187" s="129"/>
      <c r="F187" s="129"/>
      <c r="G187" s="130"/>
      <c r="H187" s="139"/>
      <c r="I187" s="261"/>
      <c r="J187" s="140" t="str">
        <f t="shared" si="22"/>
        <v/>
      </c>
      <c r="K187" s="132"/>
      <c r="L187" s="132"/>
      <c r="M187" s="133"/>
      <c r="N187" s="134" t="str">
        <f t="shared" si="20"/>
        <v/>
      </c>
      <c r="O187" s="140" t="str">
        <f t="shared" si="7"/>
        <v/>
      </c>
      <c r="P187" s="141" t="str">
        <f t="shared" si="15"/>
        <v/>
      </c>
      <c r="Q187" s="137" t="str">
        <f t="shared" si="21"/>
        <v/>
      </c>
      <c r="R187" s="134" t="str">
        <f t="shared" si="16"/>
        <v/>
      </c>
      <c r="S187" s="134" t="str">
        <f t="shared" si="17"/>
        <v/>
      </c>
      <c r="T187" s="134" t="str">
        <f t="shared" si="18"/>
        <v/>
      </c>
      <c r="U187" s="134" t="str">
        <f t="shared" si="19"/>
        <v/>
      </c>
      <c r="V187" s="134" t="str">
        <f t="shared" si="23"/>
        <v/>
      </c>
      <c r="W187" s="142" t="str">
        <f t="shared" si="25"/>
        <v/>
      </c>
      <c r="X187" s="265" t="str">
        <f t="shared" si="10"/>
        <v/>
      </c>
      <c r="Y187" s="16">
        <f t="shared" si="24"/>
        <v>0</v>
      </c>
    </row>
    <row r="188" spans="1:25" ht="12.75" hidden="1" customHeight="1">
      <c r="A188" s="128" t="s">
        <v>374</v>
      </c>
      <c r="B188" s="4"/>
      <c r="C188" s="98"/>
      <c r="D188" s="103"/>
      <c r="E188" s="129"/>
      <c r="F188" s="129"/>
      <c r="G188" s="130"/>
      <c r="H188" s="139"/>
      <c r="I188" s="261"/>
      <c r="J188" s="140" t="str">
        <f t="shared" si="22"/>
        <v/>
      </c>
      <c r="K188" s="132"/>
      <c r="L188" s="132"/>
      <c r="M188" s="133"/>
      <c r="N188" s="134" t="str">
        <f t="shared" si="20"/>
        <v/>
      </c>
      <c r="O188" s="140" t="str">
        <f t="shared" si="7"/>
        <v/>
      </c>
      <c r="P188" s="141" t="str">
        <f t="shared" si="15"/>
        <v/>
      </c>
      <c r="Q188" s="137" t="str">
        <f t="shared" si="21"/>
        <v/>
      </c>
      <c r="R188" s="134" t="str">
        <f t="shared" si="16"/>
        <v/>
      </c>
      <c r="S188" s="134" t="str">
        <f t="shared" si="17"/>
        <v/>
      </c>
      <c r="T188" s="134" t="str">
        <f t="shared" si="18"/>
        <v/>
      </c>
      <c r="U188" s="134" t="str">
        <f t="shared" si="19"/>
        <v/>
      </c>
      <c r="V188" s="134" t="str">
        <f t="shared" si="23"/>
        <v/>
      </c>
      <c r="W188" s="142" t="str">
        <f t="shared" si="25"/>
        <v/>
      </c>
      <c r="X188" s="265" t="str">
        <f t="shared" si="10"/>
        <v/>
      </c>
      <c r="Y188" s="16">
        <f t="shared" si="24"/>
        <v>0</v>
      </c>
    </row>
    <row r="189" spans="1:25" ht="12.75" hidden="1" customHeight="1">
      <c r="A189" s="128" t="s">
        <v>374</v>
      </c>
      <c r="B189" s="4"/>
      <c r="C189" s="98"/>
      <c r="D189" s="103"/>
      <c r="E189" s="129"/>
      <c r="F189" s="129"/>
      <c r="G189" s="130"/>
      <c r="H189" s="139"/>
      <c r="I189" s="261"/>
      <c r="J189" s="140" t="str">
        <f t="shared" si="22"/>
        <v/>
      </c>
      <c r="K189" s="132"/>
      <c r="L189" s="132"/>
      <c r="M189" s="133"/>
      <c r="N189" s="134" t="str">
        <f t="shared" si="20"/>
        <v/>
      </c>
      <c r="O189" s="140" t="str">
        <f t="shared" si="7"/>
        <v/>
      </c>
      <c r="P189" s="141" t="str">
        <f t="shared" si="15"/>
        <v/>
      </c>
      <c r="Q189" s="137" t="str">
        <f t="shared" si="21"/>
        <v/>
      </c>
      <c r="R189" s="134" t="str">
        <f t="shared" si="16"/>
        <v/>
      </c>
      <c r="S189" s="134" t="str">
        <f t="shared" si="17"/>
        <v/>
      </c>
      <c r="T189" s="134" t="str">
        <f t="shared" si="18"/>
        <v/>
      </c>
      <c r="U189" s="134" t="str">
        <f t="shared" si="19"/>
        <v/>
      </c>
      <c r="V189" s="134" t="str">
        <f t="shared" si="23"/>
        <v/>
      </c>
      <c r="W189" s="142" t="str">
        <f t="shared" si="25"/>
        <v/>
      </c>
      <c r="X189" s="265" t="str">
        <f t="shared" si="10"/>
        <v/>
      </c>
      <c r="Y189" s="16">
        <f t="shared" si="24"/>
        <v>0</v>
      </c>
    </row>
    <row r="190" spans="1:25" ht="12.75" hidden="1" customHeight="1">
      <c r="A190" s="128" t="s">
        <v>374</v>
      </c>
      <c r="B190" s="4"/>
      <c r="C190" s="98"/>
      <c r="D190" s="103"/>
      <c r="E190" s="129"/>
      <c r="F190" s="129"/>
      <c r="G190" s="130"/>
      <c r="H190" s="139"/>
      <c r="I190" s="261"/>
      <c r="J190" s="140" t="str">
        <f t="shared" si="22"/>
        <v/>
      </c>
      <c r="K190" s="132"/>
      <c r="L190" s="132"/>
      <c r="M190" s="133"/>
      <c r="N190" s="134" t="str">
        <f t="shared" si="20"/>
        <v/>
      </c>
      <c r="O190" s="140" t="str">
        <f t="shared" si="7"/>
        <v/>
      </c>
      <c r="P190" s="141" t="str">
        <f t="shared" si="15"/>
        <v/>
      </c>
      <c r="Q190" s="137" t="str">
        <f t="shared" si="21"/>
        <v/>
      </c>
      <c r="R190" s="134" t="str">
        <f t="shared" si="16"/>
        <v/>
      </c>
      <c r="S190" s="134" t="str">
        <f t="shared" si="17"/>
        <v/>
      </c>
      <c r="T190" s="134" t="str">
        <f t="shared" si="18"/>
        <v/>
      </c>
      <c r="U190" s="134" t="str">
        <f t="shared" si="19"/>
        <v/>
      </c>
      <c r="V190" s="134" t="str">
        <f t="shared" si="23"/>
        <v/>
      </c>
      <c r="W190" s="142" t="str">
        <f t="shared" si="25"/>
        <v/>
      </c>
      <c r="X190" s="265" t="str">
        <f t="shared" si="10"/>
        <v/>
      </c>
      <c r="Y190" s="16">
        <f t="shared" si="24"/>
        <v>0</v>
      </c>
    </row>
    <row r="191" spans="1:25" ht="12.75" hidden="1" customHeight="1">
      <c r="A191" s="128" t="s">
        <v>374</v>
      </c>
      <c r="B191" s="4"/>
      <c r="C191" s="98"/>
      <c r="D191" s="103"/>
      <c r="E191" s="129"/>
      <c r="F191" s="129"/>
      <c r="G191" s="130"/>
      <c r="H191" s="139"/>
      <c r="I191" s="261"/>
      <c r="J191" s="140" t="str">
        <f t="shared" si="22"/>
        <v/>
      </c>
      <c r="K191" s="132"/>
      <c r="L191" s="132"/>
      <c r="M191" s="133"/>
      <c r="N191" s="134" t="str">
        <f t="shared" si="20"/>
        <v/>
      </c>
      <c r="O191" s="140" t="str">
        <f t="shared" si="7"/>
        <v/>
      </c>
      <c r="P191" s="141" t="str">
        <f t="shared" si="15"/>
        <v/>
      </c>
      <c r="Q191" s="137" t="str">
        <f t="shared" si="21"/>
        <v/>
      </c>
      <c r="R191" s="134" t="str">
        <f t="shared" si="16"/>
        <v/>
      </c>
      <c r="S191" s="134" t="str">
        <f t="shared" si="17"/>
        <v/>
      </c>
      <c r="T191" s="134" t="str">
        <f t="shared" si="18"/>
        <v/>
      </c>
      <c r="U191" s="134" t="str">
        <f t="shared" si="19"/>
        <v/>
      </c>
      <c r="V191" s="134" t="str">
        <f t="shared" si="23"/>
        <v/>
      </c>
      <c r="W191" s="142" t="str">
        <f t="shared" si="25"/>
        <v/>
      </c>
      <c r="X191" s="265" t="str">
        <f t="shared" si="10"/>
        <v/>
      </c>
      <c r="Y191" s="16">
        <f t="shared" si="24"/>
        <v>0</v>
      </c>
    </row>
    <row r="192" spans="1:25" ht="12.75" hidden="1" customHeight="1">
      <c r="A192" s="128" t="s">
        <v>374</v>
      </c>
      <c r="B192" s="4"/>
      <c r="C192" s="98"/>
      <c r="D192" s="103"/>
      <c r="E192" s="129"/>
      <c r="F192" s="129"/>
      <c r="G192" s="130"/>
      <c r="H192" s="139"/>
      <c r="I192" s="261"/>
      <c r="J192" s="140" t="str">
        <f t="shared" si="22"/>
        <v/>
      </c>
      <c r="K192" s="132"/>
      <c r="L192" s="132"/>
      <c r="M192" s="133"/>
      <c r="N192" s="134" t="str">
        <f t="shared" si="20"/>
        <v/>
      </c>
      <c r="O192" s="140" t="str">
        <f t="shared" si="7"/>
        <v/>
      </c>
      <c r="P192" s="141" t="str">
        <f t="shared" si="15"/>
        <v/>
      </c>
      <c r="Q192" s="137" t="str">
        <f t="shared" si="21"/>
        <v/>
      </c>
      <c r="R192" s="134" t="str">
        <f t="shared" si="16"/>
        <v/>
      </c>
      <c r="S192" s="134" t="str">
        <f t="shared" si="17"/>
        <v/>
      </c>
      <c r="T192" s="134" t="str">
        <f t="shared" si="18"/>
        <v/>
      </c>
      <c r="U192" s="134" t="str">
        <f t="shared" si="19"/>
        <v/>
      </c>
      <c r="V192" s="134" t="str">
        <f t="shared" si="23"/>
        <v/>
      </c>
      <c r="W192" s="142" t="str">
        <f t="shared" si="25"/>
        <v/>
      </c>
      <c r="X192" s="265" t="str">
        <f t="shared" si="10"/>
        <v/>
      </c>
      <c r="Y192" s="16">
        <f t="shared" si="24"/>
        <v>0</v>
      </c>
    </row>
    <row r="193" spans="1:25" ht="12.75" hidden="1" customHeight="1">
      <c r="A193" s="128" t="s">
        <v>374</v>
      </c>
      <c r="B193" s="4"/>
      <c r="C193" s="98"/>
      <c r="D193" s="103"/>
      <c r="E193" s="129"/>
      <c r="F193" s="129"/>
      <c r="G193" s="130"/>
      <c r="H193" s="139"/>
      <c r="I193" s="261"/>
      <c r="J193" s="140" t="str">
        <f t="shared" si="22"/>
        <v/>
      </c>
      <c r="K193" s="132"/>
      <c r="L193" s="132"/>
      <c r="M193" s="133"/>
      <c r="N193" s="134" t="str">
        <f t="shared" si="20"/>
        <v/>
      </c>
      <c r="O193" s="140" t="str">
        <f t="shared" si="7"/>
        <v/>
      </c>
      <c r="P193" s="141" t="str">
        <f t="shared" si="15"/>
        <v/>
      </c>
      <c r="Q193" s="137" t="str">
        <f t="shared" si="21"/>
        <v/>
      </c>
      <c r="R193" s="134" t="str">
        <f t="shared" si="16"/>
        <v/>
      </c>
      <c r="S193" s="134" t="str">
        <f t="shared" si="17"/>
        <v/>
      </c>
      <c r="T193" s="134" t="str">
        <f t="shared" si="18"/>
        <v/>
      </c>
      <c r="U193" s="134" t="str">
        <f t="shared" si="19"/>
        <v/>
      </c>
      <c r="V193" s="134" t="str">
        <f t="shared" si="23"/>
        <v/>
      </c>
      <c r="W193" s="142" t="str">
        <f t="shared" si="25"/>
        <v/>
      </c>
      <c r="X193" s="265" t="str">
        <f t="shared" si="10"/>
        <v/>
      </c>
      <c r="Y193" s="16">
        <f t="shared" si="24"/>
        <v>0</v>
      </c>
    </row>
    <row r="194" spans="1:25" ht="12.75" hidden="1" customHeight="1">
      <c r="A194" s="128" t="s">
        <v>374</v>
      </c>
      <c r="B194" s="4"/>
      <c r="C194" s="98"/>
      <c r="D194" s="103"/>
      <c r="E194" s="129"/>
      <c r="F194" s="129"/>
      <c r="G194" s="130"/>
      <c r="H194" s="139"/>
      <c r="I194" s="261"/>
      <c r="J194" s="140" t="str">
        <f t="shared" si="22"/>
        <v/>
      </c>
      <c r="K194" s="132"/>
      <c r="L194" s="132"/>
      <c r="M194" s="133"/>
      <c r="N194" s="134" t="str">
        <f t="shared" si="20"/>
        <v/>
      </c>
      <c r="O194" s="140" t="str">
        <f t="shared" si="7"/>
        <v/>
      </c>
      <c r="P194" s="141" t="str">
        <f t="shared" si="15"/>
        <v/>
      </c>
      <c r="Q194" s="137" t="str">
        <f t="shared" si="21"/>
        <v/>
      </c>
      <c r="R194" s="134" t="str">
        <f t="shared" si="16"/>
        <v/>
      </c>
      <c r="S194" s="134" t="str">
        <f t="shared" si="17"/>
        <v/>
      </c>
      <c r="T194" s="134" t="str">
        <f t="shared" si="18"/>
        <v/>
      </c>
      <c r="U194" s="134" t="str">
        <f t="shared" si="19"/>
        <v/>
      </c>
      <c r="V194" s="134" t="str">
        <f t="shared" si="23"/>
        <v/>
      </c>
      <c r="W194" s="142" t="str">
        <f t="shared" si="25"/>
        <v/>
      </c>
      <c r="X194" s="265" t="str">
        <f t="shared" si="10"/>
        <v/>
      </c>
      <c r="Y194" s="16">
        <f t="shared" si="24"/>
        <v>0</v>
      </c>
    </row>
    <row r="195" spans="1:25" ht="12.75" hidden="1" customHeight="1">
      <c r="A195" s="128" t="s">
        <v>374</v>
      </c>
      <c r="B195" s="4"/>
      <c r="C195" s="98"/>
      <c r="D195" s="103"/>
      <c r="E195" s="129"/>
      <c r="F195" s="129"/>
      <c r="G195" s="130"/>
      <c r="H195" s="139"/>
      <c r="I195" s="261"/>
      <c r="J195" s="140" t="str">
        <f t="shared" si="22"/>
        <v/>
      </c>
      <c r="K195" s="132"/>
      <c r="L195" s="132"/>
      <c r="M195" s="133"/>
      <c r="N195" s="134" t="str">
        <f t="shared" si="20"/>
        <v/>
      </c>
      <c r="O195" s="140" t="str">
        <f t="shared" si="7"/>
        <v/>
      </c>
      <c r="P195" s="141" t="str">
        <f t="shared" si="15"/>
        <v/>
      </c>
      <c r="Q195" s="137" t="str">
        <f t="shared" si="21"/>
        <v/>
      </c>
      <c r="R195" s="134" t="str">
        <f t="shared" si="16"/>
        <v/>
      </c>
      <c r="S195" s="134" t="str">
        <f t="shared" si="17"/>
        <v/>
      </c>
      <c r="T195" s="134" t="str">
        <f t="shared" si="18"/>
        <v/>
      </c>
      <c r="U195" s="134" t="str">
        <f t="shared" si="19"/>
        <v/>
      </c>
      <c r="V195" s="134" t="str">
        <f t="shared" si="23"/>
        <v/>
      </c>
      <c r="W195" s="142" t="str">
        <f t="shared" si="25"/>
        <v/>
      </c>
      <c r="X195" s="265" t="str">
        <f t="shared" si="10"/>
        <v/>
      </c>
      <c r="Y195" s="16">
        <f t="shared" si="24"/>
        <v>0</v>
      </c>
    </row>
    <row r="196" spans="1:25" ht="12.75" hidden="1" customHeight="1">
      <c r="A196" s="128" t="s">
        <v>374</v>
      </c>
      <c r="B196" s="4"/>
      <c r="C196" s="98"/>
      <c r="D196" s="103"/>
      <c r="E196" s="129"/>
      <c r="F196" s="129"/>
      <c r="G196" s="130"/>
      <c r="H196" s="143"/>
      <c r="I196" s="262"/>
      <c r="J196" s="140" t="str">
        <f t="shared" si="22"/>
        <v/>
      </c>
      <c r="K196" s="112"/>
      <c r="L196" s="112"/>
      <c r="M196" s="144"/>
      <c r="N196" s="134" t="str">
        <f t="shared" si="20"/>
        <v/>
      </c>
      <c r="O196" s="140" t="str">
        <f t="shared" si="7"/>
        <v/>
      </c>
      <c r="P196" s="141" t="str">
        <f t="shared" si="15"/>
        <v/>
      </c>
      <c r="Q196" s="137" t="str">
        <f t="shared" si="21"/>
        <v/>
      </c>
      <c r="R196" s="134" t="str">
        <f t="shared" si="16"/>
        <v/>
      </c>
      <c r="S196" s="134" t="str">
        <f t="shared" si="17"/>
        <v/>
      </c>
      <c r="T196" s="134" t="str">
        <f t="shared" si="18"/>
        <v/>
      </c>
      <c r="U196" s="134" t="str">
        <f t="shared" si="19"/>
        <v/>
      </c>
      <c r="V196" s="134" t="str">
        <f t="shared" si="23"/>
        <v/>
      </c>
      <c r="W196" s="142" t="str">
        <f t="shared" si="25"/>
        <v/>
      </c>
      <c r="X196" s="265" t="str">
        <f t="shared" si="10"/>
        <v/>
      </c>
      <c r="Y196" s="16">
        <f t="shared" si="24"/>
        <v>0</v>
      </c>
    </row>
    <row r="197" spans="1:25" ht="12.75" hidden="1" customHeight="1">
      <c r="A197" s="128" t="s">
        <v>374</v>
      </c>
      <c r="B197" s="4"/>
      <c r="C197" s="98"/>
      <c r="D197" s="103"/>
      <c r="E197" s="129"/>
      <c r="F197" s="129"/>
      <c r="G197" s="130"/>
      <c r="H197" s="143"/>
      <c r="I197" s="262"/>
      <c r="J197" s="140" t="str">
        <f t="shared" si="22"/>
        <v/>
      </c>
      <c r="K197" s="112"/>
      <c r="L197" s="112"/>
      <c r="M197" s="144"/>
      <c r="N197" s="134" t="str">
        <f t="shared" si="20"/>
        <v/>
      </c>
      <c r="O197" s="140" t="str">
        <f t="shared" si="7"/>
        <v/>
      </c>
      <c r="P197" s="141" t="str">
        <f t="shared" si="15"/>
        <v/>
      </c>
      <c r="Q197" s="137" t="str">
        <f t="shared" si="21"/>
        <v/>
      </c>
      <c r="R197" s="134" t="str">
        <f t="shared" si="16"/>
        <v/>
      </c>
      <c r="S197" s="134" t="str">
        <f t="shared" si="17"/>
        <v/>
      </c>
      <c r="T197" s="134" t="str">
        <f t="shared" si="18"/>
        <v/>
      </c>
      <c r="U197" s="134" t="str">
        <f t="shared" si="19"/>
        <v/>
      </c>
      <c r="V197" s="134" t="str">
        <f t="shared" si="23"/>
        <v/>
      </c>
      <c r="W197" s="142" t="str">
        <f t="shared" si="25"/>
        <v/>
      </c>
      <c r="X197" s="265" t="str">
        <f t="shared" si="10"/>
        <v/>
      </c>
      <c r="Y197" s="16">
        <f t="shared" si="24"/>
        <v>0</v>
      </c>
    </row>
    <row r="198" spans="1:25" ht="12.75" hidden="1" customHeight="1">
      <c r="A198" s="128" t="s">
        <v>374</v>
      </c>
      <c r="B198" s="4"/>
      <c r="C198" s="98"/>
      <c r="D198" s="103"/>
      <c r="E198" s="129"/>
      <c r="F198" s="129"/>
      <c r="G198" s="130"/>
      <c r="H198" s="143"/>
      <c r="I198" s="262"/>
      <c r="J198" s="140" t="str">
        <f t="shared" si="22"/>
        <v/>
      </c>
      <c r="K198" s="112"/>
      <c r="L198" s="112"/>
      <c r="M198" s="144"/>
      <c r="N198" s="134" t="str">
        <f t="shared" si="20"/>
        <v/>
      </c>
      <c r="O198" s="140" t="str">
        <f t="shared" si="7"/>
        <v/>
      </c>
      <c r="P198" s="141" t="str">
        <f t="shared" si="15"/>
        <v/>
      </c>
      <c r="Q198" s="137" t="str">
        <f t="shared" si="21"/>
        <v/>
      </c>
      <c r="R198" s="134" t="str">
        <f t="shared" si="16"/>
        <v/>
      </c>
      <c r="S198" s="134" t="str">
        <f t="shared" si="17"/>
        <v/>
      </c>
      <c r="T198" s="134" t="str">
        <f t="shared" si="18"/>
        <v/>
      </c>
      <c r="U198" s="134" t="str">
        <f t="shared" si="19"/>
        <v/>
      </c>
      <c r="V198" s="134" t="str">
        <f t="shared" si="23"/>
        <v/>
      </c>
      <c r="W198" s="142" t="str">
        <f t="shared" si="25"/>
        <v/>
      </c>
      <c r="X198" s="265" t="str">
        <f t="shared" si="10"/>
        <v/>
      </c>
      <c r="Y198" s="16">
        <f t="shared" si="24"/>
        <v>0</v>
      </c>
    </row>
    <row r="199" spans="1:25" ht="12.75" hidden="1" customHeight="1">
      <c r="A199" s="128" t="s">
        <v>374</v>
      </c>
      <c r="B199" s="4"/>
      <c r="C199" s="98"/>
      <c r="D199" s="103"/>
      <c r="E199" s="129"/>
      <c r="F199" s="129"/>
      <c r="G199" s="130"/>
      <c r="H199" s="143"/>
      <c r="I199" s="262"/>
      <c r="J199" s="140" t="str">
        <f t="shared" si="22"/>
        <v/>
      </c>
      <c r="K199" s="112"/>
      <c r="L199" s="112"/>
      <c r="M199" s="144"/>
      <c r="N199" s="134" t="str">
        <f t="shared" si="20"/>
        <v/>
      </c>
      <c r="O199" s="140" t="str">
        <f t="shared" si="7"/>
        <v/>
      </c>
      <c r="P199" s="141" t="str">
        <f t="shared" ref="P199:P229" si="26">IF($Y199 = 1,IF($P$23="No",$P$24,0),"")</f>
        <v/>
      </c>
      <c r="Q199" s="137" t="str">
        <f t="shared" si="21"/>
        <v/>
      </c>
      <c r="R199" s="134" t="str">
        <f t="shared" ref="R199:R229" si="27">IF($Y199 = 1,IFERROR(IF($P$34="Per Bed",$Q$34,$Q$34 /F199),0) + IFERROR(IF($P$35="Per Bed",$Q$35,$Q$35/F199),0),"")</f>
        <v/>
      </c>
      <c r="S199" s="134" t="str">
        <f t="shared" ref="S199:S229" si="28">IF($Y199 = 1,IFERROR(IF($P$36="Per Bed",$Q$36,$Q$36/F199),0),"")</f>
        <v/>
      </c>
      <c r="T199" s="134" t="str">
        <f t="shared" ref="T199:T229" si="29">IF($Y199 = 1,IFERROR(IF($P$38="Per Bed",$Q$38,$Q$38 /F199),0) + IFERROR(IF($P$39="Per Bed",$Q$39,$Q$39/F199),0),"")</f>
        <v/>
      </c>
      <c r="U199" s="134" t="str">
        <f t="shared" ref="U199:U229" si="30">IF($Y199 = 1,IFERROR(IF($P$40="Per Bed",$Q$40,$Q$40/F199),0) + IFERROR(IF($P$41="Per Bed",$Q$41,$Q$41/F199),0) + IFERROR(IF($P$42="Per Bed",$Q$42,$Q$42/F199),0),"")</f>
        <v/>
      </c>
      <c r="V199" s="134" t="str">
        <f t="shared" si="23"/>
        <v/>
      </c>
      <c r="W199" s="142" t="str">
        <f t="shared" si="25"/>
        <v/>
      </c>
      <c r="X199" s="265" t="str">
        <f t="shared" si="10"/>
        <v/>
      </c>
      <c r="Y199" s="16">
        <f t="shared" si="24"/>
        <v>0</v>
      </c>
    </row>
    <row r="200" spans="1:25" ht="12.75" hidden="1" customHeight="1">
      <c r="A200" s="128" t="s">
        <v>374</v>
      </c>
      <c r="B200" s="4"/>
      <c r="C200" s="98"/>
      <c r="D200" s="103"/>
      <c r="E200" s="129"/>
      <c r="F200" s="129"/>
      <c r="G200" s="130"/>
      <c r="H200" s="143"/>
      <c r="I200" s="262"/>
      <c r="J200" s="140" t="str">
        <f t="shared" si="22"/>
        <v/>
      </c>
      <c r="K200" s="112"/>
      <c r="L200" s="112"/>
      <c r="M200" s="144"/>
      <c r="N200" s="134" t="str">
        <f t="shared" ref="N200:N229" si="31">IF($Y200 = 1, $I200-K200/12-L200/12-M200,"")</f>
        <v/>
      </c>
      <c r="O200" s="140" t="str">
        <f t="shared" si="7"/>
        <v/>
      </c>
      <c r="P200" s="141" t="str">
        <f t="shared" si="26"/>
        <v/>
      </c>
      <c r="Q200" s="137" t="str">
        <f t="shared" ref="Q200:Q229" si="32">IF($Y200 = 1,$Q$19,"")</f>
        <v/>
      </c>
      <c r="R200" s="134" t="str">
        <f t="shared" si="27"/>
        <v/>
      </c>
      <c r="S200" s="134" t="str">
        <f t="shared" si="28"/>
        <v/>
      </c>
      <c r="T200" s="134" t="str">
        <f t="shared" si="29"/>
        <v/>
      </c>
      <c r="U200" s="134" t="str">
        <f t="shared" si="30"/>
        <v/>
      </c>
      <c r="V200" s="134" t="str">
        <f t="shared" si="23"/>
        <v/>
      </c>
      <c r="W200" s="142" t="str">
        <f t="shared" si="25"/>
        <v/>
      </c>
      <c r="X200" s="265" t="str">
        <f t="shared" si="10"/>
        <v/>
      </c>
      <c r="Y200" s="16">
        <f t="shared" si="24"/>
        <v>0</v>
      </c>
    </row>
    <row r="201" spans="1:25" ht="12.75" hidden="1" customHeight="1">
      <c r="A201" s="128" t="s">
        <v>374</v>
      </c>
      <c r="B201" s="4"/>
      <c r="C201" s="98"/>
      <c r="D201" s="103"/>
      <c r="E201" s="129"/>
      <c r="F201" s="129"/>
      <c r="G201" s="130"/>
      <c r="H201" s="143"/>
      <c r="I201" s="262"/>
      <c r="J201" s="140" t="str">
        <f t="shared" ref="J201:J229" si="33">IF($Y201 = 1,$I201/$E201,"")</f>
        <v/>
      </c>
      <c r="K201" s="112"/>
      <c r="L201" s="112"/>
      <c r="M201" s="144"/>
      <c r="N201" s="134" t="str">
        <f t="shared" si="31"/>
        <v/>
      </c>
      <c r="O201" s="140" t="str">
        <f t="shared" si="7"/>
        <v/>
      </c>
      <c r="P201" s="141" t="str">
        <f t="shared" si="26"/>
        <v/>
      </c>
      <c r="Q201" s="137" t="str">
        <f t="shared" si="32"/>
        <v/>
      </c>
      <c r="R201" s="134" t="str">
        <f t="shared" si="27"/>
        <v/>
      </c>
      <c r="S201" s="134" t="str">
        <f t="shared" si="28"/>
        <v/>
      </c>
      <c r="T201" s="134" t="str">
        <f t="shared" si="29"/>
        <v/>
      </c>
      <c r="U201" s="134" t="str">
        <f t="shared" si="30"/>
        <v/>
      </c>
      <c r="V201" s="134" t="str">
        <f t="shared" ref="V201:V229" si="34">IF($Y201 = 1,$I$44,"")</f>
        <v/>
      </c>
      <c r="W201" s="142" t="str">
        <f t="shared" si="25"/>
        <v/>
      </c>
      <c r="X201" s="265" t="str">
        <f t="shared" si="10"/>
        <v/>
      </c>
      <c r="Y201" s="16">
        <f t="shared" ref="Y201:Y229" si="35">IF(AND(A201&lt;&gt;"", E201 &gt; 0, F201 &lt;&gt; ""),  1, 0 )</f>
        <v>0</v>
      </c>
    </row>
    <row r="202" spans="1:25" ht="12.75" hidden="1" customHeight="1">
      <c r="A202" s="128" t="s">
        <v>374</v>
      </c>
      <c r="B202" s="4"/>
      <c r="C202" s="98"/>
      <c r="D202" s="103"/>
      <c r="E202" s="129"/>
      <c r="F202" s="129"/>
      <c r="G202" s="130"/>
      <c r="H202" s="143"/>
      <c r="I202" s="262"/>
      <c r="J202" s="140" t="str">
        <f t="shared" si="33"/>
        <v/>
      </c>
      <c r="K202" s="112"/>
      <c r="L202" s="112"/>
      <c r="M202" s="144"/>
      <c r="N202" s="134" t="str">
        <f t="shared" si="31"/>
        <v/>
      </c>
      <c r="O202" s="140" t="str">
        <f t="shared" si="7"/>
        <v/>
      </c>
      <c r="P202" s="141" t="str">
        <f t="shared" si="26"/>
        <v/>
      </c>
      <c r="Q202" s="137" t="str">
        <f t="shared" si="32"/>
        <v/>
      </c>
      <c r="R202" s="134" t="str">
        <f t="shared" si="27"/>
        <v/>
      </c>
      <c r="S202" s="134" t="str">
        <f t="shared" si="28"/>
        <v/>
      </c>
      <c r="T202" s="134" t="str">
        <f t="shared" si="29"/>
        <v/>
      </c>
      <c r="U202" s="134" t="str">
        <f t="shared" si="30"/>
        <v/>
      </c>
      <c r="V202" s="134" t="str">
        <f t="shared" si="34"/>
        <v/>
      </c>
      <c r="W202" s="142" t="str">
        <f t="shared" si="25"/>
        <v/>
      </c>
      <c r="X202" s="265" t="str">
        <f t="shared" si="10"/>
        <v/>
      </c>
      <c r="Y202" s="16">
        <f t="shared" si="35"/>
        <v>0</v>
      </c>
    </row>
    <row r="203" spans="1:25" ht="12.75" hidden="1" customHeight="1">
      <c r="A203" s="128" t="s">
        <v>374</v>
      </c>
      <c r="B203" s="4"/>
      <c r="C203" s="98"/>
      <c r="D203" s="103"/>
      <c r="E203" s="129"/>
      <c r="F203" s="129"/>
      <c r="G203" s="130"/>
      <c r="H203" s="143"/>
      <c r="I203" s="262"/>
      <c r="J203" s="140" t="str">
        <f t="shared" si="33"/>
        <v/>
      </c>
      <c r="K203" s="112"/>
      <c r="L203" s="112"/>
      <c r="M203" s="144"/>
      <c r="N203" s="134" t="str">
        <f t="shared" si="31"/>
        <v/>
      </c>
      <c r="O203" s="140" t="str">
        <f t="shared" si="7"/>
        <v/>
      </c>
      <c r="P203" s="141" t="str">
        <f t="shared" si="26"/>
        <v/>
      </c>
      <c r="Q203" s="137" t="str">
        <f t="shared" si="32"/>
        <v/>
      </c>
      <c r="R203" s="134" t="str">
        <f t="shared" si="27"/>
        <v/>
      </c>
      <c r="S203" s="134" t="str">
        <f t="shared" si="28"/>
        <v/>
      </c>
      <c r="T203" s="134" t="str">
        <f t="shared" si="29"/>
        <v/>
      </c>
      <c r="U203" s="134" t="str">
        <f t="shared" si="30"/>
        <v/>
      </c>
      <c r="V203" s="134" t="str">
        <f t="shared" si="34"/>
        <v/>
      </c>
      <c r="W203" s="142" t="str">
        <f t="shared" si="25"/>
        <v/>
      </c>
      <c r="X203" s="265" t="str">
        <f t="shared" si="10"/>
        <v/>
      </c>
      <c r="Y203" s="16">
        <f t="shared" si="35"/>
        <v>0</v>
      </c>
    </row>
    <row r="204" spans="1:25" ht="12.75" hidden="1" customHeight="1">
      <c r="A204" s="128" t="s">
        <v>374</v>
      </c>
      <c r="B204" s="4"/>
      <c r="C204" s="98"/>
      <c r="D204" s="103"/>
      <c r="E204" s="129"/>
      <c r="F204" s="129"/>
      <c r="G204" s="130"/>
      <c r="H204" s="143"/>
      <c r="I204" s="262"/>
      <c r="J204" s="140" t="str">
        <f t="shared" si="33"/>
        <v/>
      </c>
      <c r="K204" s="112"/>
      <c r="L204" s="112"/>
      <c r="M204" s="144"/>
      <c r="N204" s="134" t="str">
        <f t="shared" si="31"/>
        <v/>
      </c>
      <c r="O204" s="140" t="str">
        <f t="shared" si="7"/>
        <v/>
      </c>
      <c r="P204" s="141" t="str">
        <f t="shared" si="26"/>
        <v/>
      </c>
      <c r="Q204" s="137" t="str">
        <f t="shared" si="32"/>
        <v/>
      </c>
      <c r="R204" s="134" t="str">
        <f t="shared" si="27"/>
        <v/>
      </c>
      <c r="S204" s="134" t="str">
        <f t="shared" si="28"/>
        <v/>
      </c>
      <c r="T204" s="134" t="str">
        <f t="shared" si="29"/>
        <v/>
      </c>
      <c r="U204" s="134" t="str">
        <f t="shared" si="30"/>
        <v/>
      </c>
      <c r="V204" s="134" t="str">
        <f t="shared" si="34"/>
        <v/>
      </c>
      <c r="W204" s="142" t="str">
        <f t="shared" ref="W204:W229" si="36">IF($Y204 = 1,N204+SUM(P204:V204),"")</f>
        <v/>
      </c>
      <c r="X204" s="265" t="str">
        <f t="shared" si="10"/>
        <v/>
      </c>
      <c r="Y204" s="16">
        <f t="shared" si="35"/>
        <v>0</v>
      </c>
    </row>
    <row r="205" spans="1:25" ht="12.75" hidden="1" customHeight="1">
      <c r="A205" s="128" t="s">
        <v>374</v>
      </c>
      <c r="B205" s="4"/>
      <c r="C205" s="98"/>
      <c r="D205" s="103"/>
      <c r="E205" s="129"/>
      <c r="F205" s="129"/>
      <c r="G205" s="130"/>
      <c r="H205" s="143"/>
      <c r="I205" s="262"/>
      <c r="J205" s="140" t="str">
        <f t="shared" si="33"/>
        <v/>
      </c>
      <c r="K205" s="112"/>
      <c r="L205" s="112"/>
      <c r="M205" s="144"/>
      <c r="N205" s="134" t="str">
        <f t="shared" si="31"/>
        <v/>
      </c>
      <c r="O205" s="140" t="str">
        <f t="shared" si="7"/>
        <v/>
      </c>
      <c r="P205" s="141" t="str">
        <f t="shared" si="26"/>
        <v/>
      </c>
      <c r="Q205" s="137" t="str">
        <f t="shared" si="32"/>
        <v/>
      </c>
      <c r="R205" s="134" t="str">
        <f t="shared" si="27"/>
        <v/>
      </c>
      <c r="S205" s="134" t="str">
        <f t="shared" si="28"/>
        <v/>
      </c>
      <c r="T205" s="134" t="str">
        <f t="shared" si="29"/>
        <v/>
      </c>
      <c r="U205" s="134" t="str">
        <f t="shared" si="30"/>
        <v/>
      </c>
      <c r="V205" s="134" t="str">
        <f t="shared" si="34"/>
        <v/>
      </c>
      <c r="W205" s="142" t="str">
        <f t="shared" si="36"/>
        <v/>
      </c>
      <c r="X205" s="265" t="str">
        <f t="shared" si="10"/>
        <v/>
      </c>
      <c r="Y205" s="16">
        <f t="shared" si="35"/>
        <v>0</v>
      </c>
    </row>
    <row r="206" spans="1:25" ht="12.75" hidden="1" customHeight="1">
      <c r="A206" s="128" t="s">
        <v>374</v>
      </c>
      <c r="B206" s="4"/>
      <c r="C206" s="98"/>
      <c r="D206" s="103"/>
      <c r="E206" s="129"/>
      <c r="F206" s="129"/>
      <c r="G206" s="130"/>
      <c r="H206" s="143"/>
      <c r="I206" s="262"/>
      <c r="J206" s="140" t="str">
        <f t="shared" si="33"/>
        <v/>
      </c>
      <c r="K206" s="112"/>
      <c r="L206" s="112"/>
      <c r="M206" s="144"/>
      <c r="N206" s="134" t="str">
        <f t="shared" si="31"/>
        <v/>
      </c>
      <c r="O206" s="140" t="str">
        <f t="shared" si="7"/>
        <v/>
      </c>
      <c r="P206" s="141" t="str">
        <f t="shared" si="26"/>
        <v/>
      </c>
      <c r="Q206" s="137" t="str">
        <f t="shared" si="32"/>
        <v/>
      </c>
      <c r="R206" s="134" t="str">
        <f t="shared" si="27"/>
        <v/>
      </c>
      <c r="S206" s="134" t="str">
        <f t="shared" si="28"/>
        <v/>
      </c>
      <c r="T206" s="134" t="str">
        <f t="shared" si="29"/>
        <v/>
      </c>
      <c r="U206" s="134" t="str">
        <f t="shared" si="30"/>
        <v/>
      </c>
      <c r="V206" s="134" t="str">
        <f t="shared" si="34"/>
        <v/>
      </c>
      <c r="W206" s="142" t="str">
        <f t="shared" si="36"/>
        <v/>
      </c>
      <c r="X206" s="265" t="str">
        <f t="shared" si="10"/>
        <v/>
      </c>
      <c r="Y206" s="16">
        <f t="shared" si="35"/>
        <v>0</v>
      </c>
    </row>
    <row r="207" spans="1:25" ht="12.75" hidden="1" customHeight="1">
      <c r="A207" s="128" t="s">
        <v>374</v>
      </c>
      <c r="B207" s="4"/>
      <c r="C207" s="98"/>
      <c r="D207" s="103"/>
      <c r="E207" s="129"/>
      <c r="F207" s="129"/>
      <c r="G207" s="130"/>
      <c r="H207" s="143"/>
      <c r="I207" s="262"/>
      <c r="J207" s="140" t="str">
        <f t="shared" si="33"/>
        <v/>
      </c>
      <c r="K207" s="112"/>
      <c r="L207" s="112"/>
      <c r="M207" s="144"/>
      <c r="N207" s="134" t="str">
        <f t="shared" si="31"/>
        <v/>
      </c>
      <c r="O207" s="140" t="str">
        <f t="shared" si="7"/>
        <v/>
      </c>
      <c r="P207" s="141" t="str">
        <f t="shared" si="26"/>
        <v/>
      </c>
      <c r="Q207" s="137" t="str">
        <f t="shared" si="32"/>
        <v/>
      </c>
      <c r="R207" s="134" t="str">
        <f t="shared" si="27"/>
        <v/>
      </c>
      <c r="S207" s="134" t="str">
        <f t="shared" si="28"/>
        <v/>
      </c>
      <c r="T207" s="134" t="str">
        <f t="shared" si="29"/>
        <v/>
      </c>
      <c r="U207" s="134" t="str">
        <f t="shared" si="30"/>
        <v/>
      </c>
      <c r="V207" s="134" t="str">
        <f t="shared" si="34"/>
        <v/>
      </c>
      <c r="W207" s="142" t="str">
        <f t="shared" si="36"/>
        <v/>
      </c>
      <c r="X207" s="265" t="str">
        <f t="shared" si="10"/>
        <v/>
      </c>
      <c r="Y207" s="16">
        <f t="shared" si="35"/>
        <v>0</v>
      </c>
    </row>
    <row r="208" spans="1:25" ht="12.75" hidden="1" customHeight="1">
      <c r="A208" s="128" t="s">
        <v>374</v>
      </c>
      <c r="B208" s="4"/>
      <c r="C208" s="98"/>
      <c r="D208" s="103"/>
      <c r="E208" s="129"/>
      <c r="F208" s="129"/>
      <c r="G208" s="130"/>
      <c r="H208" s="143"/>
      <c r="I208" s="262"/>
      <c r="J208" s="140" t="str">
        <f t="shared" si="33"/>
        <v/>
      </c>
      <c r="K208" s="112"/>
      <c r="L208" s="112"/>
      <c r="M208" s="144"/>
      <c r="N208" s="134" t="str">
        <f t="shared" si="31"/>
        <v/>
      </c>
      <c r="O208" s="140" t="str">
        <f t="shared" si="7"/>
        <v/>
      </c>
      <c r="P208" s="141" t="str">
        <f t="shared" si="26"/>
        <v/>
      </c>
      <c r="Q208" s="137" t="str">
        <f t="shared" si="32"/>
        <v/>
      </c>
      <c r="R208" s="134" t="str">
        <f t="shared" si="27"/>
        <v/>
      </c>
      <c r="S208" s="134" t="str">
        <f t="shared" si="28"/>
        <v/>
      </c>
      <c r="T208" s="134" t="str">
        <f t="shared" si="29"/>
        <v/>
      </c>
      <c r="U208" s="134" t="str">
        <f t="shared" si="30"/>
        <v/>
      </c>
      <c r="V208" s="134" t="str">
        <f t="shared" si="34"/>
        <v/>
      </c>
      <c r="W208" s="142" t="str">
        <f t="shared" si="36"/>
        <v/>
      </c>
      <c r="X208" s="265" t="str">
        <f t="shared" si="10"/>
        <v/>
      </c>
      <c r="Y208" s="16">
        <f t="shared" si="35"/>
        <v>0</v>
      </c>
    </row>
    <row r="209" spans="1:25" ht="12.75" hidden="1" customHeight="1">
      <c r="A209" s="128" t="s">
        <v>374</v>
      </c>
      <c r="B209" s="4"/>
      <c r="C209" s="98"/>
      <c r="D209" s="103"/>
      <c r="E209" s="129"/>
      <c r="F209" s="129"/>
      <c r="G209" s="130"/>
      <c r="H209" s="143"/>
      <c r="I209" s="262"/>
      <c r="J209" s="140" t="str">
        <f t="shared" si="33"/>
        <v/>
      </c>
      <c r="K209" s="112"/>
      <c r="L209" s="112"/>
      <c r="M209" s="144"/>
      <c r="N209" s="134" t="str">
        <f t="shared" si="31"/>
        <v/>
      </c>
      <c r="O209" s="140" t="str">
        <f t="shared" si="7"/>
        <v/>
      </c>
      <c r="P209" s="141" t="str">
        <f t="shared" si="26"/>
        <v/>
      </c>
      <c r="Q209" s="137" t="str">
        <f t="shared" si="32"/>
        <v/>
      </c>
      <c r="R209" s="134" t="str">
        <f t="shared" si="27"/>
        <v/>
      </c>
      <c r="S209" s="134" t="str">
        <f t="shared" si="28"/>
        <v/>
      </c>
      <c r="T209" s="134" t="str">
        <f t="shared" si="29"/>
        <v/>
      </c>
      <c r="U209" s="134" t="str">
        <f t="shared" si="30"/>
        <v/>
      </c>
      <c r="V209" s="134" t="str">
        <f t="shared" si="34"/>
        <v/>
      </c>
      <c r="W209" s="142" t="str">
        <f t="shared" si="36"/>
        <v/>
      </c>
      <c r="X209" s="265" t="str">
        <f t="shared" si="10"/>
        <v/>
      </c>
      <c r="Y209" s="16">
        <f t="shared" si="35"/>
        <v>0</v>
      </c>
    </row>
    <row r="210" spans="1:25" ht="12.75" hidden="1" customHeight="1">
      <c r="A210" s="128" t="s">
        <v>374</v>
      </c>
      <c r="B210" s="4"/>
      <c r="C210" s="98"/>
      <c r="D210" s="103"/>
      <c r="E210" s="129"/>
      <c r="F210" s="129"/>
      <c r="G210" s="130"/>
      <c r="H210" s="143"/>
      <c r="I210" s="262"/>
      <c r="J210" s="140" t="str">
        <f t="shared" si="33"/>
        <v/>
      </c>
      <c r="K210" s="112"/>
      <c r="L210" s="112"/>
      <c r="M210" s="144"/>
      <c r="N210" s="134" t="str">
        <f t="shared" si="31"/>
        <v/>
      </c>
      <c r="O210" s="140" t="str">
        <f t="shared" si="7"/>
        <v/>
      </c>
      <c r="P210" s="141" t="str">
        <f t="shared" si="26"/>
        <v/>
      </c>
      <c r="Q210" s="137" t="str">
        <f t="shared" si="32"/>
        <v/>
      </c>
      <c r="R210" s="134" t="str">
        <f t="shared" si="27"/>
        <v/>
      </c>
      <c r="S210" s="134" t="str">
        <f t="shared" si="28"/>
        <v/>
      </c>
      <c r="T210" s="134" t="str">
        <f t="shared" si="29"/>
        <v/>
      </c>
      <c r="U210" s="134" t="str">
        <f t="shared" si="30"/>
        <v/>
      </c>
      <c r="V210" s="134" t="str">
        <f t="shared" si="34"/>
        <v/>
      </c>
      <c r="W210" s="142" t="str">
        <f t="shared" si="36"/>
        <v/>
      </c>
      <c r="X210" s="265" t="str">
        <f t="shared" si="10"/>
        <v/>
      </c>
      <c r="Y210" s="16">
        <f t="shared" si="35"/>
        <v>0</v>
      </c>
    </row>
    <row r="211" spans="1:25" ht="12.75" hidden="1" customHeight="1">
      <c r="A211" s="128" t="s">
        <v>374</v>
      </c>
      <c r="B211" s="4"/>
      <c r="C211" s="98"/>
      <c r="D211" s="103"/>
      <c r="E211" s="129"/>
      <c r="F211" s="129"/>
      <c r="G211" s="130"/>
      <c r="H211" s="143"/>
      <c r="I211" s="262"/>
      <c r="J211" s="140" t="str">
        <f t="shared" si="33"/>
        <v/>
      </c>
      <c r="K211" s="112"/>
      <c r="L211" s="112"/>
      <c r="M211" s="144"/>
      <c r="N211" s="134" t="str">
        <f t="shared" si="31"/>
        <v/>
      </c>
      <c r="O211" s="140" t="str">
        <f t="shared" si="7"/>
        <v/>
      </c>
      <c r="P211" s="141" t="str">
        <f t="shared" si="26"/>
        <v/>
      </c>
      <c r="Q211" s="137" t="str">
        <f t="shared" si="32"/>
        <v/>
      </c>
      <c r="R211" s="134" t="str">
        <f t="shared" si="27"/>
        <v/>
      </c>
      <c r="S211" s="134" t="str">
        <f t="shared" si="28"/>
        <v/>
      </c>
      <c r="T211" s="134" t="str">
        <f t="shared" si="29"/>
        <v/>
      </c>
      <c r="U211" s="134" t="str">
        <f t="shared" si="30"/>
        <v/>
      </c>
      <c r="V211" s="134" t="str">
        <f t="shared" si="34"/>
        <v/>
      </c>
      <c r="W211" s="142" t="str">
        <f t="shared" si="36"/>
        <v/>
      </c>
      <c r="X211" s="265" t="str">
        <f t="shared" si="10"/>
        <v/>
      </c>
      <c r="Y211" s="16">
        <f t="shared" si="35"/>
        <v>0</v>
      </c>
    </row>
    <row r="212" spans="1:25" ht="12.75" hidden="1" customHeight="1">
      <c r="A212" s="128" t="s">
        <v>374</v>
      </c>
      <c r="B212" s="4"/>
      <c r="C212" s="98"/>
      <c r="D212" s="103"/>
      <c r="E212" s="129"/>
      <c r="F212" s="129"/>
      <c r="G212" s="130"/>
      <c r="H212" s="143"/>
      <c r="I212" s="262"/>
      <c r="J212" s="140" t="str">
        <f t="shared" si="33"/>
        <v/>
      </c>
      <c r="K212" s="112"/>
      <c r="L212" s="112"/>
      <c r="M212" s="144"/>
      <c r="N212" s="134" t="str">
        <f t="shared" si="31"/>
        <v/>
      </c>
      <c r="O212" s="140" t="str">
        <f t="shared" si="7"/>
        <v/>
      </c>
      <c r="P212" s="141" t="str">
        <f t="shared" si="26"/>
        <v/>
      </c>
      <c r="Q212" s="137" t="str">
        <f t="shared" si="32"/>
        <v/>
      </c>
      <c r="R212" s="134" t="str">
        <f t="shared" si="27"/>
        <v/>
      </c>
      <c r="S212" s="134" t="str">
        <f t="shared" si="28"/>
        <v/>
      </c>
      <c r="T212" s="134" t="str">
        <f t="shared" si="29"/>
        <v/>
      </c>
      <c r="U212" s="134" t="str">
        <f t="shared" si="30"/>
        <v/>
      </c>
      <c r="V212" s="134" t="str">
        <f t="shared" si="34"/>
        <v/>
      </c>
      <c r="W212" s="142" t="str">
        <f t="shared" si="36"/>
        <v/>
      </c>
      <c r="X212" s="265" t="str">
        <f t="shared" si="10"/>
        <v/>
      </c>
      <c r="Y212" s="16">
        <f t="shared" si="35"/>
        <v>0</v>
      </c>
    </row>
    <row r="213" spans="1:25" ht="12.75" hidden="1" customHeight="1">
      <c r="A213" s="128" t="s">
        <v>374</v>
      </c>
      <c r="B213" s="4"/>
      <c r="C213" s="98"/>
      <c r="D213" s="103"/>
      <c r="E213" s="129"/>
      <c r="F213" s="129"/>
      <c r="G213" s="130"/>
      <c r="H213" s="143"/>
      <c r="I213" s="262"/>
      <c r="J213" s="140" t="str">
        <f t="shared" si="33"/>
        <v/>
      </c>
      <c r="K213" s="112"/>
      <c r="L213" s="112"/>
      <c r="M213" s="144"/>
      <c r="N213" s="134" t="str">
        <f t="shared" si="31"/>
        <v/>
      </c>
      <c r="O213" s="140" t="str">
        <f t="shared" si="7"/>
        <v/>
      </c>
      <c r="P213" s="141" t="str">
        <f t="shared" si="26"/>
        <v/>
      </c>
      <c r="Q213" s="137" t="str">
        <f t="shared" si="32"/>
        <v/>
      </c>
      <c r="R213" s="134" t="str">
        <f t="shared" si="27"/>
        <v/>
      </c>
      <c r="S213" s="134" t="str">
        <f t="shared" si="28"/>
        <v/>
      </c>
      <c r="T213" s="134" t="str">
        <f t="shared" si="29"/>
        <v/>
      </c>
      <c r="U213" s="134" t="str">
        <f t="shared" si="30"/>
        <v/>
      </c>
      <c r="V213" s="134" t="str">
        <f t="shared" si="34"/>
        <v/>
      </c>
      <c r="W213" s="142" t="str">
        <f t="shared" si="36"/>
        <v/>
      </c>
      <c r="X213" s="265" t="str">
        <f t="shared" si="10"/>
        <v/>
      </c>
      <c r="Y213" s="16">
        <f t="shared" si="35"/>
        <v>0</v>
      </c>
    </row>
    <row r="214" spans="1:25" ht="12.75" hidden="1" customHeight="1">
      <c r="A214" s="128" t="s">
        <v>374</v>
      </c>
      <c r="B214" s="4"/>
      <c r="C214" s="98"/>
      <c r="D214" s="103"/>
      <c r="E214" s="129"/>
      <c r="F214" s="129"/>
      <c r="G214" s="130"/>
      <c r="H214" s="143"/>
      <c r="I214" s="262"/>
      <c r="J214" s="140" t="str">
        <f t="shared" si="33"/>
        <v/>
      </c>
      <c r="K214" s="112"/>
      <c r="L214" s="112"/>
      <c r="M214" s="144"/>
      <c r="N214" s="134" t="str">
        <f t="shared" si="31"/>
        <v/>
      </c>
      <c r="O214" s="140" t="str">
        <f t="shared" si="7"/>
        <v/>
      </c>
      <c r="P214" s="141" t="str">
        <f t="shared" si="26"/>
        <v/>
      </c>
      <c r="Q214" s="137" t="str">
        <f t="shared" si="32"/>
        <v/>
      </c>
      <c r="R214" s="134" t="str">
        <f t="shared" si="27"/>
        <v/>
      </c>
      <c r="S214" s="134" t="str">
        <f t="shared" si="28"/>
        <v/>
      </c>
      <c r="T214" s="134" t="str">
        <f t="shared" si="29"/>
        <v/>
      </c>
      <c r="U214" s="134" t="str">
        <f t="shared" si="30"/>
        <v/>
      </c>
      <c r="V214" s="134" t="str">
        <f t="shared" si="34"/>
        <v/>
      </c>
      <c r="W214" s="142" t="str">
        <f t="shared" si="36"/>
        <v/>
      </c>
      <c r="X214" s="265" t="str">
        <f t="shared" si="10"/>
        <v/>
      </c>
      <c r="Y214" s="16">
        <f t="shared" si="35"/>
        <v>0</v>
      </c>
    </row>
    <row r="215" spans="1:25" ht="12.75" hidden="1" customHeight="1">
      <c r="A215" s="128" t="s">
        <v>374</v>
      </c>
      <c r="B215" s="4"/>
      <c r="C215" s="98"/>
      <c r="D215" s="103"/>
      <c r="E215" s="129"/>
      <c r="F215" s="129"/>
      <c r="G215" s="130"/>
      <c r="H215" s="143"/>
      <c r="I215" s="262"/>
      <c r="J215" s="140" t="str">
        <f t="shared" si="33"/>
        <v/>
      </c>
      <c r="K215" s="112"/>
      <c r="L215" s="112"/>
      <c r="M215" s="144"/>
      <c r="N215" s="134" t="str">
        <f t="shared" si="31"/>
        <v/>
      </c>
      <c r="O215" s="140" t="str">
        <f t="shared" si="7"/>
        <v/>
      </c>
      <c r="P215" s="141" t="str">
        <f t="shared" si="26"/>
        <v/>
      </c>
      <c r="Q215" s="137" t="str">
        <f t="shared" si="32"/>
        <v/>
      </c>
      <c r="R215" s="134" t="str">
        <f t="shared" si="27"/>
        <v/>
      </c>
      <c r="S215" s="134" t="str">
        <f t="shared" si="28"/>
        <v/>
      </c>
      <c r="T215" s="134" t="str">
        <f t="shared" si="29"/>
        <v/>
      </c>
      <c r="U215" s="134" t="str">
        <f t="shared" si="30"/>
        <v/>
      </c>
      <c r="V215" s="134" t="str">
        <f t="shared" si="34"/>
        <v/>
      </c>
      <c r="W215" s="142" t="str">
        <f t="shared" si="36"/>
        <v/>
      </c>
      <c r="X215" s="265" t="str">
        <f t="shared" si="10"/>
        <v/>
      </c>
      <c r="Y215" s="16">
        <f t="shared" si="35"/>
        <v>0</v>
      </c>
    </row>
    <row r="216" spans="1:25" ht="12.75" hidden="1" customHeight="1">
      <c r="A216" s="128" t="s">
        <v>374</v>
      </c>
      <c r="B216" s="4"/>
      <c r="C216" s="98"/>
      <c r="D216" s="103"/>
      <c r="E216" s="129"/>
      <c r="F216" s="129"/>
      <c r="G216" s="130"/>
      <c r="H216" s="143"/>
      <c r="I216" s="262"/>
      <c r="J216" s="140" t="str">
        <f t="shared" si="33"/>
        <v/>
      </c>
      <c r="K216" s="112"/>
      <c r="L216" s="112"/>
      <c r="M216" s="144"/>
      <c r="N216" s="134" t="str">
        <f t="shared" si="31"/>
        <v/>
      </c>
      <c r="O216" s="140" t="str">
        <f t="shared" si="7"/>
        <v/>
      </c>
      <c r="P216" s="141" t="str">
        <f t="shared" si="26"/>
        <v/>
      </c>
      <c r="Q216" s="137" t="str">
        <f t="shared" si="32"/>
        <v/>
      </c>
      <c r="R216" s="134" t="str">
        <f t="shared" si="27"/>
        <v/>
      </c>
      <c r="S216" s="134" t="str">
        <f t="shared" si="28"/>
        <v/>
      </c>
      <c r="T216" s="134" t="str">
        <f t="shared" si="29"/>
        <v/>
      </c>
      <c r="U216" s="134" t="str">
        <f t="shared" si="30"/>
        <v/>
      </c>
      <c r="V216" s="134" t="str">
        <f t="shared" si="34"/>
        <v/>
      </c>
      <c r="W216" s="142" t="str">
        <f t="shared" si="36"/>
        <v/>
      </c>
      <c r="X216" s="265" t="str">
        <f t="shared" si="10"/>
        <v/>
      </c>
      <c r="Y216" s="16">
        <f t="shared" si="35"/>
        <v>0</v>
      </c>
    </row>
    <row r="217" spans="1:25" ht="12.75" hidden="1" customHeight="1">
      <c r="A217" s="128" t="s">
        <v>374</v>
      </c>
      <c r="B217" s="4"/>
      <c r="C217" s="98"/>
      <c r="D217" s="103"/>
      <c r="E217" s="129"/>
      <c r="F217" s="129"/>
      <c r="G217" s="130"/>
      <c r="H217" s="143"/>
      <c r="I217" s="262"/>
      <c r="J217" s="140" t="str">
        <f t="shared" si="33"/>
        <v/>
      </c>
      <c r="K217" s="112"/>
      <c r="L217" s="112"/>
      <c r="M217" s="144"/>
      <c r="N217" s="134" t="str">
        <f t="shared" si="31"/>
        <v/>
      </c>
      <c r="O217" s="140" t="str">
        <f t="shared" si="7"/>
        <v/>
      </c>
      <c r="P217" s="141" t="str">
        <f t="shared" si="26"/>
        <v/>
      </c>
      <c r="Q217" s="137" t="str">
        <f t="shared" si="32"/>
        <v/>
      </c>
      <c r="R217" s="134" t="str">
        <f t="shared" si="27"/>
        <v/>
      </c>
      <c r="S217" s="134" t="str">
        <f t="shared" si="28"/>
        <v/>
      </c>
      <c r="T217" s="134" t="str">
        <f t="shared" si="29"/>
        <v/>
      </c>
      <c r="U217" s="134" t="str">
        <f t="shared" si="30"/>
        <v/>
      </c>
      <c r="V217" s="134" t="str">
        <f t="shared" si="34"/>
        <v/>
      </c>
      <c r="W217" s="142" t="str">
        <f t="shared" si="36"/>
        <v/>
      </c>
      <c r="X217" s="265" t="str">
        <f t="shared" si="10"/>
        <v/>
      </c>
      <c r="Y217" s="16">
        <f t="shared" si="35"/>
        <v>0</v>
      </c>
    </row>
    <row r="218" spans="1:25" ht="12.75" hidden="1" customHeight="1">
      <c r="A218" s="128" t="s">
        <v>374</v>
      </c>
      <c r="B218" s="4"/>
      <c r="C218" s="98"/>
      <c r="D218" s="103"/>
      <c r="E218" s="129"/>
      <c r="F218" s="129"/>
      <c r="G218" s="130"/>
      <c r="H218" s="143"/>
      <c r="I218" s="262"/>
      <c r="J218" s="140" t="str">
        <f t="shared" si="33"/>
        <v/>
      </c>
      <c r="K218" s="112"/>
      <c r="L218" s="112"/>
      <c r="M218" s="144"/>
      <c r="N218" s="134" t="str">
        <f t="shared" si="31"/>
        <v/>
      </c>
      <c r="O218" s="140" t="str">
        <f t="shared" si="7"/>
        <v/>
      </c>
      <c r="P218" s="141" t="str">
        <f t="shared" si="26"/>
        <v/>
      </c>
      <c r="Q218" s="137" t="str">
        <f t="shared" si="32"/>
        <v/>
      </c>
      <c r="R218" s="134" t="str">
        <f t="shared" si="27"/>
        <v/>
      </c>
      <c r="S218" s="134" t="str">
        <f t="shared" si="28"/>
        <v/>
      </c>
      <c r="T218" s="134" t="str">
        <f t="shared" si="29"/>
        <v/>
      </c>
      <c r="U218" s="134" t="str">
        <f t="shared" si="30"/>
        <v/>
      </c>
      <c r="V218" s="134" t="str">
        <f t="shared" si="34"/>
        <v/>
      </c>
      <c r="W218" s="142" t="str">
        <f t="shared" si="36"/>
        <v/>
      </c>
      <c r="X218" s="265" t="str">
        <f t="shared" si="10"/>
        <v/>
      </c>
      <c r="Y218" s="16">
        <f t="shared" si="35"/>
        <v>0</v>
      </c>
    </row>
    <row r="219" spans="1:25" ht="12.75" hidden="1" customHeight="1">
      <c r="A219" s="128" t="s">
        <v>374</v>
      </c>
      <c r="B219" s="4"/>
      <c r="C219" s="98"/>
      <c r="D219" s="103"/>
      <c r="E219" s="129"/>
      <c r="F219" s="129"/>
      <c r="G219" s="130"/>
      <c r="H219" s="143"/>
      <c r="I219" s="262"/>
      <c r="J219" s="140" t="str">
        <f t="shared" si="33"/>
        <v/>
      </c>
      <c r="K219" s="112"/>
      <c r="L219" s="112"/>
      <c r="M219" s="144"/>
      <c r="N219" s="134" t="str">
        <f t="shared" si="31"/>
        <v/>
      </c>
      <c r="O219" s="140" t="str">
        <f t="shared" si="7"/>
        <v/>
      </c>
      <c r="P219" s="141" t="str">
        <f t="shared" si="26"/>
        <v/>
      </c>
      <c r="Q219" s="137" t="str">
        <f t="shared" si="32"/>
        <v/>
      </c>
      <c r="R219" s="134" t="str">
        <f t="shared" si="27"/>
        <v/>
      </c>
      <c r="S219" s="134" t="str">
        <f t="shared" si="28"/>
        <v/>
      </c>
      <c r="T219" s="134" t="str">
        <f t="shared" si="29"/>
        <v/>
      </c>
      <c r="U219" s="134" t="str">
        <f t="shared" si="30"/>
        <v/>
      </c>
      <c r="V219" s="134" t="str">
        <f t="shared" si="34"/>
        <v/>
      </c>
      <c r="W219" s="142" t="str">
        <f t="shared" si="36"/>
        <v/>
      </c>
      <c r="X219" s="265" t="str">
        <f t="shared" si="10"/>
        <v/>
      </c>
      <c r="Y219" s="16">
        <f t="shared" si="35"/>
        <v>0</v>
      </c>
    </row>
    <row r="220" spans="1:25" ht="12.75" hidden="1" customHeight="1">
      <c r="A220" s="128" t="s">
        <v>374</v>
      </c>
      <c r="B220" s="4"/>
      <c r="C220" s="98"/>
      <c r="D220" s="103"/>
      <c r="E220" s="129"/>
      <c r="F220" s="129"/>
      <c r="G220" s="130"/>
      <c r="H220" s="143"/>
      <c r="I220" s="262"/>
      <c r="J220" s="140" t="str">
        <f t="shared" si="33"/>
        <v/>
      </c>
      <c r="K220" s="112"/>
      <c r="L220" s="112"/>
      <c r="M220" s="144"/>
      <c r="N220" s="134" t="str">
        <f t="shared" si="31"/>
        <v/>
      </c>
      <c r="O220" s="140" t="str">
        <f t="shared" si="7"/>
        <v/>
      </c>
      <c r="P220" s="141" t="str">
        <f t="shared" si="26"/>
        <v/>
      </c>
      <c r="Q220" s="137" t="str">
        <f t="shared" si="32"/>
        <v/>
      </c>
      <c r="R220" s="134" t="str">
        <f t="shared" si="27"/>
        <v/>
      </c>
      <c r="S220" s="134" t="str">
        <f t="shared" si="28"/>
        <v/>
      </c>
      <c r="T220" s="134" t="str">
        <f t="shared" si="29"/>
        <v/>
      </c>
      <c r="U220" s="134" t="str">
        <f t="shared" si="30"/>
        <v/>
      </c>
      <c r="V220" s="134" t="str">
        <f t="shared" si="34"/>
        <v/>
      </c>
      <c r="W220" s="142" t="str">
        <f t="shared" si="36"/>
        <v/>
      </c>
      <c r="X220" s="265" t="str">
        <f t="shared" si="10"/>
        <v/>
      </c>
      <c r="Y220" s="16">
        <f t="shared" si="35"/>
        <v>0</v>
      </c>
    </row>
    <row r="221" spans="1:25" ht="12.75" hidden="1" customHeight="1">
      <c r="A221" s="128" t="s">
        <v>374</v>
      </c>
      <c r="B221" s="4"/>
      <c r="C221" s="98"/>
      <c r="D221" s="103"/>
      <c r="E221" s="129"/>
      <c r="F221" s="129"/>
      <c r="G221" s="130"/>
      <c r="H221" s="143"/>
      <c r="I221" s="262"/>
      <c r="J221" s="140" t="str">
        <f t="shared" si="33"/>
        <v/>
      </c>
      <c r="K221" s="112"/>
      <c r="L221" s="112"/>
      <c r="M221" s="144"/>
      <c r="N221" s="134" t="str">
        <f t="shared" si="31"/>
        <v/>
      </c>
      <c r="O221" s="140" t="str">
        <f t="shared" si="7"/>
        <v/>
      </c>
      <c r="P221" s="141" t="str">
        <f t="shared" si="26"/>
        <v/>
      </c>
      <c r="Q221" s="137" t="str">
        <f t="shared" si="32"/>
        <v/>
      </c>
      <c r="R221" s="134" t="str">
        <f t="shared" si="27"/>
        <v/>
      </c>
      <c r="S221" s="134" t="str">
        <f t="shared" si="28"/>
        <v/>
      </c>
      <c r="T221" s="134" t="str">
        <f t="shared" si="29"/>
        <v/>
      </c>
      <c r="U221" s="134" t="str">
        <f t="shared" si="30"/>
        <v/>
      </c>
      <c r="V221" s="134" t="str">
        <f t="shared" si="34"/>
        <v/>
      </c>
      <c r="W221" s="142" t="str">
        <f t="shared" si="36"/>
        <v/>
      </c>
      <c r="X221" s="265" t="str">
        <f t="shared" si="10"/>
        <v/>
      </c>
      <c r="Y221" s="16">
        <f t="shared" si="35"/>
        <v>0</v>
      </c>
    </row>
    <row r="222" spans="1:25" ht="12.75" hidden="1" customHeight="1">
      <c r="A222" s="128" t="s">
        <v>374</v>
      </c>
      <c r="B222" s="4"/>
      <c r="C222" s="98"/>
      <c r="D222" s="103"/>
      <c r="E222" s="129"/>
      <c r="F222" s="129"/>
      <c r="G222" s="130"/>
      <c r="H222" s="143"/>
      <c r="I222" s="262"/>
      <c r="J222" s="140" t="str">
        <f t="shared" si="33"/>
        <v/>
      </c>
      <c r="K222" s="112"/>
      <c r="L222" s="112"/>
      <c r="M222" s="144"/>
      <c r="N222" s="134" t="str">
        <f t="shared" si="31"/>
        <v/>
      </c>
      <c r="O222" s="140" t="str">
        <f t="shared" si="7"/>
        <v/>
      </c>
      <c r="P222" s="141" t="str">
        <f t="shared" si="26"/>
        <v/>
      </c>
      <c r="Q222" s="137" t="str">
        <f t="shared" si="32"/>
        <v/>
      </c>
      <c r="R222" s="134" t="str">
        <f t="shared" si="27"/>
        <v/>
      </c>
      <c r="S222" s="134" t="str">
        <f t="shared" si="28"/>
        <v/>
      </c>
      <c r="T222" s="134" t="str">
        <f t="shared" si="29"/>
        <v/>
      </c>
      <c r="U222" s="134" t="str">
        <f t="shared" si="30"/>
        <v/>
      </c>
      <c r="V222" s="134" t="str">
        <f t="shared" si="34"/>
        <v/>
      </c>
      <c r="W222" s="142" t="str">
        <f t="shared" si="36"/>
        <v/>
      </c>
      <c r="X222" s="265" t="str">
        <f t="shared" si="10"/>
        <v/>
      </c>
      <c r="Y222" s="16">
        <f t="shared" si="35"/>
        <v>0</v>
      </c>
    </row>
    <row r="223" spans="1:25" ht="12.75" hidden="1" customHeight="1">
      <c r="A223" s="128" t="s">
        <v>374</v>
      </c>
      <c r="B223" s="4"/>
      <c r="C223" s="98"/>
      <c r="D223" s="103"/>
      <c r="E223" s="129"/>
      <c r="F223" s="129"/>
      <c r="G223" s="130"/>
      <c r="H223" s="143"/>
      <c r="I223" s="262"/>
      <c r="J223" s="140" t="str">
        <f t="shared" si="33"/>
        <v/>
      </c>
      <c r="K223" s="112"/>
      <c r="L223" s="112"/>
      <c r="M223" s="144"/>
      <c r="N223" s="134" t="str">
        <f t="shared" si="31"/>
        <v/>
      </c>
      <c r="O223" s="140" t="str">
        <f t="shared" si="7"/>
        <v/>
      </c>
      <c r="P223" s="141" t="str">
        <f t="shared" si="26"/>
        <v/>
      </c>
      <c r="Q223" s="137" t="str">
        <f t="shared" si="32"/>
        <v/>
      </c>
      <c r="R223" s="134" t="str">
        <f t="shared" si="27"/>
        <v/>
      </c>
      <c r="S223" s="134" t="str">
        <f t="shared" si="28"/>
        <v/>
      </c>
      <c r="T223" s="134" t="str">
        <f t="shared" si="29"/>
        <v/>
      </c>
      <c r="U223" s="134" t="str">
        <f t="shared" si="30"/>
        <v/>
      </c>
      <c r="V223" s="134" t="str">
        <f t="shared" si="34"/>
        <v/>
      </c>
      <c r="W223" s="142" t="str">
        <f t="shared" si="36"/>
        <v/>
      </c>
      <c r="X223" s="265" t="str">
        <f t="shared" si="10"/>
        <v/>
      </c>
      <c r="Y223" s="16">
        <f t="shared" si="35"/>
        <v>0</v>
      </c>
    </row>
    <row r="224" spans="1:25" ht="12.75" hidden="1" customHeight="1">
      <c r="A224" s="128" t="s">
        <v>374</v>
      </c>
      <c r="B224" s="4"/>
      <c r="C224" s="98"/>
      <c r="D224" s="103"/>
      <c r="E224" s="129"/>
      <c r="F224" s="129"/>
      <c r="G224" s="130"/>
      <c r="H224" s="143"/>
      <c r="I224" s="262"/>
      <c r="J224" s="140" t="str">
        <f t="shared" si="33"/>
        <v/>
      </c>
      <c r="K224" s="112"/>
      <c r="L224" s="112"/>
      <c r="M224" s="144"/>
      <c r="N224" s="134" t="str">
        <f t="shared" si="31"/>
        <v/>
      </c>
      <c r="O224" s="140" t="str">
        <f t="shared" si="7"/>
        <v/>
      </c>
      <c r="P224" s="141" t="str">
        <f t="shared" si="26"/>
        <v/>
      </c>
      <c r="Q224" s="137" t="str">
        <f t="shared" si="32"/>
        <v/>
      </c>
      <c r="R224" s="134" t="str">
        <f t="shared" si="27"/>
        <v/>
      </c>
      <c r="S224" s="134" t="str">
        <f t="shared" si="28"/>
        <v/>
      </c>
      <c r="T224" s="134" t="str">
        <f t="shared" si="29"/>
        <v/>
      </c>
      <c r="U224" s="134" t="str">
        <f t="shared" si="30"/>
        <v/>
      </c>
      <c r="V224" s="134" t="str">
        <f t="shared" si="34"/>
        <v/>
      </c>
      <c r="W224" s="142" t="str">
        <f t="shared" si="36"/>
        <v/>
      </c>
      <c r="X224" s="265" t="str">
        <f t="shared" si="10"/>
        <v/>
      </c>
      <c r="Y224" s="16">
        <f t="shared" si="35"/>
        <v>0</v>
      </c>
    </row>
    <row r="225" spans="1:25" ht="12.75" hidden="1" customHeight="1">
      <c r="A225" s="128" t="s">
        <v>374</v>
      </c>
      <c r="B225" s="4"/>
      <c r="C225" s="98"/>
      <c r="D225" s="103"/>
      <c r="E225" s="129"/>
      <c r="F225" s="129"/>
      <c r="G225" s="130"/>
      <c r="H225" s="143"/>
      <c r="I225" s="262"/>
      <c r="J225" s="140" t="str">
        <f t="shared" si="33"/>
        <v/>
      </c>
      <c r="K225" s="112"/>
      <c r="L225" s="112"/>
      <c r="M225" s="144"/>
      <c r="N225" s="134" t="str">
        <f t="shared" si="31"/>
        <v/>
      </c>
      <c r="O225" s="140" t="str">
        <f t="shared" si="7"/>
        <v/>
      </c>
      <c r="P225" s="141" t="str">
        <f t="shared" si="26"/>
        <v/>
      </c>
      <c r="Q225" s="137" t="str">
        <f t="shared" si="32"/>
        <v/>
      </c>
      <c r="R225" s="134" t="str">
        <f t="shared" si="27"/>
        <v/>
      </c>
      <c r="S225" s="134" t="str">
        <f t="shared" si="28"/>
        <v/>
      </c>
      <c r="T225" s="134" t="str">
        <f t="shared" si="29"/>
        <v/>
      </c>
      <c r="U225" s="134" t="str">
        <f t="shared" si="30"/>
        <v/>
      </c>
      <c r="V225" s="134" t="str">
        <f t="shared" si="34"/>
        <v/>
      </c>
      <c r="W225" s="142" t="str">
        <f t="shared" si="36"/>
        <v/>
      </c>
      <c r="X225" s="265" t="str">
        <f t="shared" si="10"/>
        <v/>
      </c>
      <c r="Y225" s="16">
        <f t="shared" si="35"/>
        <v>0</v>
      </c>
    </row>
    <row r="226" spans="1:25" ht="12.75" hidden="1" customHeight="1">
      <c r="A226" s="128" t="s">
        <v>374</v>
      </c>
      <c r="B226" s="4"/>
      <c r="C226" s="98"/>
      <c r="D226" s="103"/>
      <c r="E226" s="129"/>
      <c r="F226" s="129"/>
      <c r="G226" s="130"/>
      <c r="H226" s="143"/>
      <c r="I226" s="262"/>
      <c r="J226" s="140" t="str">
        <f t="shared" si="33"/>
        <v/>
      </c>
      <c r="K226" s="112"/>
      <c r="L226" s="112"/>
      <c r="M226" s="144"/>
      <c r="N226" s="134" t="str">
        <f t="shared" si="31"/>
        <v/>
      </c>
      <c r="O226" s="140" t="str">
        <f t="shared" si="7"/>
        <v/>
      </c>
      <c r="P226" s="141" t="str">
        <f t="shared" si="26"/>
        <v/>
      </c>
      <c r="Q226" s="137" t="str">
        <f t="shared" si="32"/>
        <v/>
      </c>
      <c r="R226" s="134" t="str">
        <f t="shared" si="27"/>
        <v/>
      </c>
      <c r="S226" s="134" t="str">
        <f t="shared" si="28"/>
        <v/>
      </c>
      <c r="T226" s="134" t="str">
        <f t="shared" si="29"/>
        <v/>
      </c>
      <c r="U226" s="134" t="str">
        <f t="shared" si="30"/>
        <v/>
      </c>
      <c r="V226" s="134" t="str">
        <f t="shared" si="34"/>
        <v/>
      </c>
      <c r="W226" s="142" t="str">
        <f t="shared" si="36"/>
        <v/>
      </c>
      <c r="X226" s="265" t="str">
        <f t="shared" si="10"/>
        <v/>
      </c>
      <c r="Y226" s="16">
        <f t="shared" si="35"/>
        <v>0</v>
      </c>
    </row>
    <row r="227" spans="1:25" ht="12.75" hidden="1" customHeight="1">
      <c r="A227" s="128" t="s">
        <v>374</v>
      </c>
      <c r="B227" s="4"/>
      <c r="C227" s="98"/>
      <c r="D227" s="103"/>
      <c r="E227" s="129"/>
      <c r="F227" s="129"/>
      <c r="G227" s="130"/>
      <c r="H227" s="143"/>
      <c r="I227" s="262"/>
      <c r="J227" s="140" t="str">
        <f t="shared" si="33"/>
        <v/>
      </c>
      <c r="K227" s="112"/>
      <c r="L227" s="112"/>
      <c r="M227" s="144"/>
      <c r="N227" s="134" t="str">
        <f t="shared" si="31"/>
        <v/>
      </c>
      <c r="O227" s="140" t="str">
        <f t="shared" si="7"/>
        <v/>
      </c>
      <c r="P227" s="141" t="str">
        <f t="shared" si="26"/>
        <v/>
      </c>
      <c r="Q227" s="137" t="str">
        <f t="shared" si="32"/>
        <v/>
      </c>
      <c r="R227" s="134" t="str">
        <f t="shared" si="27"/>
        <v/>
      </c>
      <c r="S227" s="134" t="str">
        <f t="shared" si="28"/>
        <v/>
      </c>
      <c r="T227" s="134" t="str">
        <f t="shared" si="29"/>
        <v/>
      </c>
      <c r="U227" s="134" t="str">
        <f t="shared" si="30"/>
        <v/>
      </c>
      <c r="V227" s="134" t="str">
        <f t="shared" si="34"/>
        <v/>
      </c>
      <c r="W227" s="142" t="str">
        <f t="shared" si="36"/>
        <v/>
      </c>
      <c r="X227" s="265" t="str">
        <f t="shared" si="10"/>
        <v/>
      </c>
      <c r="Y227" s="16">
        <f t="shared" si="35"/>
        <v>0</v>
      </c>
    </row>
    <row r="228" spans="1:25" ht="12.75" hidden="1" customHeight="1">
      <c r="A228" s="128" t="s">
        <v>374</v>
      </c>
      <c r="B228" s="4"/>
      <c r="C228" s="98"/>
      <c r="D228" s="103"/>
      <c r="E228" s="129"/>
      <c r="F228" s="129"/>
      <c r="G228" s="130"/>
      <c r="H228" s="143"/>
      <c r="I228" s="262"/>
      <c r="J228" s="140" t="str">
        <f t="shared" si="33"/>
        <v/>
      </c>
      <c r="K228" s="112"/>
      <c r="L228" s="112"/>
      <c r="M228" s="144"/>
      <c r="N228" s="134" t="str">
        <f t="shared" si="31"/>
        <v/>
      </c>
      <c r="O228" s="140" t="str">
        <f t="shared" si="7"/>
        <v/>
      </c>
      <c r="P228" s="141" t="str">
        <f t="shared" si="26"/>
        <v/>
      </c>
      <c r="Q228" s="137" t="str">
        <f t="shared" si="32"/>
        <v/>
      </c>
      <c r="R228" s="134" t="str">
        <f t="shared" si="27"/>
        <v/>
      </c>
      <c r="S228" s="134" t="str">
        <f t="shared" si="28"/>
        <v/>
      </c>
      <c r="T228" s="134" t="str">
        <f t="shared" si="29"/>
        <v/>
      </c>
      <c r="U228" s="134" t="str">
        <f t="shared" si="30"/>
        <v/>
      </c>
      <c r="V228" s="134" t="str">
        <f t="shared" si="34"/>
        <v/>
      </c>
      <c r="W228" s="142" t="str">
        <f t="shared" si="36"/>
        <v/>
      </c>
      <c r="X228" s="265" t="str">
        <f t="shared" si="10"/>
        <v/>
      </c>
      <c r="Y228" s="16">
        <f t="shared" si="35"/>
        <v>0</v>
      </c>
    </row>
    <row r="229" spans="1:25" ht="18" hidden="1" customHeight="1">
      <c r="A229" s="128" t="s">
        <v>374</v>
      </c>
      <c r="B229" s="4"/>
      <c r="C229" s="98"/>
      <c r="D229" s="103"/>
      <c r="E229" s="129"/>
      <c r="F229" s="129"/>
      <c r="G229" s="130"/>
      <c r="H229" s="143"/>
      <c r="I229" s="262"/>
      <c r="J229" s="140" t="str">
        <f t="shared" si="33"/>
        <v/>
      </c>
      <c r="K229" s="112"/>
      <c r="L229" s="112"/>
      <c r="M229" s="144"/>
      <c r="N229" s="134" t="str">
        <f t="shared" si="31"/>
        <v/>
      </c>
      <c r="O229" s="140" t="str">
        <f t="shared" si="7"/>
        <v/>
      </c>
      <c r="P229" s="141" t="str">
        <f t="shared" si="26"/>
        <v/>
      </c>
      <c r="Q229" s="137" t="str">
        <f t="shared" si="32"/>
        <v/>
      </c>
      <c r="R229" s="134" t="str">
        <f t="shared" si="27"/>
        <v/>
      </c>
      <c r="S229" s="134" t="str">
        <f t="shared" si="28"/>
        <v/>
      </c>
      <c r="T229" s="134" t="str">
        <f t="shared" si="29"/>
        <v/>
      </c>
      <c r="U229" s="134" t="str">
        <f t="shared" si="30"/>
        <v/>
      </c>
      <c r="V229" s="134" t="str">
        <f t="shared" si="34"/>
        <v/>
      </c>
      <c r="W229" s="142" t="str">
        <f t="shared" si="36"/>
        <v/>
      </c>
      <c r="X229" s="265" t="str">
        <f t="shared" si="10"/>
        <v/>
      </c>
      <c r="Y229" s="16">
        <f t="shared" si="35"/>
        <v>0</v>
      </c>
    </row>
    <row r="230" spans="1:25" ht="12.75" customHeight="1">
      <c r="A230" s="27" t="s">
        <v>158</v>
      </c>
      <c r="B230" s="27"/>
      <c r="C230" s="145"/>
      <c r="D230" s="146">
        <f>SUM(D71:D229)</f>
        <v>165</v>
      </c>
      <c r="E230" s="147">
        <f>SUMPRODUCT($D71:$D229,E71:E229)/$D230</f>
        <v>865.06060606060601</v>
      </c>
      <c r="F230" s="147"/>
      <c r="G230" s="147"/>
      <c r="H230" s="148" t="str">
        <f>IF(COUNTIF(H71:H229,"yes")&gt;0,"Yes","No")</f>
        <v>Yes</v>
      </c>
      <c r="I230" s="138">
        <f t="shared" ref="I230:X230" si="37">SUMPRODUCT($D71:$D229,I71:I229)/$D230</f>
        <v>5088.5030303030308</v>
      </c>
      <c r="J230" s="135">
        <f t="shared" si="37"/>
        <v>5.9403468721935768</v>
      </c>
      <c r="K230" s="150">
        <f t="shared" si="37"/>
        <v>0</v>
      </c>
      <c r="L230" s="150">
        <f t="shared" si="37"/>
        <v>0</v>
      </c>
      <c r="M230" s="149">
        <f t="shared" si="37"/>
        <v>0</v>
      </c>
      <c r="N230" s="150">
        <f t="shared" si="37"/>
        <v>5088.5030303030308</v>
      </c>
      <c r="O230" s="135">
        <f t="shared" si="37"/>
        <v>5.9403468721935768</v>
      </c>
      <c r="P230" s="150">
        <f t="shared" si="37"/>
        <v>0</v>
      </c>
      <c r="Q230" s="150">
        <f t="shared" si="37"/>
        <v>0</v>
      </c>
      <c r="R230" s="150">
        <f t="shared" si="37"/>
        <v>0</v>
      </c>
      <c r="S230" s="150">
        <f t="shared" si="37"/>
        <v>0</v>
      </c>
      <c r="T230" s="150">
        <f t="shared" si="37"/>
        <v>0</v>
      </c>
      <c r="U230" s="150">
        <f t="shared" si="37"/>
        <v>0</v>
      </c>
      <c r="V230" s="150">
        <f t="shared" si="37"/>
        <v>0</v>
      </c>
      <c r="W230" s="138">
        <f t="shared" si="37"/>
        <v>5088.5030303030308</v>
      </c>
      <c r="X230" s="264">
        <f t="shared" si="37"/>
        <v>5.9403468721935768</v>
      </c>
    </row>
    <row r="231" spans="1:25" ht="12.75" customHeight="1">
      <c r="A231" s="4"/>
      <c r="C231" s="10"/>
      <c r="D231" s="1"/>
      <c r="E231" s="1"/>
      <c r="H231" s="1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134"/>
      <c r="W231" s="9"/>
      <c r="X231" s="9"/>
    </row>
    <row r="232" spans="1:25" ht="12.75" customHeight="1" collapsed="1">
      <c r="A232" s="232" t="s">
        <v>159</v>
      </c>
      <c r="B232" s="232"/>
      <c r="C232" s="232"/>
      <c r="D232" s="232"/>
      <c r="E232" s="232"/>
      <c r="F232" s="232"/>
      <c r="G232" s="232"/>
      <c r="H232" s="232"/>
      <c r="I232" s="232"/>
      <c r="J232" s="232"/>
      <c r="K232" s="232"/>
      <c r="L232" s="232"/>
      <c r="M232" s="232"/>
      <c r="N232" s="232"/>
      <c r="O232" s="232"/>
      <c r="P232" s="232"/>
      <c r="Q232" s="232"/>
      <c r="R232" s="232"/>
      <c r="S232" s="232"/>
      <c r="T232" s="232"/>
      <c r="U232" s="232"/>
      <c r="V232" s="232"/>
      <c r="W232" s="232"/>
      <c r="X232" s="232"/>
    </row>
    <row r="233" spans="1:25" ht="12.75" customHeight="1">
      <c r="A233" s="238"/>
      <c r="B233" s="238"/>
      <c r="C233" s="238"/>
      <c r="D233" s="238"/>
      <c r="E233" s="238"/>
      <c r="F233" s="238"/>
      <c r="G233" s="238"/>
      <c r="H233" s="238"/>
      <c r="I233" s="379" t="s">
        <v>152</v>
      </c>
      <c r="J233" s="379"/>
      <c r="K233" s="379" t="s">
        <v>11</v>
      </c>
      <c r="L233" s="379"/>
      <c r="M233" s="379"/>
      <c r="N233" s="379" t="s">
        <v>153</v>
      </c>
      <c r="O233" s="379"/>
      <c r="P233" s="379" t="s">
        <v>41</v>
      </c>
      <c r="Q233" s="379"/>
      <c r="R233" s="379"/>
      <c r="S233" s="379"/>
      <c r="T233" s="379"/>
      <c r="U233" s="379"/>
      <c r="V233" s="379"/>
      <c r="W233" s="379" t="s">
        <v>274</v>
      </c>
      <c r="X233" s="379"/>
    </row>
    <row r="234" spans="1:25" ht="25.5">
      <c r="A234" s="82" t="s">
        <v>44</v>
      </c>
      <c r="B234" s="123"/>
      <c r="C234" s="123"/>
      <c r="D234" s="123"/>
      <c r="E234" s="123"/>
      <c r="F234" s="123" t="s">
        <v>45</v>
      </c>
      <c r="G234" s="123" t="s">
        <v>46</v>
      </c>
      <c r="H234" s="123" t="s">
        <v>47</v>
      </c>
      <c r="I234" s="271" t="s">
        <v>51</v>
      </c>
      <c r="J234" s="272" t="s">
        <v>52</v>
      </c>
      <c r="K234" s="124" t="s">
        <v>48</v>
      </c>
      <c r="L234" s="125" t="s">
        <v>49</v>
      </c>
      <c r="M234" s="126" t="s">
        <v>50</v>
      </c>
      <c r="N234" s="124" t="s">
        <v>51</v>
      </c>
      <c r="O234" s="151" t="s">
        <v>52</v>
      </c>
      <c r="P234" s="124" t="s">
        <v>53</v>
      </c>
      <c r="Q234" s="125" t="s">
        <v>54</v>
      </c>
      <c r="R234" s="125" t="s">
        <v>55</v>
      </c>
      <c r="S234" s="125" t="s">
        <v>56</v>
      </c>
      <c r="T234" s="125" t="s">
        <v>57</v>
      </c>
      <c r="U234" s="125" t="s">
        <v>58</v>
      </c>
      <c r="V234" s="125" t="s">
        <v>59</v>
      </c>
      <c r="W234" s="124" t="s">
        <v>51</v>
      </c>
      <c r="X234" s="266" t="s">
        <v>52</v>
      </c>
    </row>
    <row r="235" spans="1:25" ht="12.75" customHeight="1">
      <c r="A235" s="4" t="s">
        <v>61</v>
      </c>
      <c r="C235" s="98"/>
      <c r="D235" s="103"/>
      <c r="E235" s="129"/>
      <c r="F235" s="103">
        <f>SUMIF($A$71:$A$229,$A235,$D$71:$D$229)</f>
        <v>17</v>
      </c>
      <c r="G235" s="129">
        <f>IFERROR(SUMPRODUCT($E$71:$E$229,$D$71:$D$229,--($A$71:$A$229=$A235)/$F235),0)</f>
        <v>536.05882352941171</v>
      </c>
      <c r="H235" s="152" t="str">
        <f>IF(COUNTIFS($A$71:$A$229,A235,$H$71:$H$229,"Yes")=0,"N/A",IF(COUNTIFS($A$71:$A$229,A235,$H$71:$H$229,"Yes")&gt;0,"Yes","No"))</f>
        <v>Yes</v>
      </c>
      <c r="I235" s="267">
        <f t="shared" ref="I235:X241" si="38">IFERROR(SUMPRODUCT(I$71:I$229,$D$71:$D$229,--($A$71:$A$229=$A235)/$F235),0)</f>
        <v>3788.294117647059</v>
      </c>
      <c r="J235" s="268">
        <f t="shared" si="38"/>
        <v>7.1049461674570953</v>
      </c>
      <c r="K235" s="13">
        <f t="shared" si="38"/>
        <v>0</v>
      </c>
      <c r="L235" s="13">
        <f t="shared" si="38"/>
        <v>0</v>
      </c>
      <c r="M235" s="85">
        <f t="shared" si="38"/>
        <v>0</v>
      </c>
      <c r="N235" s="13">
        <f t="shared" si="38"/>
        <v>3788.294117647059</v>
      </c>
      <c r="O235" s="86">
        <f t="shared" si="38"/>
        <v>7.1049461674570953</v>
      </c>
      <c r="P235" s="153">
        <f t="shared" si="38"/>
        <v>0</v>
      </c>
      <c r="Q235" s="153">
        <f t="shared" si="38"/>
        <v>0</v>
      </c>
      <c r="R235" s="13">
        <f t="shared" si="38"/>
        <v>0</v>
      </c>
      <c r="S235" s="13">
        <f t="shared" si="38"/>
        <v>0</v>
      </c>
      <c r="T235" s="13">
        <f t="shared" si="38"/>
        <v>0</v>
      </c>
      <c r="U235" s="13">
        <f t="shared" si="38"/>
        <v>0</v>
      </c>
      <c r="V235" s="13">
        <f t="shared" si="38"/>
        <v>0</v>
      </c>
      <c r="W235" s="88">
        <f t="shared" si="38"/>
        <v>3788.294117647059</v>
      </c>
      <c r="X235" s="86">
        <f t="shared" si="38"/>
        <v>7.1049461674570953</v>
      </c>
    </row>
    <row r="236" spans="1:25" ht="12.75" customHeight="1">
      <c r="A236" s="4" t="s">
        <v>63</v>
      </c>
      <c r="C236" s="98"/>
      <c r="D236" s="103"/>
      <c r="E236" s="129"/>
      <c r="F236" s="103">
        <f>SUMIF($A$71:$A$229,$A236,$D$71:$D$229)</f>
        <v>76</v>
      </c>
      <c r="G236" s="129">
        <f>IFERROR(SUMPRODUCT($E$71:$E$229,$D$71:$D$229,--($A$71:$A$229=$A236)/$F236),0)</f>
        <v>724.92105263157896</v>
      </c>
      <c r="H236" s="152" t="str">
        <f>IF(COUNTIFS($A$71:$A$229,A236,$H$71:$H$229,"Yes")=0,"N/A",IF(COUNTIFS($A$71:$A$229,A236,$H$71:$H$229,"Yes")&gt;0,"Yes","No"))</f>
        <v>Yes</v>
      </c>
      <c r="I236" s="88">
        <f t="shared" si="38"/>
        <v>4138.78947368421</v>
      </c>
      <c r="J236" s="86">
        <f t="shared" si="38"/>
        <v>5.7150675742414547</v>
      </c>
      <c r="K236" s="13">
        <f t="shared" si="38"/>
        <v>0</v>
      </c>
      <c r="L236" s="13">
        <f t="shared" si="38"/>
        <v>0</v>
      </c>
      <c r="M236" s="85">
        <f t="shared" si="38"/>
        <v>0</v>
      </c>
      <c r="N236" s="13">
        <f t="shared" si="38"/>
        <v>4138.78947368421</v>
      </c>
      <c r="O236" s="86">
        <f t="shared" si="38"/>
        <v>5.7150675742414547</v>
      </c>
      <c r="P236" s="153">
        <f t="shared" si="38"/>
        <v>0</v>
      </c>
      <c r="Q236" s="153">
        <f t="shared" si="38"/>
        <v>0</v>
      </c>
      <c r="R236" s="13">
        <f t="shared" si="38"/>
        <v>0</v>
      </c>
      <c r="S236" s="13">
        <f t="shared" si="38"/>
        <v>0</v>
      </c>
      <c r="T236" s="13">
        <f t="shared" si="38"/>
        <v>0</v>
      </c>
      <c r="U236" s="13">
        <f t="shared" si="38"/>
        <v>0</v>
      </c>
      <c r="V236" s="13">
        <f t="shared" si="38"/>
        <v>0</v>
      </c>
      <c r="W236" s="88">
        <f t="shared" si="38"/>
        <v>4138.78947368421</v>
      </c>
      <c r="X236" s="86">
        <f t="shared" si="38"/>
        <v>5.7150675742414547</v>
      </c>
    </row>
    <row r="237" spans="1:25" ht="12.75" customHeight="1">
      <c r="A237" s="4" t="s">
        <v>64</v>
      </c>
      <c r="C237" s="98"/>
      <c r="D237" s="103"/>
      <c r="E237" s="129"/>
      <c r="F237" s="103">
        <f>SUMIF($A$71:$A$229,$A237,$D$71:$D$229)</f>
        <v>72</v>
      </c>
      <c r="G237" s="129">
        <f>IFERROR(SUMPRODUCT($E$71:$E$229,$D$71:$D$229,--($A$71:$A$229=$A237)/$F237),0)</f>
        <v>1090.6666666666665</v>
      </c>
      <c r="H237" s="152" t="str">
        <f>IF(COUNTIFS($A$71:$A$229,A237,$H$71:$H$229,"Yes")=0,"N/A",IF(COUNTIFS($A$71:$A$229,A237,$H$71:$H$229,"Yes")&gt;0,"Yes","No"))</f>
        <v>Yes</v>
      </c>
      <c r="I237" s="88">
        <f t="shared" si="38"/>
        <v>6397.9722222222208</v>
      </c>
      <c r="J237" s="86">
        <f t="shared" si="38"/>
        <v>5.9031668530947048</v>
      </c>
      <c r="K237" s="13">
        <f t="shared" si="38"/>
        <v>0</v>
      </c>
      <c r="L237" s="13">
        <f t="shared" si="38"/>
        <v>0</v>
      </c>
      <c r="M237" s="85">
        <f t="shared" si="38"/>
        <v>0</v>
      </c>
      <c r="N237" s="13">
        <f t="shared" si="38"/>
        <v>6397.9722222222208</v>
      </c>
      <c r="O237" s="86">
        <f t="shared" si="38"/>
        <v>5.9031668530947048</v>
      </c>
      <c r="P237" s="153">
        <f t="shared" si="38"/>
        <v>0</v>
      </c>
      <c r="Q237" s="153">
        <f t="shared" si="38"/>
        <v>0</v>
      </c>
      <c r="R237" s="13">
        <f t="shared" si="38"/>
        <v>0</v>
      </c>
      <c r="S237" s="13">
        <f t="shared" si="38"/>
        <v>0</v>
      </c>
      <c r="T237" s="13">
        <f t="shared" si="38"/>
        <v>0</v>
      </c>
      <c r="U237" s="13">
        <f t="shared" si="38"/>
        <v>0</v>
      </c>
      <c r="V237" s="13">
        <f t="shared" si="38"/>
        <v>0</v>
      </c>
      <c r="W237" s="88">
        <f t="shared" si="38"/>
        <v>6397.9722222222208</v>
      </c>
      <c r="X237" s="86">
        <f t="shared" si="38"/>
        <v>5.9031668530947048</v>
      </c>
      <c r="Y237" s="154"/>
    </row>
    <row r="238" spans="1:25" ht="12.75" customHeight="1">
      <c r="A238" s="4" t="s">
        <v>65</v>
      </c>
      <c r="C238" s="98"/>
      <c r="D238" s="103"/>
      <c r="E238" s="129"/>
      <c r="F238" s="103">
        <f>SUMIF($A$71:$A$229,$A238,$D$71:$D$229)</f>
        <v>0</v>
      </c>
      <c r="G238" s="129">
        <f>IFERROR(SUMPRODUCT($E$71:$E$229,$D$71:$D$229,--($A$71:$A$229=$A238)/$F238),0)</f>
        <v>0</v>
      </c>
      <c r="H238" s="152" t="str">
        <f>IF(COUNTIFS($A$71:$A$229,A238,$H$71:$H$229,"Yes")=0,"N/A",IF(COUNTIFS($A$71:$A$229,A238,$H$71:$H$229,"Yes")&gt;0,"Yes","No"))</f>
        <v>N/A</v>
      </c>
      <c r="I238" s="88">
        <f t="shared" si="38"/>
        <v>0</v>
      </c>
      <c r="J238" s="86">
        <f t="shared" si="38"/>
        <v>0</v>
      </c>
      <c r="K238" s="13">
        <f t="shared" si="38"/>
        <v>0</v>
      </c>
      <c r="L238" s="13">
        <f t="shared" si="38"/>
        <v>0</v>
      </c>
      <c r="M238" s="85">
        <f t="shared" si="38"/>
        <v>0</v>
      </c>
      <c r="N238" s="13">
        <f t="shared" si="38"/>
        <v>0</v>
      </c>
      <c r="O238" s="86">
        <f t="shared" si="38"/>
        <v>0</v>
      </c>
      <c r="P238" s="153">
        <f t="shared" si="38"/>
        <v>0</v>
      </c>
      <c r="Q238" s="153">
        <f t="shared" si="38"/>
        <v>0</v>
      </c>
      <c r="R238" s="13">
        <f t="shared" si="38"/>
        <v>0</v>
      </c>
      <c r="S238" s="13">
        <f t="shared" si="38"/>
        <v>0</v>
      </c>
      <c r="T238" s="13">
        <f t="shared" si="38"/>
        <v>0</v>
      </c>
      <c r="U238" s="13">
        <f t="shared" si="38"/>
        <v>0</v>
      </c>
      <c r="V238" s="13">
        <f t="shared" si="38"/>
        <v>0</v>
      </c>
      <c r="W238" s="88">
        <f t="shared" si="38"/>
        <v>0</v>
      </c>
      <c r="X238" s="86">
        <f t="shared" si="38"/>
        <v>0</v>
      </c>
      <c r="Y238" s="154"/>
    </row>
    <row r="239" spans="1:25" ht="12.75" customHeight="1">
      <c r="A239" s="4" t="s">
        <v>66</v>
      </c>
      <c r="C239" s="98"/>
      <c r="D239" s="103"/>
      <c r="E239" s="129"/>
      <c r="F239" s="103">
        <f>SUMIF($A$71:$A$229,$A239,$D$71:$D$229)</f>
        <v>0</v>
      </c>
      <c r="G239" s="129">
        <f>IFERROR(SUMPRODUCT($E$71:$E$229,$D$71:$D$229,--($A$71:$A$229=$A239)/$F239),0)</f>
        <v>0</v>
      </c>
      <c r="H239" s="152" t="str">
        <f>IF(COUNTIFS($A$71:$A$229,A239,$H$71:$H$229,"Yes")=0,"N/A",IF(COUNTIFS($A$71:$A$229,A239,$H$71:$H$229,"Yes")&gt;0,"Yes","No"))</f>
        <v>N/A</v>
      </c>
      <c r="I239" s="88">
        <f t="shared" si="38"/>
        <v>0</v>
      </c>
      <c r="J239" s="86">
        <f t="shared" si="38"/>
        <v>0</v>
      </c>
      <c r="K239" s="13">
        <f t="shared" si="38"/>
        <v>0</v>
      </c>
      <c r="L239" s="13">
        <f t="shared" si="38"/>
        <v>0</v>
      </c>
      <c r="M239" s="85">
        <f t="shared" si="38"/>
        <v>0</v>
      </c>
      <c r="N239" s="13">
        <f t="shared" si="38"/>
        <v>0</v>
      </c>
      <c r="O239" s="86">
        <f t="shared" si="38"/>
        <v>0</v>
      </c>
      <c r="P239" s="153">
        <f t="shared" si="38"/>
        <v>0</v>
      </c>
      <c r="Q239" s="153">
        <f t="shared" si="38"/>
        <v>0</v>
      </c>
      <c r="R239" s="13">
        <f t="shared" si="38"/>
        <v>0</v>
      </c>
      <c r="S239" s="13">
        <f t="shared" si="38"/>
        <v>0</v>
      </c>
      <c r="T239" s="13">
        <f t="shared" si="38"/>
        <v>0</v>
      </c>
      <c r="U239" s="13">
        <f t="shared" si="38"/>
        <v>0</v>
      </c>
      <c r="V239" s="13">
        <f t="shared" si="38"/>
        <v>0</v>
      </c>
      <c r="W239" s="88">
        <f t="shared" si="38"/>
        <v>0</v>
      </c>
      <c r="X239" s="86">
        <f t="shared" si="38"/>
        <v>0</v>
      </c>
      <c r="Y239" s="154"/>
    </row>
    <row r="240" spans="1:25" ht="12.75" customHeight="1">
      <c r="A240" s="4" t="s">
        <v>67</v>
      </c>
      <c r="C240" s="98"/>
      <c r="D240" s="103"/>
      <c r="E240" s="129"/>
      <c r="F240" s="103">
        <f t="shared" ref="F240:F241" si="39">SUMIF($A$71:$A$229,$A240,$D$71:$D$229)</f>
        <v>0</v>
      </c>
      <c r="G240" s="129">
        <f t="shared" ref="G240:G241" si="40">IFERROR(SUMPRODUCT($E$71:$E$229,$D$71:$D$229,--($A$71:$A$229=$A240)/$F240),0)</f>
        <v>0</v>
      </c>
      <c r="H240" s="152" t="str">
        <f t="shared" ref="H240:H241" si="41">IF(COUNTIFS($A$71:$A$229,A240,$H$71:$H$229,"Yes")=0,"N/A",IF(COUNTIFS($A$71:$A$229,A240,$H$71:$H$229,"Yes")&gt;0,"Yes","No"))</f>
        <v>N/A</v>
      </c>
      <c r="I240" s="88">
        <f t="shared" si="38"/>
        <v>0</v>
      </c>
      <c r="J240" s="86">
        <f t="shared" si="38"/>
        <v>0</v>
      </c>
      <c r="K240" s="13">
        <f t="shared" si="38"/>
        <v>0</v>
      </c>
      <c r="L240" s="13">
        <f t="shared" si="38"/>
        <v>0</v>
      </c>
      <c r="M240" s="85">
        <f t="shared" si="38"/>
        <v>0</v>
      </c>
      <c r="N240" s="13">
        <f t="shared" si="38"/>
        <v>0</v>
      </c>
      <c r="O240" s="86">
        <f t="shared" si="38"/>
        <v>0</v>
      </c>
      <c r="P240" s="153">
        <f t="shared" si="38"/>
        <v>0</v>
      </c>
      <c r="Q240" s="153">
        <f t="shared" si="38"/>
        <v>0</v>
      </c>
      <c r="R240" s="13">
        <f t="shared" si="38"/>
        <v>0</v>
      </c>
      <c r="S240" s="13">
        <f t="shared" si="38"/>
        <v>0</v>
      </c>
      <c r="T240" s="13">
        <f t="shared" si="38"/>
        <v>0</v>
      </c>
      <c r="U240" s="13">
        <f t="shared" si="38"/>
        <v>0</v>
      </c>
      <c r="V240" s="13">
        <f t="shared" si="38"/>
        <v>0</v>
      </c>
      <c r="W240" s="88">
        <f t="shared" si="38"/>
        <v>0</v>
      </c>
      <c r="X240" s="86">
        <f t="shared" si="38"/>
        <v>0</v>
      </c>
      <c r="Y240" s="154"/>
    </row>
    <row r="241" spans="1:24" ht="12.75" customHeight="1">
      <c r="A241" s="4" t="s">
        <v>250</v>
      </c>
      <c r="C241" s="98"/>
      <c r="D241" s="103"/>
      <c r="E241" s="129"/>
      <c r="F241" s="103">
        <f t="shared" si="39"/>
        <v>0</v>
      </c>
      <c r="G241" s="129">
        <f t="shared" si="40"/>
        <v>0</v>
      </c>
      <c r="H241" s="152" t="str">
        <f t="shared" si="41"/>
        <v>N/A</v>
      </c>
      <c r="I241" s="88">
        <f t="shared" si="38"/>
        <v>0</v>
      </c>
      <c r="J241" s="269">
        <f t="shared" si="38"/>
        <v>0</v>
      </c>
      <c r="K241" s="13">
        <f t="shared" si="38"/>
        <v>0</v>
      </c>
      <c r="L241" s="13">
        <f t="shared" si="38"/>
        <v>0</v>
      </c>
      <c r="M241" s="85">
        <f t="shared" si="38"/>
        <v>0</v>
      </c>
      <c r="N241" s="13">
        <f t="shared" si="38"/>
        <v>0</v>
      </c>
      <c r="O241" s="86">
        <f t="shared" si="38"/>
        <v>0</v>
      </c>
      <c r="P241" s="153">
        <f t="shared" si="38"/>
        <v>0</v>
      </c>
      <c r="Q241" s="153">
        <f t="shared" si="38"/>
        <v>0</v>
      </c>
      <c r="R241" s="13">
        <f t="shared" si="38"/>
        <v>0</v>
      </c>
      <c r="S241" s="13">
        <f t="shared" si="38"/>
        <v>0</v>
      </c>
      <c r="T241" s="13">
        <f t="shared" si="38"/>
        <v>0</v>
      </c>
      <c r="U241" s="13">
        <f t="shared" si="38"/>
        <v>0</v>
      </c>
      <c r="V241" s="13">
        <f t="shared" si="38"/>
        <v>0</v>
      </c>
      <c r="W241" s="88">
        <f t="shared" si="38"/>
        <v>0</v>
      </c>
      <c r="X241" s="86">
        <f t="shared" si="38"/>
        <v>0</v>
      </c>
    </row>
    <row r="242" spans="1:24" ht="12.75" customHeight="1">
      <c r="A242" s="27" t="s">
        <v>158</v>
      </c>
      <c r="B242" s="26"/>
      <c r="C242" s="155"/>
      <c r="D242" s="156"/>
      <c r="E242" s="156"/>
      <c r="F242" s="146">
        <f>SUM(F235:F241)</f>
        <v>165</v>
      </c>
      <c r="G242" s="147">
        <f>SUMPRODUCT(G235:G241,$F235:$F241)/$F242</f>
        <v>865.06060606060601</v>
      </c>
      <c r="H242" s="148" t="str">
        <f>IF(COUNTIF(H235:H241,"yes")&gt;0,"Yes","No")</f>
        <v>Yes</v>
      </c>
      <c r="I242" s="138">
        <f>SUMPRODUCT(I235:I241,$F235:$F241)/$F242</f>
        <v>5088.5030303030289</v>
      </c>
      <c r="J242" s="135">
        <f>SUMPRODUCT(J235:J241,$F235:$F241)/$F242</f>
        <v>5.940346872193575</v>
      </c>
      <c r="K242" s="150">
        <f t="shared" ref="K242:X242" si="42">SUMPRODUCT(K235:K241,$F235:$F241)/$F242</f>
        <v>0</v>
      </c>
      <c r="L242" s="150">
        <f t="shared" si="42"/>
        <v>0</v>
      </c>
      <c r="M242" s="149">
        <f t="shared" si="42"/>
        <v>0</v>
      </c>
      <c r="N242" s="150">
        <f t="shared" si="42"/>
        <v>5088.5030303030289</v>
      </c>
      <c r="O242" s="135">
        <f t="shared" si="42"/>
        <v>5.940346872193575</v>
      </c>
      <c r="P242" s="150">
        <f t="shared" si="42"/>
        <v>0</v>
      </c>
      <c r="Q242" s="150">
        <f t="shared" si="42"/>
        <v>0</v>
      </c>
      <c r="R242" s="150">
        <f t="shared" si="42"/>
        <v>0</v>
      </c>
      <c r="S242" s="150">
        <f t="shared" si="42"/>
        <v>0</v>
      </c>
      <c r="T242" s="150">
        <f t="shared" si="42"/>
        <v>0</v>
      </c>
      <c r="U242" s="150">
        <f t="shared" si="42"/>
        <v>0</v>
      </c>
      <c r="V242" s="150">
        <f t="shared" si="42"/>
        <v>0</v>
      </c>
      <c r="W242" s="138">
        <f t="shared" si="42"/>
        <v>5088.5030303030289</v>
      </c>
      <c r="X242" s="135">
        <f t="shared" si="42"/>
        <v>5.940346872193575</v>
      </c>
    </row>
    <row r="243" spans="1:24" ht="12.75" customHeight="1">
      <c r="A243" s="4"/>
      <c r="B243" s="4"/>
      <c r="C243" s="98"/>
      <c r="D243" s="103"/>
      <c r="E243" s="129"/>
      <c r="F243" s="129"/>
      <c r="G243" s="129"/>
      <c r="H243" s="129"/>
      <c r="I243" s="157"/>
      <c r="J243" s="157"/>
      <c r="K243" s="157"/>
      <c r="L243" s="157"/>
      <c r="M243" s="157"/>
      <c r="N243" s="157"/>
      <c r="O243" s="158"/>
      <c r="P243" s="157"/>
      <c r="Q243" s="157"/>
      <c r="R243" s="157"/>
      <c r="S243" s="157"/>
      <c r="T243" s="157"/>
      <c r="U243" s="157"/>
      <c r="V243" s="157"/>
      <c r="W243" s="157"/>
      <c r="X243" s="158"/>
    </row>
    <row r="244" spans="1:24" ht="12.75" customHeight="1">
      <c r="A244" s="159" t="s">
        <v>160</v>
      </c>
      <c r="B244" s="4"/>
      <c r="C244" s="98"/>
      <c r="D244" s="103"/>
      <c r="E244" s="129"/>
      <c r="F244" s="129"/>
      <c r="G244" s="129"/>
      <c r="H244" s="129"/>
      <c r="I244" s="157"/>
      <c r="J244" s="157"/>
      <c r="K244" s="157"/>
      <c r="L244" s="157"/>
      <c r="M244" s="157"/>
      <c r="N244" s="157"/>
      <c r="O244" s="158"/>
      <c r="P244" s="157"/>
      <c r="Q244" s="157"/>
      <c r="R244" s="157"/>
      <c r="S244" s="157"/>
      <c r="T244" s="157"/>
      <c r="U244" s="157"/>
      <c r="V244" s="157"/>
      <c r="W244" s="157"/>
    </row>
    <row r="245" spans="1:24" ht="12.75" customHeight="1">
      <c r="A245" s="4"/>
      <c r="B245" s="4"/>
      <c r="C245" s="98"/>
      <c r="D245" s="98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</row>
  </sheetData>
  <protectedRanges>
    <protectedRange sqref="R24:X28 R31:X35 V38:X44" name="Range1_13"/>
    <protectedRange sqref="T38:U38" name="Range1_2_1"/>
    <protectedRange sqref="T39:U39" name="Range1_3_1"/>
    <protectedRange sqref="T40:U40" name="Range1_4_1"/>
    <protectedRange sqref="T41:U41" name="Range1_5_1"/>
    <protectedRange sqref="T42:U42" name="Range1_6_1"/>
    <protectedRange sqref="T43:U43" name="Range1_7_1"/>
    <protectedRange sqref="T44:U44" name="Range1_8_1"/>
    <protectedRange sqref="R38:S38" name="Range1_9_1"/>
    <protectedRange sqref="R39:S39" name="Range1_10_1"/>
    <protectedRange sqref="R40:S40" name="Range1_11_1"/>
    <protectedRange sqref="R41:S44" name="Range1_12_1"/>
    <protectedRange sqref="B23:B25" name="Sheet50LeasingSummary1"/>
    <protectedRange sqref="B27" name="Sheet50LeasingSummary2"/>
    <protectedRange sqref="B29:B35" name="Sheet50LeasingSummary3"/>
    <protectedRange sqref="B38:B43" name="Sheet50StermLeases"/>
    <protectedRange sqref="B46:C58" name="Sheet50Fees"/>
    <protectedRange sqref="H4:H35" name="Sheet50PropAmens"/>
    <protectedRange sqref="F39:H43" name="Sheet50Parking"/>
    <protectedRange sqref="P4:P30" name="Sheet50UnitAmens"/>
    <protectedRange sqref="L34:P36" name="Sheet50UtilSummary"/>
    <protectedRange sqref="L38:M42" name="Sheet50OtherUtil1"/>
    <protectedRange sqref="P38:P42" name="Sheet50OtherUtil2"/>
    <protectedRange sqref="R3:X44" name="Sheet50Notes"/>
    <protectedRange sqref="A71:I229" name="Sheet50FloorPlan1"/>
    <protectedRange sqref="K71:M229" name="Sheet50FloorPlan2"/>
  </protectedRanges>
  <dataConsolidate link="1"/>
  <mergeCells count="46">
    <mergeCell ref="I69:J69"/>
    <mergeCell ref="K69:M69"/>
    <mergeCell ref="N69:O69"/>
    <mergeCell ref="P69:V69"/>
    <mergeCell ref="W69:X69"/>
    <mergeCell ref="I233:J233"/>
    <mergeCell ref="K233:M233"/>
    <mergeCell ref="N233:O233"/>
    <mergeCell ref="P233:V233"/>
    <mergeCell ref="W233:X233"/>
    <mergeCell ref="R42:S42"/>
    <mergeCell ref="T42:U42"/>
    <mergeCell ref="R43:S43"/>
    <mergeCell ref="T43:U43"/>
    <mergeCell ref="R44:S44"/>
    <mergeCell ref="T44:U44"/>
    <mergeCell ref="R39:S39"/>
    <mergeCell ref="T39:U39"/>
    <mergeCell ref="R40:S40"/>
    <mergeCell ref="T40:U40"/>
    <mergeCell ref="R41:S41"/>
    <mergeCell ref="T41:U41"/>
    <mergeCell ref="R34:X34"/>
    <mergeCell ref="R35:X35"/>
    <mergeCell ref="R36:X36"/>
    <mergeCell ref="R37:X37"/>
    <mergeCell ref="R38:S38"/>
    <mergeCell ref="T38:U38"/>
    <mergeCell ref="R33:X33"/>
    <mergeCell ref="R22:X22"/>
    <mergeCell ref="R23:X23"/>
    <mergeCell ref="R24:X24"/>
    <mergeCell ref="R25:X25"/>
    <mergeCell ref="R26:X26"/>
    <mergeCell ref="R27:X27"/>
    <mergeCell ref="R28:X28"/>
    <mergeCell ref="R29:X29"/>
    <mergeCell ref="R30:X30"/>
    <mergeCell ref="R31:X31"/>
    <mergeCell ref="R32:X32"/>
    <mergeCell ref="R21:X21"/>
    <mergeCell ref="Y1:Z1"/>
    <mergeCell ref="Y2:Z5"/>
    <mergeCell ref="R3:X17"/>
    <mergeCell ref="T18:U18"/>
    <mergeCell ref="R20:X20"/>
  </mergeCells>
  <dataValidations count="25">
    <dataValidation type="decimal" allowBlank="1" showInputMessage="1" showErrorMessage="1" sqref="J71:J229" xr:uid="{0B7FB55C-BDBE-415D-B9A7-F718A4141331}">
      <formula1>0</formula1>
      <formula2>3000000</formula2>
    </dataValidation>
    <dataValidation type="list" operator="greaterThanOrEqual" allowBlank="1" showInputMessage="1" showErrorMessage="1" sqref="C46:C58" xr:uid="{A113CE60-5AC1-47DD-90AE-420340682CBB}">
      <formula1>"Monthly,Annual"</formula1>
    </dataValidation>
    <dataValidation type="list" allowBlank="1" showInputMessage="1" showErrorMessage="1" sqref="B48" xr:uid="{56D908B3-FF0E-4B4B-AD16-FF861978145A}">
      <formula1>"App Fee Waived-Admin Due, Admin Fee Waived-App Due, Both Fees Waived, Both Fees Due"</formula1>
    </dataValidation>
    <dataValidation type="list" allowBlank="1" showInputMessage="1" showErrorMessage="1" sqref="B33" xr:uid="{ED5F43D2-6392-4962-B888-0742FFA0A1AE}">
      <formula1>"Gift Card, Monthly Concession, One-Time Concession, None"</formula1>
    </dataValidation>
    <dataValidation type="decimal" allowBlank="1" showInputMessage="1" showErrorMessage="1" sqref="B29:B30 B32" xr:uid="{D06928F4-DF72-4B0C-A5D0-CDF5F7910B74}">
      <formula1>0</formula1>
      <formula2>3000</formula2>
    </dataValidation>
    <dataValidation type="list" allowBlank="1" showInputMessage="1" showErrorMessage="1" sqref="A71:A229" xr:uid="{067AA8A3-CD86-4B3E-BD6F-5E96EB0373B6}">
      <formula1>"Studio,1 Bedroom,2 Bedroom,3 Bedroom,4 Bedroom,5 Bedroom,6 Bedroom"</formula1>
    </dataValidation>
    <dataValidation type="whole" allowBlank="1" showInputMessage="1" showErrorMessage="1" sqref="I71:I229 K71:N229" xr:uid="{088BE863-D007-4C50-BADE-A0B8A49B80CA}">
      <formula1>0</formula1>
      <formula2>3000000</formula2>
    </dataValidation>
    <dataValidation type="list" allowBlank="1" showInputMessage="1" showErrorMessage="1" sqref="R38:S44" xr:uid="{BA89688F-940E-4DC3-B371-AC35C161C247}">
      <formula1>"Monday,Tuesday,Wednesday,Thursday,Friday,Saturday,Sunday"</formula1>
    </dataValidation>
    <dataValidation type="list" allowBlank="1" showInputMessage="1" showErrorMessage="1" sqref="U45" xr:uid="{68E5A80B-456D-4D50-9B12-B99C663A8E63}">
      <formula1>"10:00-5:00 PM,10:00-6:00 PM,9:00-6:00 PM,9:00-5:00 PM,12:00-5:00 PM"</formula1>
    </dataValidation>
    <dataValidation type="list" allowBlank="1" showInputMessage="1" showErrorMessage="1" sqref="B22" xr:uid="{C80625E4-1201-4892-9C42-9EACB143BC37}">
      <formula1>"Saturday-Friday,Sunday-Monday,Monday-Sunday"</formula1>
    </dataValidation>
    <dataValidation type="list" allowBlank="1" showInputMessage="1" showErrorMessage="1" sqref="B13" xr:uid="{A1A5C97A-F96C-474A-BC45-26BBBB263655}">
      <formula1>"New Construction,Operational,Undergoing Renovations"</formula1>
    </dataValidation>
    <dataValidation type="list" allowBlank="1" showInputMessage="1" showErrorMessage="1" sqref="P34:P36 P38:P42" xr:uid="{8DA9D5EC-0507-4630-B111-B0DF23B32F4E}">
      <formula1>"Per Bed,Per Unit"</formula1>
    </dataValidation>
    <dataValidation type="list" allowBlank="1" showInputMessage="1" showErrorMessage="1" sqref="B12" xr:uid="{50F8AEF8-4CB6-41B9-9E3D-01328630AE67}">
      <formula1>"Student,Conventional,Affordable,Innovative"</formula1>
    </dataValidation>
    <dataValidation type="list" allowBlank="1" showInputMessage="1" showErrorMessage="1" sqref="B14" xr:uid="{0438C4B7-0064-4F0B-9C1B-4949981B9FE3}">
      <formula1>"High-Rise,Mid-Rise,Wrap,Garden,Cottage,SFR"</formula1>
    </dataValidation>
    <dataValidation type="list" allowBlank="1" showInputMessage="1" showErrorMessage="1" sqref="H4 P4" xr:uid="{38D6D644-5592-4201-985D-3CC55A672108}">
      <formula1>"1,2,3,4,5,N/A"</formula1>
    </dataValidation>
    <dataValidation type="list" allowBlank="1" showInputMessage="1" showErrorMessage="1" sqref="AC19 P18 P23 H71:H229 H5:H35 B41 F39:G43 L38:L42 B38 L34:N36 AC17 S18" xr:uid="{F5D1924D-7D2A-40EC-A6AD-E9E3AAA644B9}">
      <formula1>"Yes,No"</formula1>
    </dataValidation>
    <dataValidation type="whole" allowBlank="1" showInputMessage="1" showErrorMessage="1" sqref="M38:M42 T18" xr:uid="{84CA2F57-F2C8-4A71-B170-E5004F923EAD}">
      <formula1>0</formula1>
      <formula2>1000</formula2>
    </dataValidation>
    <dataValidation type="list" allowBlank="1" showInputMessage="1" showErrorMessage="1" sqref="B16" xr:uid="{60FB872A-513B-44B4-91F1-6FC7C633DA9E}">
      <formula1>"Subject Property,Tier 1,Tier 2"</formula1>
    </dataValidation>
    <dataValidation type="list" allowBlank="1" showInputMessage="1" showErrorMessage="1" sqref="P6:P16" xr:uid="{3340367A-9D67-4506-9D03-8EA1C9442F44}">
      <formula1>"Yes,No,Varies"</formula1>
    </dataValidation>
    <dataValidation type="whole" operator="greaterThanOrEqual" allowBlank="1" showInputMessage="1" showErrorMessage="1" sqref="B50:B51 O67 B39 B42 B34 B53:B54 B46:B47 B56:B66" xr:uid="{EE86D3E1-D5EF-45E8-B583-A1B608CB7830}">
      <formula1>0</formula1>
    </dataValidation>
    <dataValidation type="date" allowBlank="1" showInputMessage="1" showErrorMessage="1" errorTitle="Invalid Date" error="The date must fall within this week." sqref="B35:B36 C32" xr:uid="{FF8DB984-3D7E-4C9A-BEC5-F2F6575326DF}">
      <formula1>TODAY()-5</formula1>
      <formula2>TODAY()</formula2>
    </dataValidation>
    <dataValidation type="list" allowBlank="1" showInputMessage="1" showErrorMessage="1" sqref="B15" xr:uid="{10579E1C-619D-4778-BDDA-00322E236087}">
      <formula1>"1,2,3,4,5"</formula1>
    </dataValidation>
    <dataValidation type="whole" allowBlank="1" showInputMessage="1" showErrorMessage="1" sqref="I230:N230" xr:uid="{6570819F-65E5-484A-92D4-0E3DD2976A6D}">
      <formula1>0</formula1>
      <formula2>3000</formula2>
    </dataValidation>
    <dataValidation type="decimal" allowBlank="1" showInputMessage="1" showErrorMessage="1" sqref="B27 B25" xr:uid="{CD1EBF22-E328-402B-B2A5-F8612C0B051C}">
      <formula1>0</formula1>
      <formula2>1.2</formula2>
    </dataValidation>
    <dataValidation operator="greaterThanOrEqual" allowBlank="1" showInputMessage="1" showErrorMessage="1" sqref="B52 B55 B49" xr:uid="{B0DE66C7-A3E1-45DF-988D-FE3D247FD749}"/>
  </dataValidations>
  <pageMargins left="0.25" right="0.25" top="0.75" bottom="0.75" header="0.3" footer="0.3"/>
  <pageSetup scale="39" fitToHeight="0"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05377-6DB4-4018-B712-7F0F80120159}">
  <sheetPr codeName="Sheet51">
    <tabColor theme="0" tint="-0.14999847407452621"/>
    <pageSetUpPr fitToPage="1"/>
  </sheetPr>
  <dimension ref="A1:Z245"/>
  <sheetViews>
    <sheetView showGridLines="0" zoomScale="90" zoomScaleNormal="90" zoomScaleSheetLayoutView="80" workbookViewId="0">
      <pane ySplit="2" topLeftCell="A3" activePane="bottomLeft" state="frozen"/>
      <selection activeCell="F11" sqref="F11"/>
      <selection pane="bottomLeft" activeCell="A3" sqref="A3"/>
    </sheetView>
  </sheetViews>
  <sheetFormatPr defaultColWidth="9.28515625" defaultRowHeight="12.75"/>
  <cols>
    <col min="1" max="1" width="22.7109375" style="70" customWidth="1"/>
    <col min="2" max="2" width="23" style="1" customWidth="1"/>
    <col min="3" max="3" width="12" style="36" customWidth="1"/>
    <col min="4" max="5" width="10.42578125" style="161" customWidth="1"/>
    <col min="6" max="6" width="9.28515625" style="1" bestFit="1" customWidth="1"/>
    <col min="7" max="7" width="9.28515625" style="1" customWidth="1"/>
    <col min="8" max="8" width="9.42578125" style="10" bestFit="1" customWidth="1"/>
    <col min="9" max="10" width="7.7109375" style="60" customWidth="1"/>
    <col min="11" max="11" width="13.28515625" style="60" customWidth="1"/>
    <col min="12" max="12" width="9.7109375" style="60" customWidth="1"/>
    <col min="13" max="14" width="9.28515625" style="60" bestFit="1" customWidth="1"/>
    <col min="15" max="15" width="11.85546875" style="61" customWidth="1"/>
    <col min="16" max="16" width="11.140625" style="60" customWidth="1"/>
    <col min="17" max="17" width="7.7109375" style="60" customWidth="1"/>
    <col min="18" max="18" width="8.7109375" style="60" customWidth="1"/>
    <col min="19" max="19" width="9.28515625" style="60" bestFit="1" customWidth="1"/>
    <col min="20" max="20" width="9.7109375" style="60" customWidth="1"/>
    <col min="21" max="21" width="8.28515625" style="60" customWidth="1"/>
    <col min="22" max="22" width="8" style="60" customWidth="1"/>
    <col min="23" max="23" width="7.7109375" style="1" customWidth="1"/>
    <col min="24" max="24" width="7.42578125" style="61" customWidth="1"/>
    <col min="25" max="25" width="10.5703125" style="1" bestFit="1" customWidth="1"/>
    <col min="26" max="26" width="9.7109375" style="1" bestFit="1" customWidth="1"/>
    <col min="27" max="16384" width="9.28515625" style="1"/>
  </cols>
  <sheetData>
    <row r="1" spans="1:26" ht="93" customHeight="1">
      <c r="A1" s="248" t="str">
        <f>Dashboard!$A$1</f>
        <v>MARKET SURVEY</v>
      </c>
      <c r="B1" s="97"/>
      <c r="C1" s="97"/>
      <c r="D1" s="97"/>
      <c r="E1" s="97"/>
      <c r="F1" s="97"/>
      <c r="G1" s="97"/>
      <c r="H1" s="97"/>
      <c r="I1" s="97"/>
      <c r="J1" s="97"/>
      <c r="K1" s="97"/>
      <c r="L1" s="97"/>
      <c r="M1" s="97"/>
      <c r="N1" s="97"/>
      <c r="O1" s="97"/>
      <c r="P1" s="97"/>
      <c r="Q1" s="97"/>
      <c r="R1" s="97"/>
      <c r="S1" s="97"/>
      <c r="T1" s="97"/>
      <c r="U1" s="97"/>
      <c r="V1" s="97"/>
      <c r="W1" s="97"/>
      <c r="X1" s="249" t="str">
        <f>"Property Detail: "&amp;B4</f>
        <v>Property Detail: Bower</v>
      </c>
      <c r="Y1" s="390"/>
      <c r="Z1" s="390"/>
    </row>
    <row r="2" spans="1:26" ht="18" customHeight="1" thickBot="1">
      <c r="A2" s="4"/>
      <c r="B2" s="4"/>
      <c r="C2" s="98"/>
      <c r="D2" s="98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3"/>
      <c r="R2" s="3"/>
      <c r="S2" s="3"/>
      <c r="T2" s="3"/>
      <c r="U2" s="3"/>
      <c r="V2" s="3"/>
      <c r="W2" s="3"/>
      <c r="X2" s="33"/>
      <c r="Y2" s="391"/>
      <c r="Z2" s="391"/>
    </row>
    <row r="3" spans="1:26" ht="12.75" customHeight="1" thickBot="1">
      <c r="A3" s="232" t="s">
        <v>69</v>
      </c>
      <c r="B3" s="232"/>
      <c r="C3" s="34"/>
      <c r="D3" s="98"/>
      <c r="E3" s="233" t="s">
        <v>70</v>
      </c>
      <c r="F3" s="232"/>
      <c r="G3" s="232"/>
      <c r="H3" s="232"/>
      <c r="I3" s="4"/>
      <c r="J3" s="4"/>
      <c r="K3" s="232" t="s">
        <v>71</v>
      </c>
      <c r="L3" s="232"/>
      <c r="M3" s="232"/>
      <c r="N3" s="232"/>
      <c r="O3" s="232"/>
      <c r="P3" s="232"/>
      <c r="Q3" s="1"/>
      <c r="R3" s="393" t="s">
        <v>248</v>
      </c>
      <c r="S3" s="393"/>
      <c r="T3" s="393"/>
      <c r="U3" s="393"/>
      <c r="V3" s="393"/>
      <c r="W3" s="393"/>
      <c r="X3" s="393"/>
      <c r="Y3" s="391"/>
      <c r="Z3" s="391"/>
    </row>
    <row r="4" spans="1:26" ht="12.75" customHeight="1">
      <c r="A4" s="211" t="s">
        <v>0</v>
      </c>
      <c r="B4" s="217" t="s">
        <v>422</v>
      </c>
      <c r="C4" s="98"/>
      <c r="D4" s="98"/>
      <c r="E4" s="209" t="s">
        <v>72</v>
      </c>
      <c r="F4" s="99"/>
      <c r="G4" s="4"/>
      <c r="H4" s="210">
        <v>5</v>
      </c>
      <c r="I4" s="4"/>
      <c r="J4" s="4"/>
      <c r="K4" s="209" t="s">
        <v>73</v>
      </c>
      <c r="L4" s="99"/>
      <c r="M4" s="4"/>
      <c r="N4" s="100"/>
      <c r="P4" s="210">
        <v>5</v>
      </c>
      <c r="Q4" s="1"/>
      <c r="R4" s="393"/>
      <c r="S4" s="393"/>
      <c r="T4" s="393"/>
      <c r="U4" s="393"/>
      <c r="V4" s="393"/>
      <c r="W4" s="393"/>
      <c r="X4" s="393"/>
      <c r="Y4" s="391"/>
      <c r="Z4" s="391"/>
    </row>
    <row r="5" spans="1:26" ht="12.75" customHeight="1">
      <c r="A5" s="70" t="s">
        <v>258</v>
      </c>
      <c r="B5" s="252"/>
      <c r="C5" s="98"/>
      <c r="D5" s="98"/>
      <c r="E5" s="211" t="s">
        <v>198</v>
      </c>
      <c r="F5" s="4"/>
      <c r="G5" s="4"/>
      <c r="H5" s="212" t="s">
        <v>76</v>
      </c>
      <c r="I5" s="4"/>
      <c r="J5" s="4"/>
      <c r="K5" s="211" t="s">
        <v>77</v>
      </c>
      <c r="L5" s="4"/>
      <c r="M5" s="4"/>
      <c r="N5" s="4"/>
      <c r="P5" s="225">
        <v>1</v>
      </c>
      <c r="Q5" s="1"/>
      <c r="R5" s="393"/>
      <c r="S5" s="393"/>
      <c r="T5" s="393"/>
      <c r="U5" s="393"/>
      <c r="V5" s="393"/>
      <c r="W5" s="393"/>
      <c r="X5" s="393"/>
      <c r="Y5" s="391"/>
      <c r="Z5" s="391"/>
    </row>
    <row r="6" spans="1:26" ht="12.75" customHeight="1">
      <c r="A6" s="211" t="s">
        <v>74</v>
      </c>
      <c r="B6" s="217" t="s">
        <v>423</v>
      </c>
      <c r="C6" s="98"/>
      <c r="D6" s="98"/>
      <c r="E6" s="211" t="s">
        <v>75</v>
      </c>
      <c r="F6" s="4"/>
      <c r="G6" s="4"/>
      <c r="H6" s="212" t="s">
        <v>76</v>
      </c>
      <c r="I6" s="4"/>
      <c r="J6" s="4"/>
      <c r="K6" s="211" t="s">
        <v>79</v>
      </c>
      <c r="L6" s="4"/>
      <c r="M6" s="4"/>
      <c r="N6" s="4"/>
      <c r="P6" s="226" t="s">
        <v>68</v>
      </c>
      <c r="Q6" s="1"/>
      <c r="R6" s="393"/>
      <c r="S6" s="393"/>
      <c r="T6" s="393"/>
      <c r="U6" s="393"/>
      <c r="V6" s="393"/>
      <c r="W6" s="393"/>
      <c r="X6" s="393"/>
    </row>
    <row r="7" spans="1:26" ht="12.75" customHeight="1">
      <c r="A7" s="211"/>
      <c r="B7" s="217"/>
      <c r="C7" s="101"/>
      <c r="D7" s="98"/>
      <c r="E7" s="213" t="s">
        <v>78</v>
      </c>
      <c r="H7" s="212" t="s">
        <v>68</v>
      </c>
      <c r="I7" s="4"/>
      <c r="J7" s="4"/>
      <c r="K7" s="211" t="s">
        <v>82</v>
      </c>
      <c r="L7" s="4"/>
      <c r="M7" s="4"/>
      <c r="N7" s="4"/>
      <c r="P7" s="226" t="s">
        <v>68</v>
      </c>
      <c r="Q7" s="1"/>
      <c r="R7" s="393"/>
      <c r="S7" s="393"/>
      <c r="T7" s="393"/>
      <c r="U7" s="393"/>
      <c r="V7" s="393"/>
      <c r="W7" s="393"/>
      <c r="X7" s="393"/>
    </row>
    <row r="8" spans="1:26" ht="12.75" customHeight="1">
      <c r="A8" s="211" t="s">
        <v>80</v>
      </c>
      <c r="B8" s="218" t="s">
        <v>424</v>
      </c>
      <c r="C8" s="98"/>
      <c r="D8" s="98"/>
      <c r="E8" s="209" t="s">
        <v>81</v>
      </c>
      <c r="F8" s="99"/>
      <c r="G8" s="4"/>
      <c r="H8" s="212" t="s">
        <v>68</v>
      </c>
      <c r="I8" s="4"/>
      <c r="J8" s="4"/>
      <c r="K8" s="211" t="s">
        <v>85</v>
      </c>
      <c r="L8" s="4"/>
      <c r="M8" s="4"/>
      <c r="N8" s="4"/>
      <c r="P8" s="226" t="s">
        <v>76</v>
      </c>
      <c r="Q8" s="1"/>
      <c r="R8" s="393"/>
      <c r="S8" s="393"/>
      <c r="T8" s="393"/>
      <c r="U8" s="393"/>
      <c r="V8" s="393"/>
      <c r="W8" s="393"/>
      <c r="X8" s="393"/>
    </row>
    <row r="9" spans="1:26" ht="12.75" customHeight="1">
      <c r="A9" s="211" t="s">
        <v>83</v>
      </c>
      <c r="B9" s="217" t="s">
        <v>425</v>
      </c>
      <c r="C9" s="98"/>
      <c r="D9" s="98"/>
      <c r="E9" s="209" t="s">
        <v>84</v>
      </c>
      <c r="F9" s="99"/>
      <c r="G9" s="4"/>
      <c r="H9" s="212" t="s">
        <v>76</v>
      </c>
      <c r="I9" s="4"/>
      <c r="J9" s="4"/>
      <c r="K9" s="211" t="s">
        <v>216</v>
      </c>
      <c r="L9" s="4"/>
      <c r="M9" s="4"/>
      <c r="N9" s="4"/>
      <c r="P9" s="226" t="s">
        <v>76</v>
      </c>
      <c r="Q9" s="1"/>
      <c r="R9" s="393"/>
      <c r="S9" s="393"/>
      <c r="T9" s="393"/>
      <c r="U9" s="393"/>
      <c r="V9" s="393"/>
      <c r="W9" s="393"/>
      <c r="X9" s="393"/>
    </row>
    <row r="10" spans="1:26" ht="12.75" customHeight="1">
      <c r="A10" s="211" t="s">
        <v>86</v>
      </c>
      <c r="B10" s="217" t="s">
        <v>426</v>
      </c>
      <c r="C10" s="98"/>
      <c r="D10" s="98"/>
      <c r="E10" s="213" t="s">
        <v>87</v>
      </c>
      <c r="H10" s="212" t="s">
        <v>68</v>
      </c>
      <c r="I10" s="4"/>
      <c r="J10" s="4"/>
      <c r="K10" s="211" t="s">
        <v>217</v>
      </c>
      <c r="L10" s="4"/>
      <c r="M10" s="4"/>
      <c r="N10" s="4"/>
      <c r="P10" s="226" t="s">
        <v>68</v>
      </c>
      <c r="Q10" s="1"/>
      <c r="R10" s="393"/>
      <c r="S10" s="393"/>
      <c r="T10" s="393"/>
      <c r="U10" s="393"/>
      <c r="V10" s="393"/>
      <c r="W10" s="393"/>
      <c r="X10" s="393"/>
      <c r="Y10"/>
    </row>
    <row r="11" spans="1:26" ht="12.75" customHeight="1">
      <c r="A11" s="211" t="s">
        <v>88</v>
      </c>
      <c r="B11" s="217" t="s">
        <v>426</v>
      </c>
      <c r="C11" s="102"/>
      <c r="D11" s="98"/>
      <c r="E11" s="211" t="s">
        <v>196</v>
      </c>
      <c r="F11" s="4"/>
      <c r="G11" s="4"/>
      <c r="H11" s="212" t="s">
        <v>76</v>
      </c>
      <c r="I11" s="4"/>
      <c r="J11" s="4"/>
      <c r="K11" s="211" t="s">
        <v>218</v>
      </c>
      <c r="L11" s="4"/>
      <c r="M11" s="4"/>
      <c r="N11" s="4"/>
      <c r="P11" s="226" t="s">
        <v>68</v>
      </c>
      <c r="Q11" s="1"/>
      <c r="R11" s="393"/>
      <c r="S11" s="393"/>
      <c r="T11" s="393"/>
      <c r="U11" s="393"/>
      <c r="V11" s="393"/>
      <c r="W11" s="393"/>
      <c r="X11" s="393"/>
    </row>
    <row r="12" spans="1:26" ht="12.75" customHeight="1">
      <c r="A12" s="211" t="s">
        <v>90</v>
      </c>
      <c r="B12" s="219" t="s">
        <v>388</v>
      </c>
      <c r="C12" s="102"/>
      <c r="D12" s="98"/>
      <c r="E12" s="211" t="s">
        <v>197</v>
      </c>
      <c r="F12" s="4"/>
      <c r="G12" s="4"/>
      <c r="H12" s="212" t="s">
        <v>76</v>
      </c>
      <c r="I12" s="4"/>
      <c r="J12" s="4"/>
      <c r="K12" s="211" t="s">
        <v>219</v>
      </c>
      <c r="L12" s="4"/>
      <c r="M12" s="4"/>
      <c r="N12" s="4"/>
      <c r="P12" s="226" t="s">
        <v>68</v>
      </c>
      <c r="Q12" s="1"/>
      <c r="R12" s="393"/>
      <c r="S12" s="393"/>
      <c r="T12" s="393"/>
      <c r="U12" s="393"/>
      <c r="V12" s="393"/>
      <c r="W12" s="393"/>
      <c r="X12" s="393"/>
    </row>
    <row r="13" spans="1:26" ht="12.75" customHeight="1">
      <c r="A13" s="211" t="s">
        <v>190</v>
      </c>
      <c r="B13" s="219" t="s">
        <v>191</v>
      </c>
      <c r="C13" s="98"/>
      <c r="D13" s="98"/>
      <c r="E13" s="211" t="s">
        <v>91</v>
      </c>
      <c r="F13" s="4"/>
      <c r="G13" s="4"/>
      <c r="H13" s="212" t="s">
        <v>68</v>
      </c>
      <c r="I13" s="4"/>
      <c r="J13" s="4"/>
      <c r="K13" s="211" t="s">
        <v>220</v>
      </c>
      <c r="L13" s="4"/>
      <c r="M13" s="4"/>
      <c r="N13" s="4"/>
      <c r="P13" s="226" t="s">
        <v>68</v>
      </c>
      <c r="Q13" s="1"/>
      <c r="R13" s="393"/>
      <c r="S13" s="393"/>
      <c r="T13" s="393"/>
      <c r="U13" s="393"/>
      <c r="V13" s="393"/>
      <c r="W13" s="393"/>
      <c r="X13" s="393"/>
    </row>
    <row r="14" spans="1:26" ht="12.75" customHeight="1">
      <c r="A14" s="211" t="s">
        <v>2</v>
      </c>
      <c r="B14" s="217" t="s">
        <v>389</v>
      </c>
      <c r="C14" s="103"/>
      <c r="D14" s="104"/>
      <c r="E14" s="211" t="s">
        <v>93</v>
      </c>
      <c r="F14" s="4"/>
      <c r="G14" s="4"/>
      <c r="H14" s="212" t="s">
        <v>76</v>
      </c>
      <c r="I14" s="4"/>
      <c r="J14" s="4"/>
      <c r="K14" s="211" t="s">
        <v>221</v>
      </c>
      <c r="L14" s="4"/>
      <c r="M14" s="4"/>
      <c r="N14" s="4"/>
      <c r="P14" s="226" t="s">
        <v>76</v>
      </c>
      <c r="Q14" s="1"/>
      <c r="R14" s="393"/>
      <c r="S14" s="393"/>
      <c r="T14" s="393"/>
      <c r="U14" s="393"/>
      <c r="V14" s="393"/>
      <c r="W14" s="393"/>
      <c r="X14" s="393"/>
    </row>
    <row r="15" spans="1:26" ht="12.75" customHeight="1">
      <c r="A15" s="211" t="s">
        <v>94</v>
      </c>
      <c r="B15" s="220">
        <v>5</v>
      </c>
      <c r="C15" s="98"/>
      <c r="D15" s="104"/>
      <c r="E15" s="211" t="s">
        <v>200</v>
      </c>
      <c r="F15" s="4"/>
      <c r="G15" s="4"/>
      <c r="H15" s="212" t="s">
        <v>68</v>
      </c>
      <c r="I15" s="4"/>
      <c r="J15" s="4"/>
      <c r="K15" s="211" t="s">
        <v>222</v>
      </c>
      <c r="L15" s="4"/>
      <c r="M15" s="4"/>
      <c r="N15" s="4"/>
      <c r="P15" s="226" t="s">
        <v>76</v>
      </c>
      <c r="Q15" s="1"/>
      <c r="R15" s="393"/>
      <c r="S15" s="393"/>
      <c r="T15" s="393"/>
      <c r="U15" s="393"/>
      <c r="V15" s="393"/>
      <c r="W15" s="393"/>
      <c r="X15" s="393"/>
    </row>
    <row r="16" spans="1:26" ht="12.75" customHeight="1">
      <c r="A16" s="211" t="s">
        <v>96</v>
      </c>
      <c r="B16" s="217" t="s">
        <v>392</v>
      </c>
      <c r="C16" s="98"/>
      <c r="D16" s="104"/>
      <c r="E16" s="211" t="s">
        <v>201</v>
      </c>
      <c r="F16" s="4"/>
      <c r="G16" s="4"/>
      <c r="H16" s="212" t="s">
        <v>68</v>
      </c>
      <c r="I16" s="4"/>
      <c r="J16" s="4"/>
      <c r="K16" s="211" t="s">
        <v>215</v>
      </c>
      <c r="L16" s="4"/>
      <c r="M16" s="4"/>
      <c r="N16" s="4"/>
      <c r="P16" s="226" t="s">
        <v>76</v>
      </c>
      <c r="Q16" s="1"/>
      <c r="R16" s="393"/>
      <c r="S16" s="393"/>
      <c r="T16" s="393"/>
      <c r="U16" s="393"/>
      <c r="V16" s="393"/>
      <c r="W16" s="393"/>
      <c r="X16" s="393"/>
    </row>
    <row r="17" spans="1:24" ht="12.75" customHeight="1">
      <c r="A17" s="211" t="s">
        <v>98</v>
      </c>
      <c r="B17" s="217">
        <v>2020</v>
      </c>
      <c r="C17" s="102"/>
      <c r="D17" s="104"/>
      <c r="E17" s="211" t="s">
        <v>202</v>
      </c>
      <c r="F17" s="4"/>
      <c r="G17" s="4"/>
      <c r="H17" s="212" t="s">
        <v>76</v>
      </c>
      <c r="I17" s="4"/>
      <c r="J17" s="4"/>
      <c r="K17" s="234" t="s">
        <v>54</v>
      </c>
      <c r="L17" s="235"/>
      <c r="M17" s="235"/>
      <c r="N17" s="235"/>
      <c r="O17" s="259"/>
      <c r="P17" s="236"/>
      <c r="Q17" s="1"/>
      <c r="R17" s="393"/>
      <c r="S17" s="393"/>
      <c r="T17" s="393"/>
      <c r="U17" s="393"/>
      <c r="V17" s="393"/>
      <c r="W17" s="393"/>
      <c r="X17" s="393"/>
    </row>
    <row r="18" spans="1:24" ht="12.75" customHeight="1">
      <c r="A18" s="211" t="s">
        <v>101</v>
      </c>
      <c r="B18" s="219"/>
      <c r="C18" s="102"/>
      <c r="D18" s="98"/>
      <c r="E18" s="209" t="s">
        <v>203</v>
      </c>
      <c r="F18" s="99"/>
      <c r="G18" s="4"/>
      <c r="H18" s="212" t="s">
        <v>76</v>
      </c>
      <c r="I18" s="4"/>
      <c r="J18" s="4"/>
      <c r="K18" s="211" t="s">
        <v>89</v>
      </c>
      <c r="L18" s="4"/>
      <c r="M18" s="4"/>
      <c r="N18" s="4"/>
      <c r="P18" s="287"/>
      <c r="Q18" s="1"/>
      <c r="R18" s="1"/>
      <c r="S18" s="10"/>
      <c r="T18" s="392"/>
      <c r="U18" s="392"/>
      <c r="V18" s="105"/>
      <c r="W18" s="105"/>
      <c r="X18" s="105"/>
    </row>
    <row r="19" spans="1:24" ht="12.75" customHeight="1" thickBot="1">
      <c r="A19" s="214" t="s">
        <v>104</v>
      </c>
      <c r="B19" s="221" t="s">
        <v>427</v>
      </c>
      <c r="C19" s="10"/>
      <c r="D19" s="98"/>
      <c r="E19" s="211" t="s">
        <v>204</v>
      </c>
      <c r="F19" s="4"/>
      <c r="G19" s="4"/>
      <c r="H19" s="212" t="s">
        <v>76</v>
      </c>
      <c r="I19" s="4"/>
      <c r="J19" s="4"/>
      <c r="K19" s="211" t="s">
        <v>92</v>
      </c>
      <c r="L19" s="4"/>
      <c r="M19" s="4"/>
      <c r="N19" s="4"/>
      <c r="P19" s="285">
        <v>0</v>
      </c>
      <c r="Q19" s="170">
        <f>IF($P$18="No",$P$19 + $P$20 + $P$21,0)</f>
        <v>0</v>
      </c>
      <c r="R19" s="232" t="s">
        <v>107</v>
      </c>
      <c r="S19" s="232"/>
      <c r="T19" s="232"/>
      <c r="U19" s="232"/>
      <c r="V19" s="232"/>
      <c r="W19" s="232"/>
      <c r="X19" s="232"/>
    </row>
    <row r="20" spans="1:24" ht="12.75" customHeight="1">
      <c r="A20" s="1"/>
      <c r="C20" s="34"/>
      <c r="D20" s="98"/>
      <c r="E20" s="211" t="s">
        <v>205</v>
      </c>
      <c r="F20" s="4"/>
      <c r="G20" s="4"/>
      <c r="H20" s="212" t="s">
        <v>76</v>
      </c>
      <c r="I20" s="4"/>
      <c r="J20" s="4"/>
      <c r="K20" s="211" t="s">
        <v>223</v>
      </c>
      <c r="L20" s="4"/>
      <c r="M20" s="4"/>
      <c r="N20" s="4"/>
      <c r="P20" s="285">
        <v>0</v>
      </c>
      <c r="R20" s="380" t="s">
        <v>110</v>
      </c>
      <c r="S20" s="381"/>
      <c r="T20" s="381"/>
      <c r="U20" s="381"/>
      <c r="V20" s="381"/>
      <c r="W20" s="381"/>
      <c r="X20" s="382"/>
    </row>
    <row r="21" spans="1:24" ht="12.75" customHeight="1">
      <c r="A21" s="232" t="s">
        <v>108</v>
      </c>
      <c r="B21" s="232"/>
      <c r="C21" s="34"/>
      <c r="D21" s="98"/>
      <c r="E21" s="211" t="s">
        <v>206</v>
      </c>
      <c r="F21" s="4"/>
      <c r="G21" s="4"/>
      <c r="H21" s="212" t="s">
        <v>68</v>
      </c>
      <c r="I21" s="4"/>
      <c r="J21" s="4"/>
      <c r="K21" s="211" t="s">
        <v>224</v>
      </c>
      <c r="L21" s="4"/>
      <c r="M21" s="4"/>
      <c r="N21" s="4"/>
      <c r="P21" s="285">
        <v>0</v>
      </c>
      <c r="R21" s="383" t="s">
        <v>428</v>
      </c>
      <c r="S21" s="384"/>
      <c r="T21" s="384"/>
      <c r="U21" s="384"/>
      <c r="V21" s="384"/>
      <c r="W21" s="384"/>
      <c r="X21" s="385"/>
    </row>
    <row r="22" spans="1:24" ht="12.75" customHeight="1">
      <c r="A22" s="211" t="s">
        <v>192</v>
      </c>
      <c r="B22" s="217" t="s">
        <v>193</v>
      </c>
      <c r="C22" s="34"/>
      <c r="D22" s="98"/>
      <c r="E22" s="209" t="s">
        <v>207</v>
      </c>
      <c r="F22" s="4"/>
      <c r="G22" s="4"/>
      <c r="H22" s="212" t="s">
        <v>76</v>
      </c>
      <c r="I22" s="4"/>
      <c r="J22" s="4"/>
      <c r="K22" s="234" t="s">
        <v>53</v>
      </c>
      <c r="L22" s="235"/>
      <c r="M22" s="235"/>
      <c r="N22" s="235"/>
      <c r="O22" s="259"/>
      <c r="P22" s="236"/>
      <c r="R22" s="383"/>
      <c r="S22" s="384"/>
      <c r="T22" s="384"/>
      <c r="U22" s="384"/>
      <c r="V22" s="384"/>
      <c r="W22" s="384"/>
      <c r="X22" s="385"/>
    </row>
    <row r="23" spans="1:24" ht="12.75" customHeight="1">
      <c r="A23" s="211" t="s">
        <v>194</v>
      </c>
      <c r="B23" s="208" t="s">
        <v>390</v>
      </c>
      <c r="C23" s="34"/>
      <c r="D23" s="98"/>
      <c r="E23" s="209" t="s">
        <v>208</v>
      </c>
      <c r="F23" s="99"/>
      <c r="G23" s="4"/>
      <c r="H23" s="212" t="s">
        <v>76</v>
      </c>
      <c r="I23" s="4"/>
      <c r="J23" s="4"/>
      <c r="K23" s="211" t="s">
        <v>89</v>
      </c>
      <c r="L23" s="4"/>
      <c r="M23" s="4"/>
      <c r="N23" s="4"/>
      <c r="P23" s="212"/>
      <c r="R23" s="383"/>
      <c r="S23" s="384"/>
      <c r="T23" s="384"/>
      <c r="U23" s="384"/>
      <c r="V23" s="384"/>
      <c r="W23" s="384"/>
      <c r="X23" s="385"/>
    </row>
    <row r="24" spans="1:24" ht="12.75" customHeight="1">
      <c r="A24" s="213" t="s">
        <v>195</v>
      </c>
      <c r="B24" s="208" t="s">
        <v>390</v>
      </c>
      <c r="C24" s="107"/>
      <c r="D24" s="98"/>
      <c r="E24" s="211" t="s">
        <v>209</v>
      </c>
      <c r="F24" s="4"/>
      <c r="G24" s="4"/>
      <c r="H24" s="212" t="s">
        <v>68</v>
      </c>
      <c r="I24" s="4"/>
      <c r="J24" s="4"/>
      <c r="K24" s="211" t="s">
        <v>92</v>
      </c>
      <c r="L24" s="4"/>
      <c r="M24" s="4"/>
      <c r="N24" s="4"/>
      <c r="P24" s="285">
        <v>0</v>
      </c>
      <c r="R24" s="383"/>
      <c r="S24" s="384"/>
      <c r="T24" s="384"/>
      <c r="U24" s="384"/>
      <c r="V24" s="384"/>
      <c r="W24" s="384"/>
      <c r="X24" s="385"/>
    </row>
    <row r="25" spans="1:24" ht="12.75" customHeight="1">
      <c r="A25" s="211" t="s">
        <v>111</v>
      </c>
      <c r="B25" s="207">
        <v>0.95</v>
      </c>
      <c r="C25" s="108"/>
      <c r="D25" s="98"/>
      <c r="E25" s="211" t="s">
        <v>210</v>
      </c>
      <c r="F25" s="4"/>
      <c r="G25" s="4"/>
      <c r="H25" s="212" t="s">
        <v>76</v>
      </c>
      <c r="I25" s="1"/>
      <c r="J25" s="1"/>
      <c r="K25" s="234" t="s">
        <v>100</v>
      </c>
      <c r="L25" s="235"/>
      <c r="M25" s="235"/>
      <c r="N25" s="235"/>
      <c r="O25" s="259"/>
      <c r="P25" s="236"/>
      <c r="R25" s="383"/>
      <c r="S25" s="384"/>
      <c r="T25" s="384"/>
      <c r="U25" s="384"/>
      <c r="V25" s="384"/>
      <c r="W25" s="384"/>
      <c r="X25" s="385"/>
    </row>
    <row r="26" spans="1:24" ht="12.75" customHeight="1">
      <c r="A26" s="211" t="s">
        <v>113</v>
      </c>
      <c r="B26" s="279">
        <f ca="1">_xlfn.MAXIFS('Historical Market Data'!$G:$G,'Historical Market Data'!$A:$A,$B$4,'Historical Market Data'!$B:$B,_xlfn.MAXIFS('Historical Market Data'!$B:$B,'Historical Market Data'!$A:$A,$B$4,'Historical Market Data'!$B:$B,"&lt;"&amp;(TODAY()-365)))</f>
        <v>0</v>
      </c>
      <c r="C26" s="107"/>
      <c r="D26" s="98"/>
      <c r="E26" s="211" t="s">
        <v>211</v>
      </c>
      <c r="F26" s="4"/>
      <c r="G26" s="4"/>
      <c r="H26" s="212" t="s">
        <v>68</v>
      </c>
      <c r="I26" s="1"/>
      <c r="J26" s="1"/>
      <c r="K26" s="211" t="s">
        <v>226</v>
      </c>
      <c r="L26" s="4"/>
      <c r="M26" s="4"/>
      <c r="N26" s="4"/>
      <c r="P26" s="285">
        <v>0</v>
      </c>
      <c r="R26" s="383"/>
      <c r="S26" s="384"/>
      <c r="T26" s="384"/>
      <c r="U26" s="384"/>
      <c r="V26" s="384"/>
      <c r="W26" s="384"/>
      <c r="X26" s="385"/>
    </row>
    <row r="27" spans="1:24" ht="12.75" customHeight="1">
      <c r="A27" s="211" t="s">
        <v>116</v>
      </c>
      <c r="B27" s="207">
        <v>0.93</v>
      </c>
      <c r="C27" s="108"/>
      <c r="D27" s="98"/>
      <c r="E27" s="211" t="s">
        <v>212</v>
      </c>
      <c r="F27" s="4"/>
      <c r="G27" s="4"/>
      <c r="H27" s="212" t="s">
        <v>76</v>
      </c>
      <c r="I27" s="1"/>
      <c r="J27" s="1"/>
      <c r="K27" s="211" t="s">
        <v>103</v>
      </c>
      <c r="L27" s="4"/>
      <c r="M27" s="4"/>
      <c r="N27" s="4"/>
      <c r="P27" s="285">
        <v>0</v>
      </c>
      <c r="R27" s="383"/>
      <c r="S27" s="384"/>
      <c r="T27" s="384"/>
      <c r="U27" s="384"/>
      <c r="V27" s="384"/>
      <c r="W27" s="384"/>
      <c r="X27" s="385"/>
    </row>
    <row r="28" spans="1:24" ht="12.75" customHeight="1">
      <c r="A28" s="211" t="s">
        <v>121</v>
      </c>
      <c r="B28" s="279">
        <f ca="1">_xlfn.MAXIFS('Historical Market Data'!$I:$I,'Historical Market Data'!$A:$A,$B$4,'Historical Market Data'!$B:$B,_xlfn.MAXIFS('Historical Market Data'!$B:$B,'Historical Market Data'!$A:$A,$B$4,'Historical Market Data'!$B:$B,"&lt;"&amp;(TODAY()-365)))</f>
        <v>0</v>
      </c>
      <c r="C28" s="110"/>
      <c r="D28" s="98"/>
      <c r="E28" s="211" t="s">
        <v>213</v>
      </c>
      <c r="F28" s="4"/>
      <c r="G28" s="4"/>
      <c r="H28" s="212" t="s">
        <v>76</v>
      </c>
      <c r="I28" s="1"/>
      <c r="J28" s="1"/>
      <c r="K28" s="211" t="s">
        <v>106</v>
      </c>
      <c r="L28" s="4"/>
      <c r="M28" s="4"/>
      <c r="N28" s="4"/>
      <c r="P28" s="285">
        <v>0</v>
      </c>
      <c r="R28" s="383"/>
      <c r="S28" s="384"/>
      <c r="T28" s="384"/>
      <c r="U28" s="384"/>
      <c r="V28" s="384"/>
      <c r="W28" s="384"/>
      <c r="X28" s="385"/>
    </row>
    <row r="29" spans="1:24" ht="12.75" customHeight="1">
      <c r="A29" s="211" t="s">
        <v>124</v>
      </c>
      <c r="B29" s="277">
        <v>0</v>
      </c>
      <c r="C29" s="110"/>
      <c r="D29" s="98"/>
      <c r="E29" s="209" t="s">
        <v>214</v>
      </c>
      <c r="F29" s="99"/>
      <c r="G29" s="4"/>
      <c r="H29" s="212" t="s">
        <v>76</v>
      </c>
      <c r="I29" s="1"/>
      <c r="J29" s="1"/>
      <c r="K29" s="211" t="s">
        <v>225</v>
      </c>
      <c r="L29" s="4"/>
      <c r="M29" s="4"/>
      <c r="N29" s="4"/>
      <c r="P29" s="285">
        <v>0</v>
      </c>
      <c r="R29" s="383"/>
      <c r="S29" s="384"/>
      <c r="T29" s="384"/>
      <c r="U29" s="384"/>
      <c r="V29" s="384"/>
      <c r="W29" s="384"/>
      <c r="X29" s="385"/>
    </row>
    <row r="30" spans="1:24" ht="12.75" customHeight="1" thickBot="1">
      <c r="A30" s="211" t="s">
        <v>127</v>
      </c>
      <c r="B30" s="277">
        <v>0</v>
      </c>
      <c r="C30" s="110"/>
      <c r="D30" s="1"/>
      <c r="E30" s="211" t="s">
        <v>95</v>
      </c>
      <c r="F30" s="4"/>
      <c r="G30" s="4"/>
      <c r="H30" s="212" t="s">
        <v>68</v>
      </c>
      <c r="I30" s="1"/>
      <c r="J30" s="1"/>
      <c r="K30" s="214" t="s">
        <v>161</v>
      </c>
      <c r="L30" s="215"/>
      <c r="M30" s="215"/>
      <c r="N30" s="215"/>
      <c r="O30" s="258"/>
      <c r="P30" s="286">
        <v>0</v>
      </c>
      <c r="R30" s="380" t="s">
        <v>132</v>
      </c>
      <c r="S30" s="381"/>
      <c r="T30" s="381"/>
      <c r="U30" s="381"/>
      <c r="V30" s="381"/>
      <c r="W30" s="381"/>
      <c r="X30" s="382"/>
    </row>
    <row r="31" spans="1:24" ht="12.75" customHeight="1">
      <c r="A31" s="70" t="s">
        <v>259</v>
      </c>
      <c r="B31" s="277">
        <v>0</v>
      </c>
      <c r="C31" s="113"/>
      <c r="D31" s="1"/>
      <c r="E31" s="211" t="s">
        <v>97</v>
      </c>
      <c r="F31" s="4"/>
      <c r="G31" s="4"/>
      <c r="H31" s="212" t="s">
        <v>76</v>
      </c>
      <c r="I31" s="1"/>
      <c r="J31" s="1"/>
      <c r="K31" s="1"/>
      <c r="L31" s="1"/>
      <c r="M31" s="1"/>
      <c r="N31" s="1"/>
      <c r="O31" s="1"/>
      <c r="P31" s="1"/>
      <c r="R31" s="383"/>
      <c r="S31" s="384"/>
      <c r="T31" s="384"/>
      <c r="U31" s="384"/>
      <c r="V31" s="384"/>
      <c r="W31" s="384"/>
      <c r="X31" s="385"/>
    </row>
    <row r="32" spans="1:24" ht="12.75" customHeight="1">
      <c r="A32" s="211" t="s">
        <v>129</v>
      </c>
      <c r="B32" s="277">
        <v>2</v>
      </c>
      <c r="C32" s="116"/>
      <c r="D32" s="1"/>
      <c r="E32" s="211" t="s">
        <v>99</v>
      </c>
      <c r="F32" s="4"/>
      <c r="G32" s="4"/>
      <c r="H32" s="212" t="s">
        <v>76</v>
      </c>
      <c r="I32" s="1"/>
      <c r="J32" s="1"/>
      <c r="K32" s="232" t="s">
        <v>115</v>
      </c>
      <c r="L32" s="232"/>
      <c r="M32" s="232"/>
      <c r="N32" s="232"/>
      <c r="O32" s="232"/>
      <c r="P32" s="240"/>
      <c r="R32" s="383"/>
      <c r="S32" s="384"/>
      <c r="T32" s="384"/>
      <c r="U32" s="384"/>
      <c r="V32" s="384"/>
      <c r="W32" s="384"/>
      <c r="X32" s="385"/>
    </row>
    <row r="33" spans="1:24" ht="12.75" customHeight="1">
      <c r="A33" s="211" t="s">
        <v>260</v>
      </c>
      <c r="B33" s="253" t="s">
        <v>261</v>
      </c>
      <c r="C33" s="117"/>
      <c r="D33" s="1"/>
      <c r="E33" s="209" t="s">
        <v>102</v>
      </c>
      <c r="F33" s="4"/>
      <c r="G33" s="4"/>
      <c r="H33" s="212" t="s">
        <v>68</v>
      </c>
      <c r="I33" s="1"/>
      <c r="J33" s="1"/>
      <c r="K33" s="237"/>
      <c r="L33" s="241" t="s">
        <v>118</v>
      </c>
      <c r="M33" s="257" t="s">
        <v>273</v>
      </c>
      <c r="N33" s="242" t="s">
        <v>119</v>
      </c>
      <c r="O33" s="257" t="s">
        <v>120</v>
      </c>
      <c r="P33" s="243" t="s">
        <v>185</v>
      </c>
      <c r="R33" s="383"/>
      <c r="S33" s="384"/>
      <c r="T33" s="384"/>
      <c r="U33" s="384"/>
      <c r="V33" s="384"/>
      <c r="W33" s="384"/>
      <c r="X33" s="385"/>
    </row>
    <row r="34" spans="1:24" ht="12.75" customHeight="1">
      <c r="A34" s="211" t="s">
        <v>262</v>
      </c>
      <c r="B34" s="278">
        <v>0</v>
      </c>
      <c r="C34" s="119"/>
      <c r="D34" s="1"/>
      <c r="E34" s="209" t="s">
        <v>199</v>
      </c>
      <c r="F34" s="99"/>
      <c r="G34" s="4"/>
      <c r="H34" s="212" t="s">
        <v>68</v>
      </c>
      <c r="I34" s="1"/>
      <c r="J34" s="1"/>
      <c r="K34" s="227" t="s">
        <v>123</v>
      </c>
      <c r="L34" s="109" t="s">
        <v>76</v>
      </c>
      <c r="M34" s="109" t="s">
        <v>76</v>
      </c>
      <c r="N34" s="109" t="s">
        <v>76</v>
      </c>
      <c r="O34" s="291">
        <v>14</v>
      </c>
      <c r="P34" s="228" t="s">
        <v>368</v>
      </c>
      <c r="Q34" s="170">
        <f>IF(OR($L34="Yes", $N34= "Yes"), IF($O34 = 0, 0, -1 * $O34), 0)</f>
        <v>0</v>
      </c>
      <c r="R34" s="383"/>
      <c r="S34" s="384"/>
      <c r="T34" s="384"/>
      <c r="U34" s="384"/>
      <c r="V34" s="384"/>
      <c r="W34" s="384"/>
      <c r="X34" s="385"/>
    </row>
    <row r="35" spans="1:24" ht="12.75" customHeight="1" thickBot="1">
      <c r="A35" s="214" t="s">
        <v>133</v>
      </c>
      <c r="B35" s="222">
        <v>45338</v>
      </c>
      <c r="C35" s="117"/>
      <c r="D35" s="1"/>
      <c r="E35" s="214" t="s">
        <v>105</v>
      </c>
      <c r="F35" s="215"/>
      <c r="G35" s="215"/>
      <c r="H35" s="216" t="s">
        <v>68</v>
      </c>
      <c r="I35" s="1"/>
      <c r="J35" s="1"/>
      <c r="K35" s="213" t="s">
        <v>126</v>
      </c>
      <c r="L35" s="109" t="s">
        <v>76</v>
      </c>
      <c r="M35" s="109" t="s">
        <v>76</v>
      </c>
      <c r="N35" s="109" t="s">
        <v>76</v>
      </c>
      <c r="O35" s="291">
        <v>0</v>
      </c>
      <c r="P35" s="228" t="s">
        <v>368</v>
      </c>
      <c r="Q35" s="170">
        <f>IF(OR($L35="Yes", $N35= "Yes"), IF($O35 = 0, 0, -1 * $O35), 0)</f>
        <v>0</v>
      </c>
      <c r="R35" s="383"/>
      <c r="S35" s="384"/>
      <c r="T35" s="384"/>
      <c r="U35" s="384"/>
      <c r="V35" s="384"/>
      <c r="W35" s="384"/>
      <c r="X35" s="385"/>
    </row>
    <row r="36" spans="1:24" ht="12.75" customHeight="1">
      <c r="A36" s="4"/>
      <c r="B36" s="115"/>
      <c r="C36" s="119"/>
      <c r="D36" s="1"/>
      <c r="E36" s="1"/>
      <c r="H36" s="1"/>
      <c r="I36" s="1"/>
      <c r="J36" s="1"/>
      <c r="K36" s="213" t="s">
        <v>56</v>
      </c>
      <c r="L36" s="109" t="s">
        <v>76</v>
      </c>
      <c r="M36" s="109" t="s">
        <v>76</v>
      </c>
      <c r="N36" s="109" t="s">
        <v>76</v>
      </c>
      <c r="O36" s="291">
        <v>0</v>
      </c>
      <c r="P36" s="228" t="s">
        <v>368</v>
      </c>
      <c r="Q36" s="170">
        <f>IF(OR($L36="Yes", $N36= "Yes"), IF($O36 = 0, 0, -1 * $O36), 0)</f>
        <v>0</v>
      </c>
      <c r="R36" s="383"/>
      <c r="S36" s="384"/>
      <c r="T36" s="384"/>
      <c r="U36" s="384"/>
      <c r="V36" s="384"/>
      <c r="W36" s="384"/>
      <c r="X36" s="385"/>
    </row>
    <row r="37" spans="1:24" ht="12.75" customHeight="1">
      <c r="A37" s="232" t="s">
        <v>137</v>
      </c>
      <c r="B37" s="232"/>
      <c r="C37" s="119"/>
      <c r="D37" s="1"/>
      <c r="E37" s="270" t="s">
        <v>59</v>
      </c>
      <c r="F37" s="232"/>
      <c r="G37" s="232"/>
      <c r="H37" s="232"/>
      <c r="I37" s="1"/>
      <c r="J37" s="1"/>
      <c r="K37" s="237" t="s">
        <v>130</v>
      </c>
      <c r="L37" s="238" t="s">
        <v>131</v>
      </c>
      <c r="M37" s="238" t="s">
        <v>120</v>
      </c>
      <c r="N37" s="238"/>
      <c r="O37" s="238"/>
      <c r="P37" s="244"/>
      <c r="Q37" s="170">
        <f>IF(L37="No",1,-1)</f>
        <v>-1</v>
      </c>
      <c r="R37" s="380" t="s">
        <v>148</v>
      </c>
      <c r="S37" s="381"/>
      <c r="T37" s="381"/>
      <c r="U37" s="381"/>
      <c r="V37" s="381"/>
      <c r="W37" s="381"/>
      <c r="X37" s="382"/>
    </row>
    <row r="38" spans="1:24" ht="12.75" customHeight="1">
      <c r="A38" s="211" t="s">
        <v>140</v>
      </c>
      <c r="B38" s="281" t="s">
        <v>76</v>
      </c>
      <c r="C38" s="119"/>
      <c r="D38" s="1"/>
      <c r="E38" s="237"/>
      <c r="F38" s="238" t="s">
        <v>135</v>
      </c>
      <c r="G38" s="238" t="s">
        <v>131</v>
      </c>
      <c r="H38" s="239" t="s">
        <v>120</v>
      </c>
      <c r="I38" s="178"/>
      <c r="J38" s="178"/>
      <c r="K38" s="213" t="s">
        <v>134</v>
      </c>
      <c r="L38" s="109" t="s">
        <v>68</v>
      </c>
      <c r="M38" s="291">
        <v>0</v>
      </c>
      <c r="O38" s="114"/>
      <c r="P38" s="228" t="s">
        <v>368</v>
      </c>
      <c r="Q38" s="170">
        <f>IF($L38="No",$M38,-1 * $M38)</f>
        <v>0</v>
      </c>
      <c r="R38" s="386" t="s">
        <v>249</v>
      </c>
      <c r="S38" s="387"/>
      <c r="T38" s="387" t="s">
        <v>231</v>
      </c>
      <c r="U38" s="387"/>
      <c r="V38" s="169"/>
      <c r="W38" s="169"/>
      <c r="X38" s="204"/>
    </row>
    <row r="39" spans="1:24" ht="12.75" customHeight="1">
      <c r="A39" s="211" t="s">
        <v>143</v>
      </c>
      <c r="B39" s="280">
        <v>0</v>
      </c>
      <c r="C39" s="119"/>
      <c r="D39" s="1"/>
      <c r="E39" s="209" t="s">
        <v>138</v>
      </c>
      <c r="F39" s="288" t="s">
        <v>76</v>
      </c>
      <c r="G39" s="288" t="s">
        <v>76</v>
      </c>
      <c r="H39" s="285">
        <v>0</v>
      </c>
      <c r="I39" s="16">
        <f>IF(AND($G39="Yes",$F39="No"), -1 * $H39,IF(AND($G39="No",$F39="Yes"), $H39, 0))</f>
        <v>0</v>
      </c>
      <c r="J39" s="16"/>
      <c r="K39" s="213" t="s">
        <v>136</v>
      </c>
      <c r="L39" s="109" t="s">
        <v>76</v>
      </c>
      <c r="M39" s="291">
        <v>0</v>
      </c>
      <c r="O39" s="114"/>
      <c r="P39" s="228" t="s">
        <v>368</v>
      </c>
      <c r="Q39" s="170">
        <f>IF($L39="No",$M39, IF($M39 = 0,0, -1 * $M39))</f>
        <v>0</v>
      </c>
      <c r="R39" s="386" t="s">
        <v>232</v>
      </c>
      <c r="S39" s="387"/>
      <c r="T39" s="387" t="s">
        <v>231</v>
      </c>
      <c r="U39" s="387"/>
      <c r="V39" s="169"/>
      <c r="W39" s="169"/>
      <c r="X39" s="204"/>
    </row>
    <row r="40" spans="1:24" ht="12.75" customHeight="1">
      <c r="A40" s="211" t="s">
        <v>145</v>
      </c>
      <c r="B40" s="281" t="s">
        <v>62</v>
      </c>
      <c r="C40" s="119"/>
      <c r="D40" s="1"/>
      <c r="E40" s="209" t="s">
        <v>141</v>
      </c>
      <c r="F40" s="289" t="s">
        <v>76</v>
      </c>
      <c r="G40" s="289" t="s">
        <v>76</v>
      </c>
      <c r="H40" s="285">
        <v>0</v>
      </c>
      <c r="I40" s="16">
        <f t="shared" ref="I40:I43" si="0">IF(AND($G40="Yes",$F40="No"), -1 * $H40,IF(AND($G40="No",$F40="Yes"), $H40, 0))</f>
        <v>0</v>
      </c>
      <c r="J40" s="16"/>
      <c r="K40" s="213" t="s">
        <v>139</v>
      </c>
      <c r="L40" s="109" t="s">
        <v>68</v>
      </c>
      <c r="M40" s="291">
        <v>0</v>
      </c>
      <c r="O40" s="114"/>
      <c r="P40" s="228" t="s">
        <v>368</v>
      </c>
      <c r="Q40" s="170">
        <f>IF($L40="No",$M40, IF($M40 = 0, 0, -1 * $M40))</f>
        <v>0</v>
      </c>
      <c r="R40" s="386" t="s">
        <v>233</v>
      </c>
      <c r="S40" s="387"/>
      <c r="T40" s="387" t="s">
        <v>231</v>
      </c>
      <c r="U40" s="387"/>
      <c r="V40" s="169"/>
      <c r="W40" s="169"/>
      <c r="X40" s="204"/>
    </row>
    <row r="41" spans="1:24" ht="12.75" customHeight="1">
      <c r="A41" s="211" t="s">
        <v>147</v>
      </c>
      <c r="B41" s="281" t="s">
        <v>76</v>
      </c>
      <c r="C41" s="4"/>
      <c r="D41" s="1"/>
      <c r="E41" s="209" t="s">
        <v>144</v>
      </c>
      <c r="F41" s="289" t="s">
        <v>76</v>
      </c>
      <c r="G41" s="289" t="s">
        <v>76</v>
      </c>
      <c r="H41" s="285">
        <v>0</v>
      </c>
      <c r="I41" s="16">
        <f t="shared" si="0"/>
        <v>0</v>
      </c>
      <c r="J41" s="16"/>
      <c r="K41" s="213" t="s">
        <v>142</v>
      </c>
      <c r="L41" s="109" t="s">
        <v>76</v>
      </c>
      <c r="M41" s="291">
        <v>0</v>
      </c>
      <c r="O41" s="114"/>
      <c r="P41" s="228" t="s">
        <v>368</v>
      </c>
      <c r="Q41" s="170">
        <f>IF($L41="No",$M41,-1 * $M41)</f>
        <v>0</v>
      </c>
      <c r="R41" s="386" t="s">
        <v>235</v>
      </c>
      <c r="S41" s="387"/>
      <c r="T41" s="387" t="s">
        <v>231</v>
      </c>
      <c r="U41" s="387"/>
      <c r="V41" s="169"/>
      <c r="W41" s="169"/>
      <c r="X41" s="204"/>
    </row>
    <row r="42" spans="1:24" ht="12.75" customHeight="1" thickBot="1">
      <c r="A42" s="211" t="s">
        <v>149</v>
      </c>
      <c r="B42" s="280">
        <v>0</v>
      </c>
      <c r="C42" s="99"/>
      <c r="D42" s="1"/>
      <c r="E42" s="209" t="s">
        <v>146</v>
      </c>
      <c r="F42" s="289" t="s">
        <v>76</v>
      </c>
      <c r="G42" s="289" t="s">
        <v>76</v>
      </c>
      <c r="H42" s="285">
        <v>0</v>
      </c>
      <c r="I42" s="16">
        <f t="shared" si="0"/>
        <v>0</v>
      </c>
      <c r="J42" s="16"/>
      <c r="K42" s="229" t="s">
        <v>227</v>
      </c>
      <c r="L42" s="224" t="s">
        <v>68</v>
      </c>
      <c r="M42" s="292">
        <v>0</v>
      </c>
      <c r="N42" s="230"/>
      <c r="O42" s="230"/>
      <c r="P42" s="231" t="s">
        <v>368</v>
      </c>
      <c r="Q42" s="170">
        <f>IF($L42="No",$M42, IF($M42 = 0, 0, -1 * $M42))</f>
        <v>0</v>
      </c>
      <c r="R42" s="386" t="s">
        <v>234</v>
      </c>
      <c r="S42" s="387"/>
      <c r="T42" s="387" t="s">
        <v>231</v>
      </c>
      <c r="U42" s="387"/>
      <c r="V42" s="169"/>
      <c r="W42" s="169"/>
      <c r="X42" s="204"/>
    </row>
    <row r="43" spans="1:24" ht="12.75" customHeight="1" thickBot="1">
      <c r="A43" s="214" t="s">
        <v>150</v>
      </c>
      <c r="B43" s="282" t="s">
        <v>62</v>
      </c>
      <c r="C43" s="4"/>
      <c r="D43" s="1"/>
      <c r="E43" s="223" t="s">
        <v>161</v>
      </c>
      <c r="F43" s="290" t="s">
        <v>76</v>
      </c>
      <c r="G43" s="290" t="s">
        <v>76</v>
      </c>
      <c r="H43" s="286">
        <v>0</v>
      </c>
      <c r="I43" s="16">
        <f t="shared" si="0"/>
        <v>0</v>
      </c>
      <c r="J43" s="16"/>
      <c r="K43" s="1"/>
      <c r="L43" s="1"/>
      <c r="M43" s="1"/>
      <c r="N43" s="1"/>
      <c r="O43" s="1"/>
      <c r="P43" s="1"/>
      <c r="R43" s="386" t="s">
        <v>228</v>
      </c>
      <c r="S43" s="387"/>
      <c r="T43" s="387" t="s">
        <v>231</v>
      </c>
      <c r="U43" s="387"/>
      <c r="V43" s="169"/>
      <c r="W43" s="169"/>
      <c r="X43" s="204"/>
    </row>
    <row r="44" spans="1:24" ht="12.75" customHeight="1" thickBot="1">
      <c r="A44" s="4"/>
      <c r="B44" s="120"/>
      <c r="C44" s="4"/>
      <c r="D44" s="1"/>
      <c r="E44" s="99"/>
      <c r="F44" s="118"/>
      <c r="G44" s="118"/>
      <c r="H44" s="111"/>
      <c r="I44" s="16">
        <f>SUM(I39:I43)</f>
        <v>0</v>
      </c>
      <c r="J44" s="1"/>
      <c r="K44" s="1"/>
      <c r="L44" s="1"/>
      <c r="M44" s="1"/>
      <c r="N44" s="1"/>
      <c r="O44" s="1"/>
      <c r="P44" s="1"/>
      <c r="R44" s="388" t="s">
        <v>229</v>
      </c>
      <c r="S44" s="389"/>
      <c r="T44" s="389" t="s">
        <v>231</v>
      </c>
      <c r="U44" s="389"/>
      <c r="V44" s="205"/>
      <c r="W44" s="205"/>
      <c r="X44" s="206"/>
    </row>
    <row r="45" spans="1:24" ht="12.75" customHeight="1">
      <c r="A45" s="232" t="s">
        <v>109</v>
      </c>
      <c r="B45" s="232" t="s">
        <v>120</v>
      </c>
      <c r="C45" s="232" t="s">
        <v>271</v>
      </c>
      <c r="D45" s="1"/>
      <c r="E45" s="99"/>
      <c r="F45" s="118"/>
      <c r="G45" s="118"/>
      <c r="H45" s="111"/>
      <c r="I45" s="1"/>
      <c r="J45" s="1"/>
      <c r="K45" s="1"/>
      <c r="L45" s="1"/>
      <c r="M45" s="1"/>
      <c r="N45" s="1"/>
      <c r="O45" s="1"/>
      <c r="P45" s="1"/>
      <c r="R45" s="177"/>
      <c r="S45" s="177"/>
      <c r="T45" s="177"/>
      <c r="U45" s="177"/>
      <c r="V45" s="177"/>
      <c r="W45" s="177"/>
      <c r="X45" s="177"/>
    </row>
    <row r="46" spans="1:24" ht="12.75" customHeight="1">
      <c r="A46" s="211" t="s">
        <v>112</v>
      </c>
      <c r="B46" s="283">
        <v>0</v>
      </c>
      <c r="C46" s="254" t="s">
        <v>272</v>
      </c>
      <c r="D46" s="1"/>
      <c r="E46" s="99"/>
      <c r="F46" s="118"/>
      <c r="G46" s="118"/>
      <c r="H46" s="111"/>
      <c r="I46" s="1"/>
      <c r="J46" s="1"/>
      <c r="K46" s="1"/>
      <c r="L46" s="1"/>
      <c r="M46" s="1"/>
      <c r="N46" s="1"/>
      <c r="O46" s="1"/>
      <c r="P46" s="1"/>
      <c r="R46" s="177"/>
      <c r="S46" s="177"/>
      <c r="T46" s="177"/>
      <c r="U46" s="177"/>
      <c r="V46" s="177"/>
      <c r="W46" s="177"/>
      <c r="X46" s="177"/>
    </row>
    <row r="47" spans="1:24" ht="12.75" customHeight="1">
      <c r="A47" s="211" t="s">
        <v>114</v>
      </c>
      <c r="B47" s="283">
        <v>0</v>
      </c>
      <c r="C47" s="254" t="s">
        <v>272</v>
      </c>
      <c r="D47" s="1"/>
      <c r="E47" s="99"/>
      <c r="F47" s="118"/>
      <c r="G47" s="118"/>
      <c r="H47" s="111"/>
      <c r="I47" s="1"/>
      <c r="J47" s="1"/>
      <c r="K47" s="1"/>
      <c r="L47" s="1"/>
      <c r="M47" s="1"/>
      <c r="N47" s="1"/>
      <c r="O47" s="1"/>
      <c r="P47" s="1"/>
      <c r="R47" s="177"/>
      <c r="S47" s="177"/>
      <c r="T47" s="177"/>
      <c r="U47" s="177"/>
      <c r="V47" s="177"/>
      <c r="W47" s="177"/>
      <c r="X47" s="177"/>
    </row>
    <row r="48" spans="1:24" ht="12.75" customHeight="1">
      <c r="A48" s="211" t="s">
        <v>263</v>
      </c>
      <c r="B48" s="255" t="s">
        <v>264</v>
      </c>
      <c r="C48" s="254" t="s">
        <v>272</v>
      </c>
      <c r="D48" s="1"/>
      <c r="E48" s="99"/>
      <c r="F48" s="118"/>
      <c r="G48" s="118"/>
      <c r="H48" s="111"/>
      <c r="I48" s="1"/>
      <c r="J48" s="1"/>
      <c r="K48" s="1"/>
      <c r="L48" s="1"/>
      <c r="M48" s="1"/>
      <c r="N48" s="1"/>
      <c r="O48" s="1"/>
      <c r="P48" s="1"/>
      <c r="R48" s="177"/>
      <c r="S48" s="177"/>
      <c r="T48" s="177"/>
      <c r="U48" s="177"/>
      <c r="V48" s="177"/>
      <c r="W48" s="177"/>
      <c r="X48" s="177"/>
    </row>
    <row r="49" spans="1:24" ht="12.75" customHeight="1">
      <c r="A49" s="211" t="s">
        <v>265</v>
      </c>
      <c r="B49" s="283">
        <v>0</v>
      </c>
      <c r="C49" s="254" t="s">
        <v>272</v>
      </c>
      <c r="D49" s="1"/>
      <c r="E49" s="99"/>
      <c r="F49" s="118"/>
      <c r="G49" s="118"/>
      <c r="H49" s="111"/>
      <c r="I49" s="1"/>
      <c r="J49" s="1"/>
      <c r="K49" s="1"/>
      <c r="L49" s="1"/>
      <c r="M49" s="1"/>
      <c r="N49" s="1"/>
      <c r="O49" s="1"/>
      <c r="P49" s="1"/>
      <c r="R49" s="177"/>
      <c r="S49" s="177"/>
      <c r="T49" s="177"/>
      <c r="U49" s="177"/>
      <c r="V49" s="177"/>
      <c r="W49" s="177"/>
      <c r="X49" s="177"/>
    </row>
    <row r="50" spans="1:24" ht="12.75" customHeight="1">
      <c r="A50" s="211" t="s">
        <v>266</v>
      </c>
      <c r="B50" s="283">
        <v>0</v>
      </c>
      <c r="C50" s="254" t="s">
        <v>272</v>
      </c>
      <c r="D50" s="1"/>
      <c r="E50" s="99"/>
      <c r="F50" s="118"/>
      <c r="G50" s="118"/>
      <c r="H50" s="111"/>
      <c r="I50" s="1"/>
      <c r="J50" s="1"/>
      <c r="K50" s="1"/>
      <c r="L50" s="1"/>
      <c r="M50" s="1"/>
      <c r="N50" s="1"/>
      <c r="O50" s="1"/>
      <c r="P50" s="1"/>
      <c r="R50" s="177"/>
      <c r="S50" s="177"/>
      <c r="T50" s="177"/>
      <c r="U50" s="177"/>
      <c r="V50" s="177"/>
      <c r="W50" s="177"/>
      <c r="X50" s="177"/>
    </row>
    <row r="51" spans="1:24" ht="12.75" customHeight="1">
      <c r="A51" s="211" t="s">
        <v>267</v>
      </c>
      <c r="B51" s="283">
        <v>0</v>
      </c>
      <c r="C51" s="254" t="s">
        <v>272</v>
      </c>
      <c r="D51" s="1"/>
      <c r="E51" s="99"/>
      <c r="F51" s="118"/>
      <c r="G51" s="118"/>
      <c r="H51" s="111"/>
      <c r="I51" s="1"/>
      <c r="J51" s="1"/>
      <c r="K51" s="1"/>
      <c r="L51" s="1"/>
      <c r="M51" s="1"/>
      <c r="N51" s="1"/>
      <c r="O51" s="1"/>
      <c r="P51" s="1"/>
      <c r="R51" s="177"/>
      <c r="S51" s="177"/>
      <c r="T51" s="177"/>
      <c r="U51" s="177"/>
      <c r="V51" s="177"/>
      <c r="W51" s="177"/>
      <c r="X51" s="177"/>
    </row>
    <row r="52" spans="1:24" ht="12.75" customHeight="1">
      <c r="A52" s="211" t="s">
        <v>268</v>
      </c>
      <c r="B52" s="283">
        <v>0</v>
      </c>
      <c r="C52" s="254" t="s">
        <v>272</v>
      </c>
      <c r="D52" s="1"/>
      <c r="E52" s="99"/>
      <c r="F52" s="118"/>
      <c r="G52" s="118"/>
      <c r="H52" s="111"/>
      <c r="I52" s="1"/>
      <c r="J52" s="1"/>
      <c r="K52" s="1"/>
      <c r="L52" s="1"/>
      <c r="M52" s="1"/>
      <c r="N52" s="1"/>
      <c r="O52" s="1"/>
      <c r="P52" s="1"/>
      <c r="R52" s="177"/>
      <c r="S52" s="177"/>
      <c r="T52" s="177"/>
      <c r="U52" s="177"/>
      <c r="V52" s="177"/>
      <c r="W52" s="177"/>
      <c r="X52" s="177"/>
    </row>
    <row r="53" spans="1:24" ht="12.75" customHeight="1">
      <c r="A53" s="211" t="s">
        <v>269</v>
      </c>
      <c r="B53" s="283">
        <v>0</v>
      </c>
      <c r="C53" s="254" t="s">
        <v>272</v>
      </c>
      <c r="D53" s="1"/>
      <c r="E53" s="99"/>
      <c r="F53" s="118"/>
      <c r="G53" s="118"/>
      <c r="H53" s="111"/>
      <c r="I53" s="1"/>
      <c r="J53" s="1"/>
      <c r="K53" s="1"/>
      <c r="L53" s="1"/>
      <c r="M53" s="1"/>
      <c r="N53" s="1"/>
      <c r="O53" s="1"/>
      <c r="P53" s="1"/>
      <c r="R53" s="177"/>
      <c r="S53" s="177"/>
      <c r="T53" s="177"/>
      <c r="U53" s="177"/>
      <c r="V53" s="177"/>
      <c r="W53" s="177"/>
      <c r="X53" s="177"/>
    </row>
    <row r="54" spans="1:24" ht="12.75" customHeight="1">
      <c r="A54" s="211" t="s">
        <v>270</v>
      </c>
      <c r="B54" s="283">
        <v>0</v>
      </c>
      <c r="C54" s="254" t="s">
        <v>272</v>
      </c>
      <c r="D54" s="1"/>
      <c r="E54" s="99"/>
      <c r="F54" s="118"/>
      <c r="G54" s="118"/>
      <c r="H54" s="111"/>
      <c r="I54" s="1"/>
      <c r="J54" s="1"/>
      <c r="K54" s="1"/>
      <c r="L54" s="1"/>
      <c r="M54" s="1"/>
      <c r="N54" s="1"/>
      <c r="O54" s="1"/>
      <c r="P54" s="1"/>
      <c r="R54" s="177"/>
      <c r="S54" s="177"/>
      <c r="T54" s="177"/>
      <c r="U54" s="177"/>
      <c r="V54" s="177"/>
      <c r="W54" s="177"/>
      <c r="X54" s="177"/>
    </row>
    <row r="55" spans="1:24" ht="12.75" customHeight="1">
      <c r="A55" s="211" t="s">
        <v>117</v>
      </c>
      <c r="B55" s="283">
        <v>500</v>
      </c>
      <c r="C55" s="254" t="s">
        <v>272</v>
      </c>
      <c r="D55" s="1"/>
      <c r="E55" s="99"/>
      <c r="F55" s="118"/>
      <c r="G55" s="118"/>
      <c r="H55" s="111"/>
      <c r="I55" s="1"/>
      <c r="J55" s="1"/>
      <c r="K55" s="1"/>
      <c r="L55" s="1"/>
      <c r="M55" s="1"/>
      <c r="N55" s="1"/>
      <c r="O55" s="1"/>
      <c r="P55" s="1"/>
      <c r="R55" s="177"/>
      <c r="S55" s="177"/>
      <c r="T55" s="177"/>
      <c r="U55" s="177"/>
      <c r="V55" s="177"/>
      <c r="W55" s="177"/>
      <c r="X55" s="177"/>
    </row>
    <row r="56" spans="1:24" ht="12.75" customHeight="1">
      <c r="A56" s="211" t="s">
        <v>122</v>
      </c>
      <c r="B56" s="283">
        <v>0</v>
      </c>
      <c r="C56" s="254" t="s">
        <v>272</v>
      </c>
      <c r="D56" s="1"/>
      <c r="E56" s="99"/>
      <c r="F56" s="118"/>
      <c r="G56" s="118"/>
      <c r="H56" s="111"/>
      <c r="I56" s="1"/>
      <c r="J56" s="1"/>
      <c r="K56" s="1"/>
      <c r="L56" s="1"/>
      <c r="M56" s="1"/>
      <c r="N56" s="1"/>
      <c r="O56" s="1"/>
      <c r="P56" s="1"/>
      <c r="R56" s="177"/>
      <c r="S56" s="177"/>
      <c r="T56" s="177"/>
      <c r="U56" s="177"/>
      <c r="V56" s="177"/>
      <c r="W56" s="177"/>
      <c r="X56" s="177"/>
    </row>
    <row r="57" spans="1:24" ht="12.75" customHeight="1">
      <c r="A57" s="211" t="s">
        <v>125</v>
      </c>
      <c r="B57" s="283">
        <v>0</v>
      </c>
      <c r="C57" s="254" t="s">
        <v>272</v>
      </c>
      <c r="D57" s="1"/>
      <c r="E57" s="99"/>
      <c r="F57" s="118"/>
      <c r="G57" s="118"/>
      <c r="H57" s="111"/>
      <c r="I57" s="1"/>
      <c r="J57" s="1"/>
      <c r="K57" s="1"/>
      <c r="L57" s="1"/>
      <c r="M57" s="1"/>
      <c r="N57" s="1"/>
      <c r="O57" s="1"/>
      <c r="P57" s="1"/>
      <c r="R57" s="177"/>
      <c r="S57" s="177"/>
      <c r="T57" s="177"/>
      <c r="U57" s="177"/>
      <c r="V57" s="177"/>
      <c r="W57" s="177"/>
      <c r="X57" s="177"/>
    </row>
    <row r="58" spans="1:24" ht="12.75" customHeight="1" thickBot="1">
      <c r="A58" s="214" t="s">
        <v>128</v>
      </c>
      <c r="B58" s="284">
        <v>35</v>
      </c>
      <c r="C58" s="256" t="s">
        <v>272</v>
      </c>
      <c r="D58" s="1"/>
      <c r="E58" s="99"/>
      <c r="F58" s="118"/>
      <c r="G58" s="118"/>
      <c r="H58" s="111"/>
      <c r="I58" s="1"/>
      <c r="J58" s="1"/>
      <c r="K58" s="1"/>
      <c r="L58" s="1"/>
      <c r="M58" s="1"/>
      <c r="N58" s="1"/>
      <c r="O58" s="1"/>
      <c r="P58" s="1"/>
      <c r="R58" s="177"/>
      <c r="S58" s="177"/>
      <c r="T58" s="177"/>
      <c r="U58" s="177"/>
      <c r="V58" s="177"/>
      <c r="W58" s="177"/>
      <c r="X58" s="177"/>
    </row>
    <row r="59" spans="1:24" ht="12.75" customHeight="1">
      <c r="A59" s="4"/>
      <c r="B59" s="251"/>
      <c r="C59" s="4"/>
      <c r="D59" s="1"/>
      <c r="E59" s="99"/>
      <c r="F59" s="118"/>
      <c r="G59" s="118"/>
      <c r="H59" s="111"/>
      <c r="I59" s="1"/>
      <c r="J59" s="1"/>
      <c r="K59" s="1"/>
      <c r="L59" s="1"/>
      <c r="M59" s="1"/>
      <c r="N59" s="1"/>
      <c r="O59" s="1"/>
      <c r="P59" s="1"/>
      <c r="R59" s="177"/>
      <c r="S59" s="177"/>
      <c r="T59" s="177"/>
      <c r="U59" s="177"/>
      <c r="V59" s="177"/>
      <c r="W59" s="177"/>
      <c r="X59" s="177"/>
    </row>
    <row r="60" spans="1:24" ht="12.75" hidden="1" customHeight="1">
      <c r="A60" s="4"/>
      <c r="B60" s="251"/>
      <c r="C60" s="4"/>
      <c r="D60" s="1"/>
      <c r="E60" s="99"/>
      <c r="F60" s="118"/>
      <c r="G60" s="118"/>
      <c r="H60" s="111"/>
      <c r="I60" s="1"/>
      <c r="J60" s="1"/>
      <c r="K60" s="1"/>
      <c r="L60" s="1"/>
      <c r="M60" s="1"/>
      <c r="N60" s="1"/>
      <c r="O60" s="1"/>
      <c r="P60" s="1"/>
      <c r="R60" s="177"/>
      <c r="S60" s="177"/>
      <c r="T60" s="177"/>
      <c r="U60" s="177"/>
      <c r="V60" s="177"/>
      <c r="W60" s="177"/>
      <c r="X60" s="177"/>
    </row>
    <row r="61" spans="1:24" ht="12.75" hidden="1" customHeight="1">
      <c r="A61" s="4"/>
      <c r="B61" s="251"/>
      <c r="C61" s="4"/>
      <c r="D61" s="1"/>
      <c r="E61" s="99"/>
      <c r="F61" s="118"/>
      <c r="G61" s="118"/>
      <c r="H61" s="111"/>
      <c r="I61" s="1"/>
      <c r="J61" s="1"/>
      <c r="K61" s="1"/>
      <c r="L61" s="1"/>
      <c r="M61" s="1"/>
      <c r="N61" s="1"/>
      <c r="O61" s="1"/>
      <c r="P61" s="1"/>
      <c r="R61" s="177"/>
      <c r="S61" s="177"/>
      <c r="T61" s="177"/>
      <c r="U61" s="177"/>
      <c r="V61" s="177"/>
      <c r="W61" s="177"/>
      <c r="X61" s="177"/>
    </row>
    <row r="62" spans="1:24" ht="12.75" hidden="1" customHeight="1">
      <c r="A62" s="4"/>
      <c r="B62" s="251"/>
      <c r="C62" s="4"/>
      <c r="D62" s="1"/>
      <c r="E62" s="99"/>
      <c r="F62" s="118"/>
      <c r="G62" s="118"/>
      <c r="H62" s="111"/>
      <c r="I62" s="1"/>
      <c r="J62" s="1"/>
      <c r="K62" s="1"/>
      <c r="L62" s="1"/>
      <c r="M62" s="1"/>
      <c r="N62" s="1"/>
      <c r="O62" s="1"/>
      <c r="P62" s="1"/>
      <c r="R62" s="177"/>
      <c r="S62" s="177"/>
      <c r="T62" s="177"/>
      <c r="U62" s="177"/>
      <c r="V62" s="177"/>
      <c r="W62" s="177"/>
      <c r="X62" s="177"/>
    </row>
    <row r="63" spans="1:24" ht="12.75" hidden="1" customHeight="1">
      <c r="A63" s="4"/>
      <c r="B63" s="251"/>
      <c r="C63" s="4"/>
      <c r="D63" s="1"/>
      <c r="E63" s="99"/>
      <c r="F63" s="118"/>
      <c r="G63" s="118"/>
      <c r="H63" s="111"/>
      <c r="I63" s="1"/>
      <c r="J63" s="1"/>
      <c r="K63" s="1"/>
      <c r="L63" s="1"/>
      <c r="M63" s="1"/>
      <c r="N63" s="1"/>
      <c r="O63" s="1"/>
      <c r="P63" s="1"/>
      <c r="R63" s="177"/>
      <c r="S63" s="177"/>
      <c r="T63" s="177"/>
      <c r="U63" s="177"/>
      <c r="V63" s="177"/>
      <c r="W63" s="177"/>
      <c r="X63" s="177"/>
    </row>
    <row r="64" spans="1:24" ht="12.75" hidden="1" customHeight="1">
      <c r="A64" s="4"/>
      <c r="B64" s="251"/>
      <c r="C64" s="4"/>
      <c r="D64" s="1"/>
      <c r="E64" s="99"/>
      <c r="F64" s="118"/>
      <c r="G64" s="118"/>
      <c r="H64" s="111"/>
      <c r="I64" s="1"/>
      <c r="J64" s="1"/>
      <c r="K64" s="1"/>
      <c r="L64" s="1"/>
      <c r="M64" s="1"/>
      <c r="N64" s="1"/>
      <c r="O64" s="1"/>
      <c r="P64" s="1"/>
      <c r="R64" s="177"/>
      <c r="S64" s="177"/>
      <c r="T64" s="177"/>
      <c r="U64" s="177"/>
      <c r="V64" s="177"/>
      <c r="W64" s="177"/>
      <c r="X64" s="177"/>
    </row>
    <row r="65" spans="1:25" ht="12.75" hidden="1" customHeight="1">
      <c r="A65" s="4"/>
      <c r="B65" s="251"/>
      <c r="C65" s="4"/>
      <c r="D65" s="1"/>
      <c r="E65" s="99"/>
      <c r="F65" s="118"/>
      <c r="G65" s="118"/>
      <c r="H65" s="111"/>
      <c r="I65" s="1"/>
      <c r="J65" s="1"/>
      <c r="K65" s="1"/>
      <c r="L65" s="1"/>
      <c r="M65" s="1"/>
      <c r="N65" s="1"/>
      <c r="O65" s="1"/>
      <c r="P65" s="1"/>
      <c r="R65" s="177"/>
      <c r="S65" s="177"/>
      <c r="T65" s="177"/>
      <c r="U65" s="177"/>
      <c r="V65" s="177"/>
      <c r="W65" s="177"/>
      <c r="X65" s="177"/>
      <c r="Y65" s="177"/>
    </row>
    <row r="66" spans="1:25" ht="12.75" hidden="1" customHeight="1">
      <c r="A66" s="4"/>
      <c r="B66" s="251"/>
      <c r="C66" s="4"/>
      <c r="D66" s="1"/>
      <c r="E66" s="99"/>
      <c r="F66" s="118"/>
      <c r="G66" s="118"/>
      <c r="H66" s="111"/>
      <c r="I66" s="1"/>
      <c r="J66" s="1"/>
      <c r="K66" s="1"/>
      <c r="L66" s="1"/>
      <c r="M66" s="1"/>
      <c r="N66" s="1"/>
      <c r="O66" s="1"/>
      <c r="P66" s="1"/>
      <c r="R66" s="177"/>
      <c r="S66" s="177"/>
      <c r="T66" s="177"/>
      <c r="U66" s="177"/>
      <c r="V66" s="177"/>
      <c r="W66" s="177"/>
      <c r="X66" s="177"/>
      <c r="Y66" s="177"/>
    </row>
    <row r="67" spans="1:25" ht="12.75" customHeight="1">
      <c r="A67" s="4"/>
      <c r="B67" s="121"/>
      <c r="C67" s="117"/>
      <c r="D67" s="1"/>
      <c r="E67" s="99"/>
      <c r="F67" s="4"/>
      <c r="G67" s="10"/>
      <c r="H67" s="122"/>
      <c r="I67" s="1"/>
      <c r="J67" s="1"/>
      <c r="K67" s="4"/>
      <c r="L67" s="4"/>
      <c r="M67" s="4"/>
      <c r="N67" s="4"/>
      <c r="O67" s="122"/>
      <c r="P67" s="1"/>
      <c r="Q67" s="1"/>
      <c r="R67" s="1"/>
      <c r="S67" s="1"/>
      <c r="T67" s="1"/>
      <c r="U67" s="1"/>
      <c r="V67" s="1"/>
      <c r="X67" s="1"/>
    </row>
    <row r="68" spans="1:25" ht="12.75" customHeight="1">
      <c r="A68" s="232" t="s">
        <v>151</v>
      </c>
      <c r="B68" s="232"/>
      <c r="C68" s="232"/>
      <c r="D68" s="232"/>
      <c r="E68" s="232"/>
      <c r="F68" s="232"/>
      <c r="G68" s="232"/>
      <c r="H68" s="232"/>
      <c r="I68" s="232"/>
      <c r="J68" s="232"/>
      <c r="K68" s="232"/>
      <c r="L68" s="232"/>
      <c r="M68" s="232"/>
      <c r="N68" s="232"/>
      <c r="O68" s="232"/>
      <c r="P68" s="232"/>
      <c r="Q68" s="232"/>
      <c r="R68" s="232"/>
      <c r="S68" s="232"/>
      <c r="T68" s="232"/>
      <c r="U68" s="232"/>
      <c r="V68" s="232"/>
      <c r="W68" s="232"/>
      <c r="X68" s="232"/>
    </row>
    <row r="69" spans="1:25" ht="12.75" customHeight="1">
      <c r="A69" s="238"/>
      <c r="B69" s="238"/>
      <c r="C69" s="238"/>
      <c r="D69" s="238"/>
      <c r="E69" s="238"/>
      <c r="F69" s="238"/>
      <c r="G69" s="238"/>
      <c r="H69" s="238"/>
      <c r="I69" s="379" t="s">
        <v>152</v>
      </c>
      <c r="J69" s="379"/>
      <c r="K69" s="379" t="s">
        <v>11</v>
      </c>
      <c r="L69" s="379"/>
      <c r="M69" s="379"/>
      <c r="N69" s="379" t="s">
        <v>153</v>
      </c>
      <c r="O69" s="379"/>
      <c r="P69" s="379" t="s">
        <v>41</v>
      </c>
      <c r="Q69" s="379"/>
      <c r="R69" s="379"/>
      <c r="S69" s="379"/>
      <c r="T69" s="379"/>
      <c r="U69" s="379"/>
      <c r="V69" s="379"/>
      <c r="W69" s="379" t="s">
        <v>274</v>
      </c>
      <c r="X69" s="379"/>
    </row>
    <row r="70" spans="1:25" ht="25.5">
      <c r="A70" s="82" t="s">
        <v>154</v>
      </c>
      <c r="B70" s="82" t="s">
        <v>155</v>
      </c>
      <c r="C70" s="123"/>
      <c r="D70" s="123" t="s">
        <v>45</v>
      </c>
      <c r="E70" s="123" t="s">
        <v>46</v>
      </c>
      <c r="F70" s="123" t="s">
        <v>156</v>
      </c>
      <c r="G70" s="123" t="s">
        <v>157</v>
      </c>
      <c r="H70" s="123" t="s">
        <v>47</v>
      </c>
      <c r="I70" s="273" t="s">
        <v>51</v>
      </c>
      <c r="J70" s="274" t="s">
        <v>52</v>
      </c>
      <c r="K70" s="124" t="s">
        <v>48</v>
      </c>
      <c r="L70" s="125" t="s">
        <v>49</v>
      </c>
      <c r="M70" s="126" t="s">
        <v>50</v>
      </c>
      <c r="N70" s="124" t="s">
        <v>51</v>
      </c>
      <c r="O70" s="127" t="s">
        <v>52</v>
      </c>
      <c r="P70" s="124" t="s">
        <v>53</v>
      </c>
      <c r="Q70" s="125" t="s">
        <v>54</v>
      </c>
      <c r="R70" s="125" t="s">
        <v>55</v>
      </c>
      <c r="S70" s="125" t="s">
        <v>56</v>
      </c>
      <c r="T70" s="125" t="s">
        <v>57</v>
      </c>
      <c r="U70" s="125" t="s">
        <v>58</v>
      </c>
      <c r="V70" s="125" t="s">
        <v>59</v>
      </c>
      <c r="W70" s="124" t="s">
        <v>51</v>
      </c>
      <c r="X70" s="263" t="s">
        <v>52</v>
      </c>
    </row>
    <row r="71" spans="1:25" ht="12.75" customHeight="1">
      <c r="A71" s="128" t="s">
        <v>61</v>
      </c>
      <c r="B71" s="4" t="s">
        <v>429</v>
      </c>
      <c r="C71" s="98"/>
      <c r="D71" s="103">
        <v>4</v>
      </c>
      <c r="E71" s="129">
        <v>407</v>
      </c>
      <c r="F71" s="129">
        <v>1</v>
      </c>
      <c r="G71" s="130">
        <v>1</v>
      </c>
      <c r="H71" s="131" t="s">
        <v>76</v>
      </c>
      <c r="I71" s="260">
        <v>2350</v>
      </c>
      <c r="J71" s="135">
        <f>IF($Y71 = 1,$I71/$E71,"")</f>
        <v>5.7739557739557741</v>
      </c>
      <c r="K71" s="132">
        <v>0</v>
      </c>
      <c r="L71" s="132">
        <v>0</v>
      </c>
      <c r="M71" s="133">
        <v>0</v>
      </c>
      <c r="N71" s="134">
        <f>IF($Y71 = 1, $I71-K71/12-L71/12-M71,"")</f>
        <v>2350</v>
      </c>
      <c r="O71" s="135">
        <f>IF($Y71 = 1,$N71/($E71),"")</f>
        <v>5.7739557739557741</v>
      </c>
      <c r="P71" s="136">
        <f t="shared" ref="P71:P134" si="1">IF($Y71 = 1,IF($P$23="No",$P$24,0),"")</f>
        <v>0</v>
      </c>
      <c r="Q71" s="137">
        <f>IF($Y71 = 1,$Q$19,"")</f>
        <v>0</v>
      </c>
      <c r="R71" s="134">
        <f t="shared" ref="R71:R134" si="2">IF($Y71 = 1,IFERROR(IF($P$34="Per Bed",$Q$34,$Q$34 /F71),0) + IFERROR(IF($P$35="Per Bed",$Q$35,$Q$35/F71),0),"")</f>
        <v>0</v>
      </c>
      <c r="S71" s="134">
        <f t="shared" ref="S71:S134" si="3">IF($Y71 = 1,IFERROR(IF($P$36="Per Bed",$Q$36,$Q$36/F71),0),"")</f>
        <v>0</v>
      </c>
      <c r="T71" s="134">
        <f t="shared" ref="T71:T134" si="4">IF($Y71 = 1,IFERROR(IF($P$38="Per Bed",$Q$38,$Q$38 /F71),0) + IFERROR(IF($P$39="Per Bed",$Q$39,$Q$39/F71),0),"")</f>
        <v>0</v>
      </c>
      <c r="U71" s="134">
        <f t="shared" ref="U71:U134" si="5">IF($Y71 = 1,IFERROR(IF($P$40="Per Bed",$Q$40,$Q$40/F71),0) + IFERROR(IF($P$41="Per Bed",$Q$41,$Q$41/F71),0) + IFERROR(IF($P$42="Per Bed",$Q$42,$Q$42/F71),0),"")</f>
        <v>0</v>
      </c>
      <c r="V71" s="134">
        <f>IF($Y71 = 1,$I$44,"")</f>
        <v>0</v>
      </c>
      <c r="W71" s="138">
        <f>IF($Y71 = 1,N71+SUM(P71:V71),"")</f>
        <v>2350</v>
      </c>
      <c r="X71" s="264">
        <f>IF($Y71 = 1,$W71/$E71,"")</f>
        <v>5.7739557739557741</v>
      </c>
      <c r="Y71" s="16">
        <f>IF(AND(A71&lt;&gt;"", E71 &gt; 0, F71 &lt;&gt; ""),  1, 0 )</f>
        <v>1</v>
      </c>
    </row>
    <row r="72" spans="1:25" ht="12.75" customHeight="1">
      <c r="A72" s="128" t="s">
        <v>61</v>
      </c>
      <c r="B72" s="4" t="s">
        <v>430</v>
      </c>
      <c r="C72" s="98" t="s">
        <v>374</v>
      </c>
      <c r="D72" s="103">
        <v>4</v>
      </c>
      <c r="E72" s="129">
        <v>663</v>
      </c>
      <c r="F72" s="129">
        <v>1</v>
      </c>
      <c r="G72" s="130">
        <v>1</v>
      </c>
      <c r="H72" s="139" t="s">
        <v>68</v>
      </c>
      <c r="I72" s="261">
        <v>3920</v>
      </c>
      <c r="J72" s="140">
        <f>IF($Y72 = 1,$I72/$E72,"")</f>
        <v>5.9125188536953246</v>
      </c>
      <c r="K72" s="132">
        <v>0</v>
      </c>
      <c r="L72" s="132">
        <v>0</v>
      </c>
      <c r="M72" s="133">
        <v>0</v>
      </c>
      <c r="N72" s="134">
        <f t="shared" ref="N72:N135" si="6">IF($Y72 = 1, $I72-K72/12-L72/12-M72,"")</f>
        <v>3920</v>
      </c>
      <c r="O72" s="140">
        <f t="shared" ref="O72:O229" si="7">IF($Y72 = 1,$N72/($E72),"")</f>
        <v>5.9125188536953246</v>
      </c>
      <c r="P72" s="141">
        <f t="shared" si="1"/>
        <v>0</v>
      </c>
      <c r="Q72" s="137">
        <f t="shared" ref="Q72:Q135" si="8">IF($Y72 = 1,$Q$19,"")</f>
        <v>0</v>
      </c>
      <c r="R72" s="134">
        <f t="shared" si="2"/>
        <v>0</v>
      </c>
      <c r="S72" s="134">
        <f t="shared" si="3"/>
        <v>0</v>
      </c>
      <c r="T72" s="134">
        <f t="shared" si="4"/>
        <v>0</v>
      </c>
      <c r="U72" s="134">
        <f t="shared" si="5"/>
        <v>0</v>
      </c>
      <c r="V72" s="134">
        <f>IF($Y72 = 1,$I$44,"")</f>
        <v>0</v>
      </c>
      <c r="W72" s="142">
        <f t="shared" ref="W72:W75" si="9">IF($Y72 = 1,N72+SUM(P72:V72),"")</f>
        <v>3920</v>
      </c>
      <c r="X72" s="265">
        <f t="shared" ref="X72:X229" si="10">IF($Y72 = 1,$W72/$E72,"")</f>
        <v>5.9125188536953246</v>
      </c>
      <c r="Y72" s="16">
        <f>IF(AND(A72&lt;&gt;"", E72 &gt; 0, F72 &lt;&gt; ""),  1, 0 )</f>
        <v>1</v>
      </c>
    </row>
    <row r="73" spans="1:25" ht="12.75" customHeight="1">
      <c r="A73" s="128" t="s">
        <v>61</v>
      </c>
      <c r="B73" s="4" t="s">
        <v>431</v>
      </c>
      <c r="C73" s="98"/>
      <c r="D73" s="103">
        <v>4</v>
      </c>
      <c r="E73" s="129">
        <v>427</v>
      </c>
      <c r="F73" s="129">
        <v>1</v>
      </c>
      <c r="G73" s="130">
        <v>1</v>
      </c>
      <c r="H73" s="139" t="s">
        <v>68</v>
      </c>
      <c r="I73" s="261">
        <v>3377</v>
      </c>
      <c r="J73" s="140">
        <f t="shared" ref="J73:J136" si="11">IF($Y73 = 1,$I73/$E73,"")</f>
        <v>7.908665105386417</v>
      </c>
      <c r="K73" s="132">
        <v>0</v>
      </c>
      <c r="L73" s="132">
        <v>0</v>
      </c>
      <c r="M73" s="133">
        <v>0</v>
      </c>
      <c r="N73" s="134">
        <f t="shared" si="6"/>
        <v>3377</v>
      </c>
      <c r="O73" s="140">
        <f t="shared" si="7"/>
        <v>7.908665105386417</v>
      </c>
      <c r="P73" s="141">
        <f t="shared" si="1"/>
        <v>0</v>
      </c>
      <c r="Q73" s="137">
        <f t="shared" si="8"/>
        <v>0</v>
      </c>
      <c r="R73" s="134">
        <f t="shared" si="2"/>
        <v>0</v>
      </c>
      <c r="S73" s="134">
        <f t="shared" si="3"/>
        <v>0</v>
      </c>
      <c r="T73" s="134">
        <f t="shared" si="4"/>
        <v>0</v>
      </c>
      <c r="U73" s="134">
        <f t="shared" si="5"/>
        <v>0</v>
      </c>
      <c r="V73" s="134">
        <f t="shared" ref="V73:V136" si="12">IF($Y73 = 1,$I$44,"")</f>
        <v>0</v>
      </c>
      <c r="W73" s="142">
        <f t="shared" si="9"/>
        <v>3377</v>
      </c>
      <c r="X73" s="265">
        <f t="shared" si="10"/>
        <v>7.908665105386417</v>
      </c>
      <c r="Y73" s="16">
        <f t="shared" ref="Y73:Y136" si="13">IF(AND(A73&lt;&gt;"", E73 &gt; 0, F73 &lt;&gt; ""),  1, 0 )</f>
        <v>1</v>
      </c>
    </row>
    <row r="74" spans="1:25" ht="12.75" customHeight="1">
      <c r="A74" s="4" t="s">
        <v>61</v>
      </c>
      <c r="B74" s="4" t="s">
        <v>432</v>
      </c>
      <c r="C74" s="98"/>
      <c r="D74" s="103">
        <v>4</v>
      </c>
      <c r="E74" s="129">
        <v>557</v>
      </c>
      <c r="F74" s="129">
        <v>1</v>
      </c>
      <c r="G74" s="130">
        <v>1</v>
      </c>
      <c r="H74" s="139" t="s">
        <v>76</v>
      </c>
      <c r="I74" s="261">
        <v>2988</v>
      </c>
      <c r="J74" s="140">
        <f t="shared" si="11"/>
        <v>5.3644524236983839</v>
      </c>
      <c r="K74" s="132">
        <v>0</v>
      </c>
      <c r="L74" s="132">
        <v>0</v>
      </c>
      <c r="M74" s="133">
        <v>0</v>
      </c>
      <c r="N74" s="134">
        <f t="shared" si="6"/>
        <v>2988</v>
      </c>
      <c r="O74" s="140">
        <f t="shared" si="7"/>
        <v>5.3644524236983839</v>
      </c>
      <c r="P74" s="141">
        <f t="shared" si="1"/>
        <v>0</v>
      </c>
      <c r="Q74" s="137">
        <f t="shared" si="8"/>
        <v>0</v>
      </c>
      <c r="R74" s="134">
        <f t="shared" si="2"/>
        <v>0</v>
      </c>
      <c r="S74" s="134">
        <f t="shared" si="3"/>
        <v>0</v>
      </c>
      <c r="T74" s="134">
        <f t="shared" si="4"/>
        <v>0</v>
      </c>
      <c r="U74" s="134">
        <f t="shared" si="5"/>
        <v>0</v>
      </c>
      <c r="V74" s="134">
        <f t="shared" si="12"/>
        <v>0</v>
      </c>
      <c r="W74" s="142">
        <f t="shared" si="9"/>
        <v>2988</v>
      </c>
      <c r="X74" s="265">
        <f t="shared" si="10"/>
        <v>5.3644524236983839</v>
      </c>
      <c r="Y74" s="16">
        <f t="shared" si="13"/>
        <v>1</v>
      </c>
    </row>
    <row r="75" spans="1:25" ht="12.75" customHeight="1">
      <c r="A75" s="128" t="s">
        <v>61</v>
      </c>
      <c r="B75" s="4" t="s">
        <v>433</v>
      </c>
      <c r="C75" s="98"/>
      <c r="D75" s="103">
        <v>4</v>
      </c>
      <c r="E75" s="129">
        <v>553</v>
      </c>
      <c r="F75" s="129">
        <v>1</v>
      </c>
      <c r="G75" s="130">
        <v>1</v>
      </c>
      <c r="H75" s="139" t="s">
        <v>76</v>
      </c>
      <c r="I75" s="261">
        <v>3345</v>
      </c>
      <c r="J75" s="140">
        <f t="shared" si="11"/>
        <v>6.0488245931283906</v>
      </c>
      <c r="K75" s="132">
        <v>0</v>
      </c>
      <c r="L75" s="132">
        <v>0</v>
      </c>
      <c r="M75" s="133">
        <v>0</v>
      </c>
      <c r="N75" s="134">
        <f t="shared" si="6"/>
        <v>3345</v>
      </c>
      <c r="O75" s="140">
        <f t="shared" si="7"/>
        <v>6.0488245931283906</v>
      </c>
      <c r="P75" s="141">
        <f t="shared" si="1"/>
        <v>0</v>
      </c>
      <c r="Q75" s="137">
        <f t="shared" si="8"/>
        <v>0</v>
      </c>
      <c r="R75" s="134">
        <f t="shared" si="2"/>
        <v>0</v>
      </c>
      <c r="S75" s="134">
        <f t="shared" si="3"/>
        <v>0</v>
      </c>
      <c r="T75" s="134">
        <f t="shared" si="4"/>
        <v>0</v>
      </c>
      <c r="U75" s="134">
        <f t="shared" si="5"/>
        <v>0</v>
      </c>
      <c r="V75" s="134">
        <f t="shared" si="12"/>
        <v>0</v>
      </c>
      <c r="W75" s="142">
        <f t="shared" si="9"/>
        <v>3345</v>
      </c>
      <c r="X75" s="265">
        <f t="shared" si="10"/>
        <v>6.0488245931283906</v>
      </c>
      <c r="Y75" s="16">
        <f t="shared" si="13"/>
        <v>1</v>
      </c>
    </row>
    <row r="76" spans="1:25" ht="12.75" customHeight="1">
      <c r="A76" s="128" t="s">
        <v>61</v>
      </c>
      <c r="B76" s="4" t="s">
        <v>434</v>
      </c>
      <c r="C76" s="98"/>
      <c r="D76" s="103">
        <v>4</v>
      </c>
      <c r="E76" s="129">
        <v>570</v>
      </c>
      <c r="F76" s="129">
        <v>1</v>
      </c>
      <c r="G76" s="130">
        <v>1</v>
      </c>
      <c r="H76" s="139" t="s">
        <v>76</v>
      </c>
      <c r="I76" s="261">
        <v>3050</v>
      </c>
      <c r="J76" s="140">
        <f t="shared" si="11"/>
        <v>5.3508771929824563</v>
      </c>
      <c r="K76" s="132">
        <v>0</v>
      </c>
      <c r="L76" s="132">
        <v>0</v>
      </c>
      <c r="M76" s="133">
        <v>0</v>
      </c>
      <c r="N76" s="134">
        <f t="shared" si="6"/>
        <v>3050</v>
      </c>
      <c r="O76" s="140">
        <f t="shared" si="7"/>
        <v>5.3508771929824563</v>
      </c>
      <c r="P76" s="141">
        <f t="shared" si="1"/>
        <v>0</v>
      </c>
      <c r="Q76" s="137">
        <f t="shared" si="8"/>
        <v>0</v>
      </c>
      <c r="R76" s="134">
        <f t="shared" si="2"/>
        <v>0</v>
      </c>
      <c r="S76" s="134">
        <f t="shared" si="3"/>
        <v>0</v>
      </c>
      <c r="T76" s="134">
        <f t="shared" si="4"/>
        <v>0</v>
      </c>
      <c r="U76" s="134">
        <f t="shared" si="5"/>
        <v>0</v>
      </c>
      <c r="V76" s="134">
        <f t="shared" si="12"/>
        <v>0</v>
      </c>
      <c r="W76" s="142">
        <f t="shared" ref="W76:W139" si="14">IF($Y76 = 1,N76+SUM(P76:V76),"")</f>
        <v>3050</v>
      </c>
      <c r="X76" s="265">
        <f t="shared" si="10"/>
        <v>5.3508771929824563</v>
      </c>
      <c r="Y76" s="16">
        <f t="shared" si="13"/>
        <v>1</v>
      </c>
    </row>
    <row r="77" spans="1:25" ht="12.75" customHeight="1">
      <c r="A77" s="128" t="s">
        <v>61</v>
      </c>
      <c r="B77" s="4" t="s">
        <v>435</v>
      </c>
      <c r="C77" s="98"/>
      <c r="D77" s="103">
        <v>4</v>
      </c>
      <c r="E77" s="129">
        <v>532</v>
      </c>
      <c r="F77" s="129">
        <v>1</v>
      </c>
      <c r="G77" s="130">
        <v>1</v>
      </c>
      <c r="H77" s="139" t="s">
        <v>76</v>
      </c>
      <c r="I77" s="261">
        <v>2988</v>
      </c>
      <c r="J77" s="140">
        <f t="shared" si="11"/>
        <v>5.6165413533834583</v>
      </c>
      <c r="K77" s="132">
        <v>0</v>
      </c>
      <c r="L77" s="132">
        <v>0</v>
      </c>
      <c r="M77" s="133">
        <v>0</v>
      </c>
      <c r="N77" s="134">
        <f t="shared" si="6"/>
        <v>2988</v>
      </c>
      <c r="O77" s="140">
        <f t="shared" si="7"/>
        <v>5.6165413533834583</v>
      </c>
      <c r="P77" s="141">
        <f t="shared" si="1"/>
        <v>0</v>
      </c>
      <c r="Q77" s="137">
        <f t="shared" si="8"/>
        <v>0</v>
      </c>
      <c r="R77" s="134">
        <f t="shared" si="2"/>
        <v>0</v>
      </c>
      <c r="S77" s="134">
        <f t="shared" si="3"/>
        <v>0</v>
      </c>
      <c r="T77" s="134">
        <f t="shared" si="4"/>
        <v>0</v>
      </c>
      <c r="U77" s="134">
        <f t="shared" si="5"/>
        <v>0</v>
      </c>
      <c r="V77" s="134">
        <f t="shared" si="12"/>
        <v>0</v>
      </c>
      <c r="W77" s="142">
        <f t="shared" si="14"/>
        <v>2988</v>
      </c>
      <c r="X77" s="265">
        <f t="shared" si="10"/>
        <v>5.6165413533834583</v>
      </c>
      <c r="Y77" s="16">
        <f t="shared" si="13"/>
        <v>1</v>
      </c>
    </row>
    <row r="78" spans="1:25" ht="12.75" customHeight="1">
      <c r="A78" s="128" t="s">
        <v>61</v>
      </c>
      <c r="B78" s="4" t="s">
        <v>436</v>
      </c>
      <c r="C78" s="98"/>
      <c r="D78" s="103">
        <v>4</v>
      </c>
      <c r="E78" s="129">
        <v>558</v>
      </c>
      <c r="F78" s="129">
        <v>1</v>
      </c>
      <c r="G78" s="130">
        <v>1</v>
      </c>
      <c r="H78" s="139" t="s">
        <v>76</v>
      </c>
      <c r="I78" s="261">
        <v>3378</v>
      </c>
      <c r="J78" s="140">
        <f t="shared" si="11"/>
        <v>6.053763440860215</v>
      </c>
      <c r="K78" s="132">
        <v>0</v>
      </c>
      <c r="L78" s="132">
        <v>0</v>
      </c>
      <c r="M78" s="133">
        <v>0</v>
      </c>
      <c r="N78" s="134">
        <f t="shared" si="6"/>
        <v>3378</v>
      </c>
      <c r="O78" s="140">
        <f t="shared" si="7"/>
        <v>6.053763440860215</v>
      </c>
      <c r="P78" s="141">
        <f t="shared" si="1"/>
        <v>0</v>
      </c>
      <c r="Q78" s="137">
        <f t="shared" si="8"/>
        <v>0</v>
      </c>
      <c r="R78" s="134">
        <f t="shared" si="2"/>
        <v>0</v>
      </c>
      <c r="S78" s="134">
        <f t="shared" si="3"/>
        <v>0</v>
      </c>
      <c r="T78" s="134">
        <f t="shared" si="4"/>
        <v>0</v>
      </c>
      <c r="U78" s="134">
        <f t="shared" si="5"/>
        <v>0</v>
      </c>
      <c r="V78" s="134">
        <f t="shared" si="12"/>
        <v>0</v>
      </c>
      <c r="W78" s="142">
        <f t="shared" si="14"/>
        <v>3378</v>
      </c>
      <c r="X78" s="265">
        <f t="shared" si="10"/>
        <v>6.053763440860215</v>
      </c>
      <c r="Y78" s="16">
        <f t="shared" si="13"/>
        <v>1</v>
      </c>
    </row>
    <row r="79" spans="1:25" ht="12.75" customHeight="1">
      <c r="A79" s="128" t="s">
        <v>61</v>
      </c>
      <c r="B79" s="4" t="s">
        <v>437</v>
      </c>
      <c r="C79" s="98"/>
      <c r="D79" s="103">
        <v>4</v>
      </c>
      <c r="E79" s="129">
        <v>613</v>
      </c>
      <c r="F79" s="129">
        <v>1</v>
      </c>
      <c r="G79" s="130">
        <v>1</v>
      </c>
      <c r="H79" s="139" t="s">
        <v>76</v>
      </c>
      <c r="I79" s="261">
        <v>2988</v>
      </c>
      <c r="J79" s="140">
        <f t="shared" si="11"/>
        <v>4.8743882544861341</v>
      </c>
      <c r="K79" s="132">
        <v>0</v>
      </c>
      <c r="L79" s="132">
        <v>0</v>
      </c>
      <c r="M79" s="133">
        <v>0</v>
      </c>
      <c r="N79" s="134">
        <f t="shared" si="6"/>
        <v>2988</v>
      </c>
      <c r="O79" s="140">
        <f t="shared" si="7"/>
        <v>4.8743882544861341</v>
      </c>
      <c r="P79" s="141">
        <f t="shared" si="1"/>
        <v>0</v>
      </c>
      <c r="Q79" s="137">
        <f t="shared" si="8"/>
        <v>0</v>
      </c>
      <c r="R79" s="134">
        <f t="shared" si="2"/>
        <v>0</v>
      </c>
      <c r="S79" s="134">
        <f t="shared" si="3"/>
        <v>0</v>
      </c>
      <c r="T79" s="134">
        <f t="shared" si="4"/>
        <v>0</v>
      </c>
      <c r="U79" s="134">
        <f t="shared" si="5"/>
        <v>0</v>
      </c>
      <c r="V79" s="134">
        <f t="shared" si="12"/>
        <v>0</v>
      </c>
      <c r="W79" s="142">
        <f t="shared" si="14"/>
        <v>2988</v>
      </c>
      <c r="X79" s="265">
        <f t="shared" si="10"/>
        <v>4.8743882544861341</v>
      </c>
      <c r="Y79" s="16">
        <f t="shared" si="13"/>
        <v>1</v>
      </c>
    </row>
    <row r="80" spans="1:25" ht="12.75" customHeight="1">
      <c r="A80" s="128" t="s">
        <v>63</v>
      </c>
      <c r="B80" s="4" t="s">
        <v>164</v>
      </c>
      <c r="C80" s="98"/>
      <c r="D80" s="103">
        <v>11</v>
      </c>
      <c r="E80" s="129">
        <v>642</v>
      </c>
      <c r="F80" s="129">
        <v>1</v>
      </c>
      <c r="G80" s="130">
        <v>1</v>
      </c>
      <c r="H80" s="139" t="s">
        <v>68</v>
      </c>
      <c r="I80" s="261">
        <v>3431</v>
      </c>
      <c r="J80" s="140">
        <f t="shared" si="11"/>
        <v>5.3442367601246108</v>
      </c>
      <c r="K80" s="132">
        <v>0</v>
      </c>
      <c r="L80" s="132">
        <v>0</v>
      </c>
      <c r="M80" s="133">
        <v>0</v>
      </c>
      <c r="N80" s="134">
        <f t="shared" si="6"/>
        <v>3431</v>
      </c>
      <c r="O80" s="140">
        <f t="shared" si="7"/>
        <v>5.3442367601246108</v>
      </c>
      <c r="P80" s="141">
        <f t="shared" si="1"/>
        <v>0</v>
      </c>
      <c r="Q80" s="137">
        <f t="shared" si="8"/>
        <v>0</v>
      </c>
      <c r="R80" s="134">
        <f t="shared" si="2"/>
        <v>0</v>
      </c>
      <c r="S80" s="134">
        <f t="shared" si="3"/>
        <v>0</v>
      </c>
      <c r="T80" s="134">
        <f t="shared" si="4"/>
        <v>0</v>
      </c>
      <c r="U80" s="134">
        <f t="shared" si="5"/>
        <v>0</v>
      </c>
      <c r="V80" s="134">
        <f t="shared" si="12"/>
        <v>0</v>
      </c>
      <c r="W80" s="142">
        <f t="shared" si="14"/>
        <v>3431</v>
      </c>
      <c r="X80" s="265">
        <f t="shared" si="10"/>
        <v>5.3442367601246108</v>
      </c>
      <c r="Y80" s="16">
        <f t="shared" si="13"/>
        <v>1</v>
      </c>
    </row>
    <row r="81" spans="1:25" ht="12.75" customHeight="1">
      <c r="A81" s="128" t="s">
        <v>63</v>
      </c>
      <c r="B81" s="4" t="s">
        <v>438</v>
      </c>
      <c r="C81" s="98"/>
      <c r="D81" s="103">
        <v>12</v>
      </c>
      <c r="E81" s="129">
        <v>671</v>
      </c>
      <c r="F81" s="129">
        <v>1</v>
      </c>
      <c r="G81" s="130">
        <v>1</v>
      </c>
      <c r="H81" s="139" t="s">
        <v>68</v>
      </c>
      <c r="I81" s="261">
        <v>3483</v>
      </c>
      <c r="J81" s="140">
        <f t="shared" si="11"/>
        <v>5.1907600596125185</v>
      </c>
      <c r="K81" s="132">
        <v>0</v>
      </c>
      <c r="L81" s="132">
        <v>0</v>
      </c>
      <c r="M81" s="133">
        <v>0</v>
      </c>
      <c r="N81" s="134">
        <f t="shared" si="6"/>
        <v>3483</v>
      </c>
      <c r="O81" s="140">
        <f t="shared" si="7"/>
        <v>5.1907600596125185</v>
      </c>
      <c r="P81" s="141">
        <f t="shared" si="1"/>
        <v>0</v>
      </c>
      <c r="Q81" s="137">
        <f t="shared" si="8"/>
        <v>0</v>
      </c>
      <c r="R81" s="134">
        <f t="shared" si="2"/>
        <v>0</v>
      </c>
      <c r="S81" s="134">
        <f t="shared" si="3"/>
        <v>0</v>
      </c>
      <c r="T81" s="134">
        <f t="shared" si="4"/>
        <v>0</v>
      </c>
      <c r="U81" s="134">
        <f t="shared" si="5"/>
        <v>0</v>
      </c>
      <c r="V81" s="134">
        <f t="shared" si="12"/>
        <v>0</v>
      </c>
      <c r="W81" s="142">
        <f t="shared" si="14"/>
        <v>3483</v>
      </c>
      <c r="X81" s="265">
        <f t="shared" si="10"/>
        <v>5.1907600596125185</v>
      </c>
      <c r="Y81" s="16">
        <f t="shared" si="13"/>
        <v>1</v>
      </c>
    </row>
    <row r="82" spans="1:25" ht="12.75" customHeight="1">
      <c r="A82" s="128" t="s">
        <v>63</v>
      </c>
      <c r="B82" s="4" t="s">
        <v>439</v>
      </c>
      <c r="C82" s="98"/>
      <c r="D82" s="103">
        <v>11</v>
      </c>
      <c r="E82" s="129">
        <v>686</v>
      </c>
      <c r="F82" s="129">
        <v>1</v>
      </c>
      <c r="G82" s="130">
        <v>1</v>
      </c>
      <c r="H82" s="139" t="s">
        <v>68</v>
      </c>
      <c r="I82" s="261">
        <v>3913</v>
      </c>
      <c r="J82" s="140">
        <f t="shared" si="11"/>
        <v>5.704081632653061</v>
      </c>
      <c r="K82" s="132">
        <v>0</v>
      </c>
      <c r="L82" s="132">
        <v>0</v>
      </c>
      <c r="M82" s="133">
        <v>0</v>
      </c>
      <c r="N82" s="134">
        <f t="shared" si="6"/>
        <v>3913</v>
      </c>
      <c r="O82" s="140">
        <f t="shared" si="7"/>
        <v>5.704081632653061</v>
      </c>
      <c r="P82" s="141">
        <f t="shared" si="1"/>
        <v>0</v>
      </c>
      <c r="Q82" s="137">
        <f t="shared" si="8"/>
        <v>0</v>
      </c>
      <c r="R82" s="134">
        <f t="shared" si="2"/>
        <v>0</v>
      </c>
      <c r="S82" s="134">
        <f t="shared" si="3"/>
        <v>0</v>
      </c>
      <c r="T82" s="134">
        <f t="shared" si="4"/>
        <v>0</v>
      </c>
      <c r="U82" s="134">
        <f t="shared" si="5"/>
        <v>0</v>
      </c>
      <c r="V82" s="134">
        <f t="shared" si="12"/>
        <v>0</v>
      </c>
      <c r="W82" s="142">
        <f t="shared" si="14"/>
        <v>3913</v>
      </c>
      <c r="X82" s="265">
        <f t="shared" si="10"/>
        <v>5.704081632653061</v>
      </c>
      <c r="Y82" s="16">
        <f t="shared" si="13"/>
        <v>1</v>
      </c>
    </row>
    <row r="83" spans="1:25" ht="12.75" customHeight="1">
      <c r="A83" s="128" t="s">
        <v>63</v>
      </c>
      <c r="B83" s="4" t="s">
        <v>440</v>
      </c>
      <c r="C83" s="98"/>
      <c r="D83" s="103">
        <v>11</v>
      </c>
      <c r="E83" s="129">
        <v>689</v>
      </c>
      <c r="F83" s="129">
        <v>1</v>
      </c>
      <c r="G83" s="130">
        <v>1</v>
      </c>
      <c r="H83" s="139" t="s">
        <v>68</v>
      </c>
      <c r="I83" s="261">
        <v>3888</v>
      </c>
      <c r="J83" s="140">
        <f t="shared" si="11"/>
        <v>5.6429608127721336</v>
      </c>
      <c r="K83" s="132">
        <v>0</v>
      </c>
      <c r="L83" s="132">
        <v>0</v>
      </c>
      <c r="M83" s="133">
        <v>0</v>
      </c>
      <c r="N83" s="134">
        <f t="shared" si="6"/>
        <v>3888</v>
      </c>
      <c r="O83" s="140">
        <f t="shared" si="7"/>
        <v>5.6429608127721336</v>
      </c>
      <c r="P83" s="141">
        <f t="shared" si="1"/>
        <v>0</v>
      </c>
      <c r="Q83" s="137">
        <f t="shared" si="8"/>
        <v>0</v>
      </c>
      <c r="R83" s="134">
        <f t="shared" si="2"/>
        <v>0</v>
      </c>
      <c r="S83" s="134">
        <f t="shared" si="3"/>
        <v>0</v>
      </c>
      <c r="T83" s="134">
        <f t="shared" si="4"/>
        <v>0</v>
      </c>
      <c r="U83" s="134">
        <f t="shared" si="5"/>
        <v>0</v>
      </c>
      <c r="V83" s="134">
        <f t="shared" si="12"/>
        <v>0</v>
      </c>
      <c r="W83" s="142">
        <f t="shared" si="14"/>
        <v>3888</v>
      </c>
      <c r="X83" s="265">
        <f t="shared" si="10"/>
        <v>5.6429608127721336</v>
      </c>
      <c r="Y83" s="16">
        <f t="shared" si="13"/>
        <v>1</v>
      </c>
    </row>
    <row r="84" spans="1:25" ht="12.75" customHeight="1">
      <c r="A84" s="128" t="s">
        <v>63</v>
      </c>
      <c r="B84" s="4" t="s">
        <v>441</v>
      </c>
      <c r="C84" s="98"/>
      <c r="D84" s="103">
        <v>11</v>
      </c>
      <c r="E84" s="129">
        <v>692</v>
      </c>
      <c r="F84" s="129">
        <v>1</v>
      </c>
      <c r="G84" s="130">
        <v>1</v>
      </c>
      <c r="H84" s="139" t="s">
        <v>68</v>
      </c>
      <c r="I84" s="261">
        <v>3601</v>
      </c>
      <c r="J84" s="140">
        <f t="shared" si="11"/>
        <v>5.2037572254335256</v>
      </c>
      <c r="K84" s="132">
        <v>0</v>
      </c>
      <c r="L84" s="132">
        <v>0</v>
      </c>
      <c r="M84" s="133">
        <v>0</v>
      </c>
      <c r="N84" s="134">
        <f t="shared" si="6"/>
        <v>3601</v>
      </c>
      <c r="O84" s="140">
        <f t="shared" si="7"/>
        <v>5.2037572254335256</v>
      </c>
      <c r="P84" s="141">
        <f t="shared" si="1"/>
        <v>0</v>
      </c>
      <c r="Q84" s="137">
        <f t="shared" si="8"/>
        <v>0</v>
      </c>
      <c r="R84" s="134">
        <f t="shared" si="2"/>
        <v>0</v>
      </c>
      <c r="S84" s="134">
        <f t="shared" si="3"/>
        <v>0</v>
      </c>
      <c r="T84" s="134">
        <f t="shared" si="4"/>
        <v>0</v>
      </c>
      <c r="U84" s="134">
        <f t="shared" si="5"/>
        <v>0</v>
      </c>
      <c r="V84" s="134">
        <f t="shared" si="12"/>
        <v>0</v>
      </c>
      <c r="W84" s="142">
        <f t="shared" si="14"/>
        <v>3601</v>
      </c>
      <c r="X84" s="265">
        <f t="shared" si="10"/>
        <v>5.2037572254335256</v>
      </c>
      <c r="Y84" s="16">
        <f t="shared" si="13"/>
        <v>1</v>
      </c>
    </row>
    <row r="85" spans="1:25" ht="12.75" customHeight="1">
      <c r="A85" s="128" t="s">
        <v>63</v>
      </c>
      <c r="B85" s="4" t="s">
        <v>442</v>
      </c>
      <c r="C85" s="98"/>
      <c r="D85" s="103">
        <v>11</v>
      </c>
      <c r="E85" s="129">
        <v>729</v>
      </c>
      <c r="F85" s="129">
        <v>1</v>
      </c>
      <c r="G85" s="130">
        <v>1</v>
      </c>
      <c r="H85" s="139" t="s">
        <v>76</v>
      </c>
      <c r="I85" s="261">
        <v>3950</v>
      </c>
      <c r="J85" s="140">
        <f t="shared" si="11"/>
        <v>5.4183813443072699</v>
      </c>
      <c r="K85" s="132">
        <v>0</v>
      </c>
      <c r="L85" s="132">
        <v>0</v>
      </c>
      <c r="M85" s="133">
        <v>0</v>
      </c>
      <c r="N85" s="134">
        <f t="shared" si="6"/>
        <v>3950</v>
      </c>
      <c r="O85" s="140">
        <f t="shared" si="7"/>
        <v>5.4183813443072699</v>
      </c>
      <c r="P85" s="141">
        <f t="shared" si="1"/>
        <v>0</v>
      </c>
      <c r="Q85" s="137">
        <f t="shared" si="8"/>
        <v>0</v>
      </c>
      <c r="R85" s="134">
        <f t="shared" si="2"/>
        <v>0</v>
      </c>
      <c r="S85" s="134">
        <f t="shared" si="3"/>
        <v>0</v>
      </c>
      <c r="T85" s="134">
        <f t="shared" si="4"/>
        <v>0</v>
      </c>
      <c r="U85" s="134">
        <f t="shared" si="5"/>
        <v>0</v>
      </c>
      <c r="V85" s="134">
        <f t="shared" si="12"/>
        <v>0</v>
      </c>
      <c r="W85" s="142">
        <f t="shared" si="14"/>
        <v>3950</v>
      </c>
      <c r="X85" s="265">
        <f t="shared" si="10"/>
        <v>5.4183813443072699</v>
      </c>
      <c r="Y85" s="16">
        <f t="shared" si="13"/>
        <v>1</v>
      </c>
    </row>
    <row r="86" spans="1:25" ht="12.75" customHeight="1">
      <c r="A86" s="128" t="s">
        <v>63</v>
      </c>
      <c r="B86" s="4" t="s">
        <v>443</v>
      </c>
      <c r="C86" s="98"/>
      <c r="D86" s="103">
        <v>11</v>
      </c>
      <c r="E86" s="129">
        <v>743</v>
      </c>
      <c r="F86" s="129">
        <v>1</v>
      </c>
      <c r="G86" s="130">
        <v>1</v>
      </c>
      <c r="H86" s="139" t="s">
        <v>76</v>
      </c>
      <c r="I86" s="261">
        <v>3088</v>
      </c>
      <c r="J86" s="140">
        <f t="shared" si="11"/>
        <v>4.1561238223418577</v>
      </c>
      <c r="K86" s="132">
        <v>0</v>
      </c>
      <c r="L86" s="132">
        <v>0</v>
      </c>
      <c r="M86" s="133">
        <v>0</v>
      </c>
      <c r="N86" s="134">
        <f t="shared" si="6"/>
        <v>3088</v>
      </c>
      <c r="O86" s="140">
        <f t="shared" si="7"/>
        <v>4.1561238223418577</v>
      </c>
      <c r="P86" s="141">
        <f t="shared" si="1"/>
        <v>0</v>
      </c>
      <c r="Q86" s="137">
        <f t="shared" si="8"/>
        <v>0</v>
      </c>
      <c r="R86" s="134">
        <f t="shared" si="2"/>
        <v>0</v>
      </c>
      <c r="S86" s="134">
        <f t="shared" si="3"/>
        <v>0</v>
      </c>
      <c r="T86" s="134">
        <f t="shared" si="4"/>
        <v>0</v>
      </c>
      <c r="U86" s="134">
        <f t="shared" si="5"/>
        <v>0</v>
      </c>
      <c r="V86" s="134">
        <f t="shared" si="12"/>
        <v>0</v>
      </c>
      <c r="W86" s="142">
        <f t="shared" si="14"/>
        <v>3088</v>
      </c>
      <c r="X86" s="265">
        <f t="shared" si="10"/>
        <v>4.1561238223418577</v>
      </c>
      <c r="Y86" s="16">
        <f t="shared" si="13"/>
        <v>1</v>
      </c>
    </row>
    <row r="87" spans="1:25" ht="12.75" customHeight="1">
      <c r="A87" s="128" t="s">
        <v>63</v>
      </c>
      <c r="B87" s="4" t="s">
        <v>444</v>
      </c>
      <c r="C87" s="98"/>
      <c r="D87" s="103">
        <v>11</v>
      </c>
      <c r="E87" s="129">
        <v>812</v>
      </c>
      <c r="F87" s="129">
        <v>1</v>
      </c>
      <c r="G87" s="130">
        <v>1</v>
      </c>
      <c r="H87" s="139" t="s">
        <v>76</v>
      </c>
      <c r="I87" s="261">
        <v>3325</v>
      </c>
      <c r="J87" s="140">
        <f t="shared" si="11"/>
        <v>4.0948275862068968</v>
      </c>
      <c r="K87" s="132">
        <v>0</v>
      </c>
      <c r="L87" s="132">
        <v>0</v>
      </c>
      <c r="M87" s="133">
        <v>0</v>
      </c>
      <c r="N87" s="134">
        <f t="shared" si="6"/>
        <v>3325</v>
      </c>
      <c r="O87" s="140">
        <f t="shared" si="7"/>
        <v>4.0948275862068968</v>
      </c>
      <c r="P87" s="141">
        <f t="shared" si="1"/>
        <v>0</v>
      </c>
      <c r="Q87" s="137">
        <f t="shared" si="8"/>
        <v>0</v>
      </c>
      <c r="R87" s="134">
        <f t="shared" si="2"/>
        <v>0</v>
      </c>
      <c r="S87" s="134">
        <f t="shared" si="3"/>
        <v>0</v>
      </c>
      <c r="T87" s="134">
        <f t="shared" si="4"/>
        <v>0</v>
      </c>
      <c r="U87" s="134">
        <f t="shared" si="5"/>
        <v>0</v>
      </c>
      <c r="V87" s="134">
        <f t="shared" si="12"/>
        <v>0</v>
      </c>
      <c r="W87" s="142">
        <f t="shared" si="14"/>
        <v>3325</v>
      </c>
      <c r="X87" s="265">
        <f t="shared" si="10"/>
        <v>4.0948275862068968</v>
      </c>
      <c r="Y87" s="16">
        <f t="shared" si="13"/>
        <v>1</v>
      </c>
    </row>
    <row r="88" spans="1:25" ht="12.75" customHeight="1">
      <c r="A88" s="128" t="s">
        <v>63</v>
      </c>
      <c r="B88" s="4" t="s">
        <v>445</v>
      </c>
      <c r="C88" s="98"/>
      <c r="D88" s="103">
        <v>11</v>
      </c>
      <c r="E88" s="129">
        <v>815</v>
      </c>
      <c r="F88" s="129">
        <v>1</v>
      </c>
      <c r="G88" s="130">
        <v>1</v>
      </c>
      <c r="H88" s="139" t="s">
        <v>76</v>
      </c>
      <c r="I88" s="261">
        <v>4188</v>
      </c>
      <c r="J88" s="140">
        <f t="shared" si="11"/>
        <v>5.1386503067484659</v>
      </c>
      <c r="K88" s="132">
        <v>0</v>
      </c>
      <c r="L88" s="132">
        <v>0</v>
      </c>
      <c r="M88" s="133">
        <v>0</v>
      </c>
      <c r="N88" s="134">
        <f t="shared" si="6"/>
        <v>4188</v>
      </c>
      <c r="O88" s="140">
        <f t="shared" si="7"/>
        <v>5.1386503067484659</v>
      </c>
      <c r="P88" s="141">
        <f t="shared" si="1"/>
        <v>0</v>
      </c>
      <c r="Q88" s="137">
        <f t="shared" si="8"/>
        <v>0</v>
      </c>
      <c r="R88" s="134">
        <f t="shared" si="2"/>
        <v>0</v>
      </c>
      <c r="S88" s="134">
        <f t="shared" si="3"/>
        <v>0</v>
      </c>
      <c r="T88" s="134">
        <f t="shared" si="4"/>
        <v>0</v>
      </c>
      <c r="U88" s="134">
        <f t="shared" si="5"/>
        <v>0</v>
      </c>
      <c r="V88" s="134">
        <f t="shared" si="12"/>
        <v>0</v>
      </c>
      <c r="W88" s="142">
        <f t="shared" si="14"/>
        <v>4188</v>
      </c>
      <c r="X88" s="265">
        <f t="shared" si="10"/>
        <v>5.1386503067484659</v>
      </c>
      <c r="Y88" s="16">
        <f t="shared" si="13"/>
        <v>1</v>
      </c>
    </row>
    <row r="89" spans="1:25" ht="12.75" customHeight="1">
      <c r="A89" s="128" t="s">
        <v>63</v>
      </c>
      <c r="B89" s="4" t="s">
        <v>446</v>
      </c>
      <c r="C89" s="98"/>
      <c r="D89" s="103">
        <v>11</v>
      </c>
      <c r="E89" s="129">
        <v>896</v>
      </c>
      <c r="F89" s="129">
        <v>1</v>
      </c>
      <c r="G89" s="130">
        <v>1</v>
      </c>
      <c r="H89" s="139" t="s">
        <v>76</v>
      </c>
      <c r="I89" s="261">
        <v>3350</v>
      </c>
      <c r="J89" s="140">
        <f t="shared" si="11"/>
        <v>3.7388392857142856</v>
      </c>
      <c r="K89" s="132">
        <v>0</v>
      </c>
      <c r="L89" s="132">
        <v>0</v>
      </c>
      <c r="M89" s="133">
        <v>0</v>
      </c>
      <c r="N89" s="134">
        <f t="shared" si="6"/>
        <v>3350</v>
      </c>
      <c r="O89" s="140">
        <f t="shared" si="7"/>
        <v>3.7388392857142856</v>
      </c>
      <c r="P89" s="141">
        <f t="shared" si="1"/>
        <v>0</v>
      </c>
      <c r="Q89" s="137">
        <f t="shared" si="8"/>
        <v>0</v>
      </c>
      <c r="R89" s="134">
        <f t="shared" si="2"/>
        <v>0</v>
      </c>
      <c r="S89" s="134">
        <f t="shared" si="3"/>
        <v>0</v>
      </c>
      <c r="T89" s="134">
        <f t="shared" si="4"/>
        <v>0</v>
      </c>
      <c r="U89" s="134">
        <f t="shared" si="5"/>
        <v>0</v>
      </c>
      <c r="V89" s="134">
        <f t="shared" si="12"/>
        <v>0</v>
      </c>
      <c r="W89" s="142">
        <f t="shared" si="14"/>
        <v>3350</v>
      </c>
      <c r="X89" s="265">
        <f t="shared" si="10"/>
        <v>3.7388392857142856</v>
      </c>
      <c r="Y89" s="16">
        <f t="shared" si="13"/>
        <v>1</v>
      </c>
    </row>
    <row r="90" spans="1:25" ht="12.75" customHeight="1">
      <c r="A90" s="128" t="s">
        <v>64</v>
      </c>
      <c r="B90" s="4" t="s">
        <v>447</v>
      </c>
      <c r="C90" s="98"/>
      <c r="D90" s="103">
        <v>19</v>
      </c>
      <c r="E90" s="129">
        <v>1084</v>
      </c>
      <c r="F90" s="129">
        <v>2</v>
      </c>
      <c r="G90" s="130">
        <v>2</v>
      </c>
      <c r="H90" s="139" t="s">
        <v>76</v>
      </c>
      <c r="I90" s="261">
        <v>5288</v>
      </c>
      <c r="J90" s="140">
        <f t="shared" si="11"/>
        <v>4.878228782287823</v>
      </c>
      <c r="K90" s="132">
        <v>0</v>
      </c>
      <c r="L90" s="132">
        <v>0</v>
      </c>
      <c r="M90" s="133">
        <v>0</v>
      </c>
      <c r="N90" s="134">
        <f t="shared" si="6"/>
        <v>5288</v>
      </c>
      <c r="O90" s="140">
        <f t="shared" si="7"/>
        <v>4.878228782287823</v>
      </c>
      <c r="P90" s="141">
        <f t="shared" si="1"/>
        <v>0</v>
      </c>
      <c r="Q90" s="137">
        <f t="shared" si="8"/>
        <v>0</v>
      </c>
      <c r="R90" s="134">
        <f t="shared" si="2"/>
        <v>0</v>
      </c>
      <c r="S90" s="134">
        <f t="shared" si="3"/>
        <v>0</v>
      </c>
      <c r="T90" s="134">
        <f t="shared" si="4"/>
        <v>0</v>
      </c>
      <c r="U90" s="134">
        <f t="shared" si="5"/>
        <v>0</v>
      </c>
      <c r="V90" s="134">
        <f t="shared" si="12"/>
        <v>0</v>
      </c>
      <c r="W90" s="142">
        <f t="shared" si="14"/>
        <v>5288</v>
      </c>
      <c r="X90" s="265">
        <f t="shared" si="10"/>
        <v>4.878228782287823</v>
      </c>
      <c r="Y90" s="16">
        <f t="shared" si="13"/>
        <v>1</v>
      </c>
    </row>
    <row r="91" spans="1:25" ht="12.75" customHeight="1">
      <c r="A91" s="128" t="s">
        <v>64</v>
      </c>
      <c r="B91" s="4" t="s">
        <v>448</v>
      </c>
      <c r="C91" s="98"/>
      <c r="D91" s="103">
        <v>19</v>
      </c>
      <c r="E91" s="129">
        <v>1144</v>
      </c>
      <c r="F91" s="129">
        <v>2</v>
      </c>
      <c r="G91" s="130">
        <v>2</v>
      </c>
      <c r="H91" s="139" t="s">
        <v>76</v>
      </c>
      <c r="I91" s="261">
        <v>5388</v>
      </c>
      <c r="J91" s="140">
        <f t="shared" si="11"/>
        <v>4.70979020979021</v>
      </c>
      <c r="K91" s="132">
        <v>0</v>
      </c>
      <c r="L91" s="132">
        <v>0</v>
      </c>
      <c r="M91" s="133">
        <v>0</v>
      </c>
      <c r="N91" s="134">
        <f t="shared" si="6"/>
        <v>5388</v>
      </c>
      <c r="O91" s="140">
        <f t="shared" si="7"/>
        <v>4.70979020979021</v>
      </c>
      <c r="P91" s="141">
        <f t="shared" si="1"/>
        <v>0</v>
      </c>
      <c r="Q91" s="137">
        <f t="shared" si="8"/>
        <v>0</v>
      </c>
      <c r="R91" s="134">
        <f t="shared" si="2"/>
        <v>0</v>
      </c>
      <c r="S91" s="134">
        <f t="shared" si="3"/>
        <v>0</v>
      </c>
      <c r="T91" s="134">
        <f t="shared" si="4"/>
        <v>0</v>
      </c>
      <c r="U91" s="134">
        <f t="shared" si="5"/>
        <v>0</v>
      </c>
      <c r="V91" s="134">
        <f t="shared" si="12"/>
        <v>0</v>
      </c>
      <c r="W91" s="142">
        <f t="shared" si="14"/>
        <v>5388</v>
      </c>
      <c r="X91" s="265">
        <f t="shared" si="10"/>
        <v>4.70979020979021</v>
      </c>
      <c r="Y91" s="16">
        <f t="shared" si="13"/>
        <v>1</v>
      </c>
    </row>
    <row r="92" spans="1:25" ht="12.75" customHeight="1">
      <c r="A92" s="128" t="s">
        <v>64</v>
      </c>
      <c r="B92" s="4" t="s">
        <v>449</v>
      </c>
      <c r="C92" s="98"/>
      <c r="D92" s="103">
        <v>19</v>
      </c>
      <c r="E92" s="129">
        <v>1264</v>
      </c>
      <c r="F92" s="129">
        <v>2</v>
      </c>
      <c r="G92" s="130">
        <v>2</v>
      </c>
      <c r="H92" s="139" t="s">
        <v>76</v>
      </c>
      <c r="I92" s="261">
        <v>5500</v>
      </c>
      <c r="J92" s="140">
        <f t="shared" si="11"/>
        <v>4.3512658227848098</v>
      </c>
      <c r="K92" s="132">
        <v>0</v>
      </c>
      <c r="L92" s="132">
        <v>0</v>
      </c>
      <c r="M92" s="133">
        <v>0</v>
      </c>
      <c r="N92" s="134">
        <f t="shared" si="6"/>
        <v>5500</v>
      </c>
      <c r="O92" s="140">
        <f t="shared" si="7"/>
        <v>4.3512658227848098</v>
      </c>
      <c r="P92" s="141">
        <f t="shared" si="1"/>
        <v>0</v>
      </c>
      <c r="Q92" s="137">
        <f t="shared" si="8"/>
        <v>0</v>
      </c>
      <c r="R92" s="134">
        <f t="shared" si="2"/>
        <v>0</v>
      </c>
      <c r="S92" s="134">
        <f t="shared" si="3"/>
        <v>0</v>
      </c>
      <c r="T92" s="134">
        <f t="shared" si="4"/>
        <v>0</v>
      </c>
      <c r="U92" s="134">
        <f t="shared" si="5"/>
        <v>0</v>
      </c>
      <c r="V92" s="134">
        <f t="shared" si="12"/>
        <v>0</v>
      </c>
      <c r="W92" s="142">
        <f t="shared" si="14"/>
        <v>5500</v>
      </c>
      <c r="X92" s="265">
        <f t="shared" si="10"/>
        <v>4.3512658227848098</v>
      </c>
      <c r="Y92" s="16">
        <f t="shared" si="13"/>
        <v>1</v>
      </c>
    </row>
    <row r="93" spans="1:25" ht="12.75" customHeight="1">
      <c r="A93" s="128" t="s">
        <v>64</v>
      </c>
      <c r="B93" s="4" t="s">
        <v>450</v>
      </c>
      <c r="C93" s="98"/>
      <c r="D93" s="103">
        <v>19</v>
      </c>
      <c r="E93" s="129">
        <v>1148</v>
      </c>
      <c r="F93" s="129">
        <v>2</v>
      </c>
      <c r="G93" s="130">
        <v>2</v>
      </c>
      <c r="H93" s="139" t="s">
        <v>76</v>
      </c>
      <c r="I93" s="261">
        <v>4500</v>
      </c>
      <c r="J93" s="140">
        <f t="shared" si="11"/>
        <v>3.9198606271777003</v>
      </c>
      <c r="K93" s="132">
        <v>0</v>
      </c>
      <c r="L93" s="132">
        <v>0</v>
      </c>
      <c r="M93" s="133">
        <v>0</v>
      </c>
      <c r="N93" s="134">
        <f t="shared" si="6"/>
        <v>4500</v>
      </c>
      <c r="O93" s="140">
        <f t="shared" si="7"/>
        <v>3.9198606271777003</v>
      </c>
      <c r="P93" s="141">
        <f t="shared" si="1"/>
        <v>0</v>
      </c>
      <c r="Q93" s="137">
        <f t="shared" si="8"/>
        <v>0</v>
      </c>
      <c r="R93" s="134">
        <f t="shared" si="2"/>
        <v>0</v>
      </c>
      <c r="S93" s="134">
        <f t="shared" si="3"/>
        <v>0</v>
      </c>
      <c r="T93" s="134">
        <f t="shared" si="4"/>
        <v>0</v>
      </c>
      <c r="U93" s="134">
        <f t="shared" si="5"/>
        <v>0</v>
      </c>
      <c r="V93" s="134">
        <f t="shared" si="12"/>
        <v>0</v>
      </c>
      <c r="W93" s="142">
        <f t="shared" si="14"/>
        <v>4500</v>
      </c>
      <c r="X93" s="265">
        <f t="shared" si="10"/>
        <v>3.9198606271777003</v>
      </c>
      <c r="Y93" s="16">
        <f t="shared" si="13"/>
        <v>1</v>
      </c>
    </row>
    <row r="94" spans="1:25" ht="12.75" customHeight="1">
      <c r="A94" s="128" t="s">
        <v>64</v>
      </c>
      <c r="B94" s="4" t="s">
        <v>451</v>
      </c>
      <c r="C94" s="98"/>
      <c r="D94" s="103">
        <v>19</v>
      </c>
      <c r="E94" s="129">
        <v>1217</v>
      </c>
      <c r="F94" s="129">
        <v>2</v>
      </c>
      <c r="G94" s="130">
        <v>2</v>
      </c>
      <c r="H94" s="139" t="s">
        <v>76</v>
      </c>
      <c r="I94" s="261">
        <v>5529</v>
      </c>
      <c r="J94" s="140">
        <f t="shared" si="11"/>
        <v>4.5431388660640923</v>
      </c>
      <c r="K94" s="132">
        <v>0</v>
      </c>
      <c r="L94" s="132">
        <v>0</v>
      </c>
      <c r="M94" s="133">
        <v>0</v>
      </c>
      <c r="N94" s="134">
        <f t="shared" si="6"/>
        <v>5529</v>
      </c>
      <c r="O94" s="140">
        <f t="shared" si="7"/>
        <v>4.5431388660640923</v>
      </c>
      <c r="P94" s="141">
        <f t="shared" si="1"/>
        <v>0</v>
      </c>
      <c r="Q94" s="137">
        <f t="shared" si="8"/>
        <v>0</v>
      </c>
      <c r="R94" s="134">
        <f t="shared" si="2"/>
        <v>0</v>
      </c>
      <c r="S94" s="134">
        <f t="shared" si="3"/>
        <v>0</v>
      </c>
      <c r="T94" s="134">
        <f t="shared" si="4"/>
        <v>0</v>
      </c>
      <c r="U94" s="134">
        <f t="shared" si="5"/>
        <v>0</v>
      </c>
      <c r="V94" s="134">
        <f t="shared" si="12"/>
        <v>0</v>
      </c>
      <c r="W94" s="142">
        <f t="shared" si="14"/>
        <v>5529</v>
      </c>
      <c r="X94" s="265">
        <f t="shared" si="10"/>
        <v>4.5431388660640923</v>
      </c>
      <c r="Y94" s="16">
        <f t="shared" si="13"/>
        <v>1</v>
      </c>
    </row>
    <row r="95" spans="1:25" ht="12.75" customHeight="1">
      <c r="A95" s="128" t="s">
        <v>64</v>
      </c>
      <c r="B95" s="4" t="s">
        <v>452</v>
      </c>
      <c r="C95" s="98"/>
      <c r="D95" s="103">
        <v>19</v>
      </c>
      <c r="E95" s="129">
        <v>1251</v>
      </c>
      <c r="F95" s="129">
        <v>2</v>
      </c>
      <c r="G95" s="130">
        <v>2</v>
      </c>
      <c r="H95" s="139" t="s">
        <v>76</v>
      </c>
      <c r="I95" s="261">
        <v>5788</v>
      </c>
      <c r="J95" s="140">
        <f t="shared" si="11"/>
        <v>4.6266986410871302</v>
      </c>
      <c r="K95" s="132">
        <v>0</v>
      </c>
      <c r="L95" s="132">
        <v>0</v>
      </c>
      <c r="M95" s="133">
        <v>0</v>
      </c>
      <c r="N95" s="134">
        <f t="shared" si="6"/>
        <v>5788</v>
      </c>
      <c r="O95" s="140">
        <f t="shared" si="7"/>
        <v>4.6266986410871302</v>
      </c>
      <c r="P95" s="141">
        <f t="shared" si="1"/>
        <v>0</v>
      </c>
      <c r="Q95" s="137">
        <f t="shared" si="8"/>
        <v>0</v>
      </c>
      <c r="R95" s="134">
        <f t="shared" si="2"/>
        <v>0</v>
      </c>
      <c r="S95" s="134">
        <f t="shared" si="3"/>
        <v>0</v>
      </c>
      <c r="T95" s="134">
        <f t="shared" si="4"/>
        <v>0</v>
      </c>
      <c r="U95" s="134">
        <f t="shared" si="5"/>
        <v>0</v>
      </c>
      <c r="V95" s="134">
        <f t="shared" si="12"/>
        <v>0</v>
      </c>
      <c r="W95" s="142">
        <f t="shared" si="14"/>
        <v>5788</v>
      </c>
      <c r="X95" s="265">
        <f t="shared" si="10"/>
        <v>4.6266986410871302</v>
      </c>
      <c r="Y95" s="16">
        <f t="shared" si="13"/>
        <v>1</v>
      </c>
    </row>
    <row r="96" spans="1:25" ht="12.75" customHeight="1">
      <c r="A96" s="128" t="s">
        <v>64</v>
      </c>
      <c r="B96" s="4" t="s">
        <v>453</v>
      </c>
      <c r="C96" s="98"/>
      <c r="D96" s="103">
        <v>20</v>
      </c>
      <c r="E96" s="129">
        <v>1217</v>
      </c>
      <c r="F96" s="129">
        <v>2</v>
      </c>
      <c r="G96" s="130">
        <v>2</v>
      </c>
      <c r="H96" s="139" t="s">
        <v>76</v>
      </c>
      <c r="I96" s="261">
        <v>4500</v>
      </c>
      <c r="J96" s="140">
        <f t="shared" si="11"/>
        <v>3.6976170912078881</v>
      </c>
      <c r="K96" s="132">
        <v>0</v>
      </c>
      <c r="L96" s="132">
        <v>0</v>
      </c>
      <c r="M96" s="133">
        <v>0</v>
      </c>
      <c r="N96" s="134">
        <f t="shared" si="6"/>
        <v>4500</v>
      </c>
      <c r="O96" s="140">
        <f t="shared" si="7"/>
        <v>3.6976170912078881</v>
      </c>
      <c r="P96" s="141">
        <f t="shared" si="1"/>
        <v>0</v>
      </c>
      <c r="Q96" s="137">
        <f t="shared" si="8"/>
        <v>0</v>
      </c>
      <c r="R96" s="134">
        <f t="shared" si="2"/>
        <v>0</v>
      </c>
      <c r="S96" s="134">
        <f t="shared" si="3"/>
        <v>0</v>
      </c>
      <c r="T96" s="134">
        <f t="shared" si="4"/>
        <v>0</v>
      </c>
      <c r="U96" s="134">
        <f t="shared" si="5"/>
        <v>0</v>
      </c>
      <c r="V96" s="134">
        <f t="shared" si="12"/>
        <v>0</v>
      </c>
      <c r="W96" s="142">
        <f t="shared" si="14"/>
        <v>4500</v>
      </c>
      <c r="X96" s="265">
        <f t="shared" si="10"/>
        <v>3.6976170912078881</v>
      </c>
      <c r="Y96" s="16">
        <f t="shared" si="13"/>
        <v>1</v>
      </c>
    </row>
    <row r="97" spans="1:25" ht="12.75" hidden="1" customHeight="1">
      <c r="A97" s="128" t="s">
        <v>374</v>
      </c>
      <c r="B97" s="4"/>
      <c r="C97" s="98"/>
      <c r="D97" s="103"/>
      <c r="E97" s="129"/>
      <c r="F97" s="129"/>
      <c r="G97" s="130"/>
      <c r="H97" s="139"/>
      <c r="I97" s="261"/>
      <c r="J97" s="140" t="str">
        <f t="shared" si="11"/>
        <v/>
      </c>
      <c r="K97" s="132"/>
      <c r="L97" s="132"/>
      <c r="M97" s="133"/>
      <c r="N97" s="134" t="str">
        <f t="shared" si="6"/>
        <v/>
      </c>
      <c r="O97" s="140" t="str">
        <f t="shared" si="7"/>
        <v/>
      </c>
      <c r="P97" s="141" t="str">
        <f t="shared" si="1"/>
        <v/>
      </c>
      <c r="Q97" s="137" t="str">
        <f t="shared" si="8"/>
        <v/>
      </c>
      <c r="R97" s="134" t="str">
        <f t="shared" si="2"/>
        <v/>
      </c>
      <c r="S97" s="134" t="str">
        <f t="shared" si="3"/>
        <v/>
      </c>
      <c r="T97" s="134" t="str">
        <f t="shared" si="4"/>
        <v/>
      </c>
      <c r="U97" s="134" t="str">
        <f t="shared" si="5"/>
        <v/>
      </c>
      <c r="V97" s="134" t="str">
        <f t="shared" si="12"/>
        <v/>
      </c>
      <c r="W97" s="142" t="str">
        <f t="shared" si="14"/>
        <v/>
      </c>
      <c r="X97" s="265" t="str">
        <f t="shared" si="10"/>
        <v/>
      </c>
      <c r="Y97" s="16">
        <f t="shared" si="13"/>
        <v>0</v>
      </c>
    </row>
    <row r="98" spans="1:25" ht="12.75" hidden="1" customHeight="1">
      <c r="A98" s="128" t="s">
        <v>374</v>
      </c>
      <c r="B98" s="4"/>
      <c r="C98" s="98"/>
      <c r="D98" s="103"/>
      <c r="E98" s="129"/>
      <c r="F98" s="129"/>
      <c r="G98" s="130"/>
      <c r="H98" s="139"/>
      <c r="I98" s="261"/>
      <c r="J98" s="140" t="str">
        <f t="shared" si="11"/>
        <v/>
      </c>
      <c r="K98" s="132"/>
      <c r="L98" s="132"/>
      <c r="M98" s="133"/>
      <c r="N98" s="134" t="str">
        <f t="shared" si="6"/>
        <v/>
      </c>
      <c r="O98" s="140" t="str">
        <f t="shared" si="7"/>
        <v/>
      </c>
      <c r="P98" s="141" t="str">
        <f t="shared" si="1"/>
        <v/>
      </c>
      <c r="Q98" s="137" t="str">
        <f t="shared" si="8"/>
        <v/>
      </c>
      <c r="R98" s="134" t="str">
        <f t="shared" si="2"/>
        <v/>
      </c>
      <c r="S98" s="134" t="str">
        <f t="shared" si="3"/>
        <v/>
      </c>
      <c r="T98" s="134" t="str">
        <f t="shared" si="4"/>
        <v/>
      </c>
      <c r="U98" s="134" t="str">
        <f t="shared" si="5"/>
        <v/>
      </c>
      <c r="V98" s="134" t="str">
        <f t="shared" si="12"/>
        <v/>
      </c>
      <c r="W98" s="142" t="str">
        <f t="shared" si="14"/>
        <v/>
      </c>
      <c r="X98" s="265" t="str">
        <f t="shared" si="10"/>
        <v/>
      </c>
      <c r="Y98" s="16">
        <f t="shared" si="13"/>
        <v>0</v>
      </c>
    </row>
    <row r="99" spans="1:25" ht="12.75" hidden="1" customHeight="1">
      <c r="A99" s="128" t="s">
        <v>374</v>
      </c>
      <c r="B99" s="4"/>
      <c r="C99" s="98"/>
      <c r="D99" s="103"/>
      <c r="E99" s="129"/>
      <c r="F99" s="129"/>
      <c r="G99" s="130"/>
      <c r="H99" s="139"/>
      <c r="I99" s="261"/>
      <c r="J99" s="140" t="str">
        <f t="shared" si="11"/>
        <v/>
      </c>
      <c r="K99" s="132"/>
      <c r="L99" s="132"/>
      <c r="M99" s="133"/>
      <c r="N99" s="134" t="str">
        <f t="shared" si="6"/>
        <v/>
      </c>
      <c r="O99" s="140" t="str">
        <f t="shared" si="7"/>
        <v/>
      </c>
      <c r="P99" s="141" t="str">
        <f t="shared" si="1"/>
        <v/>
      </c>
      <c r="Q99" s="137" t="str">
        <f t="shared" si="8"/>
        <v/>
      </c>
      <c r="R99" s="134" t="str">
        <f t="shared" si="2"/>
        <v/>
      </c>
      <c r="S99" s="134" t="str">
        <f t="shared" si="3"/>
        <v/>
      </c>
      <c r="T99" s="134" t="str">
        <f t="shared" si="4"/>
        <v/>
      </c>
      <c r="U99" s="134" t="str">
        <f t="shared" si="5"/>
        <v/>
      </c>
      <c r="V99" s="134" t="str">
        <f t="shared" si="12"/>
        <v/>
      </c>
      <c r="W99" s="142" t="str">
        <f t="shared" si="14"/>
        <v/>
      </c>
      <c r="X99" s="265" t="str">
        <f t="shared" si="10"/>
        <v/>
      </c>
      <c r="Y99" s="16">
        <f t="shared" si="13"/>
        <v>0</v>
      </c>
    </row>
    <row r="100" spans="1:25" ht="12.75" hidden="1" customHeight="1">
      <c r="A100" s="128" t="s">
        <v>374</v>
      </c>
      <c r="B100" s="4"/>
      <c r="C100" s="98"/>
      <c r="D100" s="103"/>
      <c r="E100" s="129"/>
      <c r="F100" s="129"/>
      <c r="G100" s="130"/>
      <c r="H100" s="139"/>
      <c r="I100" s="261"/>
      <c r="J100" s="140" t="str">
        <f t="shared" si="11"/>
        <v/>
      </c>
      <c r="K100" s="132"/>
      <c r="L100" s="132"/>
      <c r="M100" s="133"/>
      <c r="N100" s="134" t="str">
        <f t="shared" si="6"/>
        <v/>
      </c>
      <c r="O100" s="140" t="str">
        <f t="shared" si="7"/>
        <v/>
      </c>
      <c r="P100" s="141" t="str">
        <f t="shared" si="1"/>
        <v/>
      </c>
      <c r="Q100" s="137" t="str">
        <f t="shared" si="8"/>
        <v/>
      </c>
      <c r="R100" s="134" t="str">
        <f t="shared" si="2"/>
        <v/>
      </c>
      <c r="S100" s="134" t="str">
        <f t="shared" si="3"/>
        <v/>
      </c>
      <c r="T100" s="134" t="str">
        <f t="shared" si="4"/>
        <v/>
      </c>
      <c r="U100" s="134" t="str">
        <f t="shared" si="5"/>
        <v/>
      </c>
      <c r="V100" s="134" t="str">
        <f t="shared" si="12"/>
        <v/>
      </c>
      <c r="W100" s="142" t="str">
        <f t="shared" si="14"/>
        <v/>
      </c>
      <c r="X100" s="265" t="str">
        <f t="shared" si="10"/>
        <v/>
      </c>
      <c r="Y100" s="16">
        <f t="shared" si="13"/>
        <v>0</v>
      </c>
    </row>
    <row r="101" spans="1:25" ht="12.75" hidden="1" customHeight="1">
      <c r="A101" s="128" t="s">
        <v>374</v>
      </c>
      <c r="B101" s="4"/>
      <c r="C101" s="98"/>
      <c r="D101" s="103"/>
      <c r="E101" s="129"/>
      <c r="F101" s="129"/>
      <c r="G101" s="130"/>
      <c r="H101" s="139"/>
      <c r="I101" s="261"/>
      <c r="J101" s="140" t="str">
        <f t="shared" si="11"/>
        <v/>
      </c>
      <c r="K101" s="132"/>
      <c r="L101" s="132"/>
      <c r="M101" s="133"/>
      <c r="N101" s="134" t="str">
        <f t="shared" si="6"/>
        <v/>
      </c>
      <c r="O101" s="140" t="str">
        <f t="shared" si="7"/>
        <v/>
      </c>
      <c r="P101" s="141" t="str">
        <f t="shared" si="1"/>
        <v/>
      </c>
      <c r="Q101" s="137" t="str">
        <f t="shared" si="8"/>
        <v/>
      </c>
      <c r="R101" s="134" t="str">
        <f t="shared" si="2"/>
        <v/>
      </c>
      <c r="S101" s="134" t="str">
        <f t="shared" si="3"/>
        <v/>
      </c>
      <c r="T101" s="134" t="str">
        <f t="shared" si="4"/>
        <v/>
      </c>
      <c r="U101" s="134" t="str">
        <f t="shared" si="5"/>
        <v/>
      </c>
      <c r="V101" s="134" t="str">
        <f t="shared" si="12"/>
        <v/>
      </c>
      <c r="W101" s="142" t="str">
        <f t="shared" si="14"/>
        <v/>
      </c>
      <c r="X101" s="265" t="str">
        <f t="shared" si="10"/>
        <v/>
      </c>
      <c r="Y101" s="16">
        <f t="shared" si="13"/>
        <v>0</v>
      </c>
    </row>
    <row r="102" spans="1:25" ht="12.75" hidden="1" customHeight="1">
      <c r="A102" s="128" t="s">
        <v>374</v>
      </c>
      <c r="B102" s="4"/>
      <c r="C102" s="98"/>
      <c r="D102" s="103"/>
      <c r="E102" s="129"/>
      <c r="F102" s="129"/>
      <c r="G102" s="130"/>
      <c r="H102" s="139"/>
      <c r="I102" s="261"/>
      <c r="J102" s="140" t="str">
        <f t="shared" si="11"/>
        <v/>
      </c>
      <c r="K102" s="132"/>
      <c r="L102" s="132"/>
      <c r="M102" s="133"/>
      <c r="N102" s="134" t="str">
        <f t="shared" si="6"/>
        <v/>
      </c>
      <c r="O102" s="140" t="str">
        <f t="shared" si="7"/>
        <v/>
      </c>
      <c r="P102" s="141" t="str">
        <f t="shared" si="1"/>
        <v/>
      </c>
      <c r="Q102" s="137" t="str">
        <f t="shared" si="8"/>
        <v/>
      </c>
      <c r="R102" s="134" t="str">
        <f t="shared" si="2"/>
        <v/>
      </c>
      <c r="S102" s="134" t="str">
        <f t="shared" si="3"/>
        <v/>
      </c>
      <c r="T102" s="134" t="str">
        <f t="shared" si="4"/>
        <v/>
      </c>
      <c r="U102" s="134" t="str">
        <f t="shared" si="5"/>
        <v/>
      </c>
      <c r="V102" s="134" t="str">
        <f t="shared" si="12"/>
        <v/>
      </c>
      <c r="W102" s="142" t="str">
        <f t="shared" si="14"/>
        <v/>
      </c>
      <c r="X102" s="265" t="str">
        <f t="shared" si="10"/>
        <v/>
      </c>
      <c r="Y102" s="16">
        <f t="shared" si="13"/>
        <v>0</v>
      </c>
    </row>
    <row r="103" spans="1:25" ht="12.75" hidden="1" customHeight="1">
      <c r="A103" s="128" t="s">
        <v>374</v>
      </c>
      <c r="B103" s="4"/>
      <c r="C103" s="98"/>
      <c r="D103" s="103"/>
      <c r="E103" s="129"/>
      <c r="F103" s="129"/>
      <c r="G103" s="130"/>
      <c r="H103" s="139"/>
      <c r="I103" s="261"/>
      <c r="J103" s="140" t="str">
        <f t="shared" si="11"/>
        <v/>
      </c>
      <c r="K103" s="132"/>
      <c r="L103" s="132"/>
      <c r="M103" s="133"/>
      <c r="N103" s="134" t="str">
        <f t="shared" si="6"/>
        <v/>
      </c>
      <c r="O103" s="140" t="str">
        <f t="shared" si="7"/>
        <v/>
      </c>
      <c r="P103" s="141" t="str">
        <f t="shared" si="1"/>
        <v/>
      </c>
      <c r="Q103" s="137" t="str">
        <f t="shared" si="8"/>
        <v/>
      </c>
      <c r="R103" s="134" t="str">
        <f t="shared" si="2"/>
        <v/>
      </c>
      <c r="S103" s="134" t="str">
        <f t="shared" si="3"/>
        <v/>
      </c>
      <c r="T103" s="134" t="str">
        <f t="shared" si="4"/>
        <v/>
      </c>
      <c r="U103" s="134" t="str">
        <f t="shared" si="5"/>
        <v/>
      </c>
      <c r="V103" s="134" t="str">
        <f t="shared" si="12"/>
        <v/>
      </c>
      <c r="W103" s="142" t="str">
        <f t="shared" si="14"/>
        <v/>
      </c>
      <c r="X103" s="265" t="str">
        <f t="shared" si="10"/>
        <v/>
      </c>
      <c r="Y103" s="16">
        <f t="shared" si="13"/>
        <v>0</v>
      </c>
    </row>
    <row r="104" spans="1:25" ht="12.75" hidden="1" customHeight="1">
      <c r="A104" s="128" t="s">
        <v>374</v>
      </c>
      <c r="B104" s="4"/>
      <c r="C104" s="98"/>
      <c r="D104" s="103"/>
      <c r="E104" s="129"/>
      <c r="F104" s="129"/>
      <c r="G104" s="130"/>
      <c r="H104" s="139"/>
      <c r="I104" s="261"/>
      <c r="J104" s="140" t="str">
        <f t="shared" si="11"/>
        <v/>
      </c>
      <c r="K104" s="132"/>
      <c r="L104" s="132"/>
      <c r="M104" s="133"/>
      <c r="N104" s="134" t="str">
        <f t="shared" si="6"/>
        <v/>
      </c>
      <c r="O104" s="140" t="str">
        <f t="shared" si="7"/>
        <v/>
      </c>
      <c r="P104" s="141" t="str">
        <f t="shared" si="1"/>
        <v/>
      </c>
      <c r="Q104" s="137" t="str">
        <f t="shared" si="8"/>
        <v/>
      </c>
      <c r="R104" s="134" t="str">
        <f t="shared" si="2"/>
        <v/>
      </c>
      <c r="S104" s="134" t="str">
        <f t="shared" si="3"/>
        <v/>
      </c>
      <c r="T104" s="134" t="str">
        <f t="shared" si="4"/>
        <v/>
      </c>
      <c r="U104" s="134" t="str">
        <f t="shared" si="5"/>
        <v/>
      </c>
      <c r="V104" s="134" t="str">
        <f t="shared" si="12"/>
        <v/>
      </c>
      <c r="W104" s="142" t="str">
        <f t="shared" si="14"/>
        <v/>
      </c>
      <c r="X104" s="265" t="str">
        <f t="shared" si="10"/>
        <v/>
      </c>
      <c r="Y104" s="16">
        <f t="shared" si="13"/>
        <v>0</v>
      </c>
    </row>
    <row r="105" spans="1:25" ht="12.75" hidden="1" customHeight="1">
      <c r="A105" s="128" t="s">
        <v>374</v>
      </c>
      <c r="B105" s="4"/>
      <c r="C105" s="98"/>
      <c r="D105" s="103"/>
      <c r="E105" s="129"/>
      <c r="F105" s="129"/>
      <c r="G105" s="130"/>
      <c r="H105" s="139"/>
      <c r="I105" s="261"/>
      <c r="J105" s="140" t="str">
        <f t="shared" si="11"/>
        <v/>
      </c>
      <c r="K105" s="132"/>
      <c r="L105" s="132"/>
      <c r="M105" s="133"/>
      <c r="N105" s="134" t="str">
        <f t="shared" si="6"/>
        <v/>
      </c>
      <c r="O105" s="140" t="str">
        <f t="shared" si="7"/>
        <v/>
      </c>
      <c r="P105" s="141" t="str">
        <f t="shared" si="1"/>
        <v/>
      </c>
      <c r="Q105" s="137" t="str">
        <f t="shared" si="8"/>
        <v/>
      </c>
      <c r="R105" s="134" t="str">
        <f t="shared" si="2"/>
        <v/>
      </c>
      <c r="S105" s="134" t="str">
        <f t="shared" si="3"/>
        <v/>
      </c>
      <c r="T105" s="134" t="str">
        <f t="shared" si="4"/>
        <v/>
      </c>
      <c r="U105" s="134" t="str">
        <f t="shared" si="5"/>
        <v/>
      </c>
      <c r="V105" s="134" t="str">
        <f t="shared" si="12"/>
        <v/>
      </c>
      <c r="W105" s="142" t="str">
        <f t="shared" si="14"/>
        <v/>
      </c>
      <c r="X105" s="265" t="str">
        <f t="shared" si="10"/>
        <v/>
      </c>
      <c r="Y105" s="16">
        <f t="shared" si="13"/>
        <v>0</v>
      </c>
    </row>
    <row r="106" spans="1:25" ht="12.75" hidden="1" customHeight="1">
      <c r="A106" s="128" t="s">
        <v>374</v>
      </c>
      <c r="B106" s="4"/>
      <c r="C106" s="98"/>
      <c r="D106" s="103"/>
      <c r="E106" s="129"/>
      <c r="F106" s="129"/>
      <c r="G106" s="130"/>
      <c r="H106" s="139"/>
      <c r="I106" s="261"/>
      <c r="J106" s="140" t="str">
        <f t="shared" si="11"/>
        <v/>
      </c>
      <c r="K106" s="132"/>
      <c r="L106" s="132"/>
      <c r="M106" s="133"/>
      <c r="N106" s="134" t="str">
        <f t="shared" si="6"/>
        <v/>
      </c>
      <c r="O106" s="140" t="str">
        <f t="shared" si="7"/>
        <v/>
      </c>
      <c r="P106" s="141" t="str">
        <f t="shared" si="1"/>
        <v/>
      </c>
      <c r="Q106" s="137" t="str">
        <f t="shared" si="8"/>
        <v/>
      </c>
      <c r="R106" s="134" t="str">
        <f t="shared" si="2"/>
        <v/>
      </c>
      <c r="S106" s="134" t="str">
        <f t="shared" si="3"/>
        <v/>
      </c>
      <c r="T106" s="134" t="str">
        <f t="shared" si="4"/>
        <v/>
      </c>
      <c r="U106" s="134" t="str">
        <f t="shared" si="5"/>
        <v/>
      </c>
      <c r="V106" s="134" t="str">
        <f t="shared" si="12"/>
        <v/>
      </c>
      <c r="W106" s="142" t="str">
        <f t="shared" si="14"/>
        <v/>
      </c>
      <c r="X106" s="265" t="str">
        <f t="shared" si="10"/>
        <v/>
      </c>
      <c r="Y106" s="16">
        <f t="shared" si="13"/>
        <v>0</v>
      </c>
    </row>
    <row r="107" spans="1:25" ht="12.75" hidden="1" customHeight="1">
      <c r="A107" s="128" t="s">
        <v>374</v>
      </c>
      <c r="B107" s="4"/>
      <c r="C107" s="98"/>
      <c r="D107" s="103"/>
      <c r="E107" s="129"/>
      <c r="F107" s="129"/>
      <c r="G107" s="130"/>
      <c r="H107" s="139"/>
      <c r="I107" s="261"/>
      <c r="J107" s="140" t="str">
        <f t="shared" si="11"/>
        <v/>
      </c>
      <c r="K107" s="132"/>
      <c r="L107" s="132"/>
      <c r="M107" s="133"/>
      <c r="N107" s="134" t="str">
        <f t="shared" si="6"/>
        <v/>
      </c>
      <c r="O107" s="140" t="str">
        <f t="shared" si="7"/>
        <v/>
      </c>
      <c r="P107" s="141" t="str">
        <f t="shared" si="1"/>
        <v/>
      </c>
      <c r="Q107" s="137" t="str">
        <f t="shared" si="8"/>
        <v/>
      </c>
      <c r="R107" s="134" t="str">
        <f t="shared" si="2"/>
        <v/>
      </c>
      <c r="S107" s="134" t="str">
        <f t="shared" si="3"/>
        <v/>
      </c>
      <c r="T107" s="134" t="str">
        <f t="shared" si="4"/>
        <v/>
      </c>
      <c r="U107" s="134" t="str">
        <f t="shared" si="5"/>
        <v/>
      </c>
      <c r="V107" s="134" t="str">
        <f t="shared" si="12"/>
        <v/>
      </c>
      <c r="W107" s="142" t="str">
        <f t="shared" si="14"/>
        <v/>
      </c>
      <c r="X107" s="265" t="str">
        <f t="shared" si="10"/>
        <v/>
      </c>
      <c r="Y107" s="16">
        <f t="shared" si="13"/>
        <v>0</v>
      </c>
    </row>
    <row r="108" spans="1:25" ht="12.75" hidden="1" customHeight="1">
      <c r="A108" s="128" t="s">
        <v>374</v>
      </c>
      <c r="B108" s="4"/>
      <c r="C108" s="98"/>
      <c r="D108" s="103"/>
      <c r="E108" s="129"/>
      <c r="F108" s="129"/>
      <c r="G108" s="130"/>
      <c r="H108" s="139"/>
      <c r="I108" s="261"/>
      <c r="J108" s="140" t="str">
        <f t="shared" si="11"/>
        <v/>
      </c>
      <c r="K108" s="132"/>
      <c r="L108" s="132"/>
      <c r="M108" s="133"/>
      <c r="N108" s="134" t="str">
        <f t="shared" si="6"/>
        <v/>
      </c>
      <c r="O108" s="140" t="str">
        <f t="shared" si="7"/>
        <v/>
      </c>
      <c r="P108" s="141" t="str">
        <f t="shared" si="1"/>
        <v/>
      </c>
      <c r="Q108" s="137" t="str">
        <f t="shared" si="8"/>
        <v/>
      </c>
      <c r="R108" s="134" t="str">
        <f t="shared" si="2"/>
        <v/>
      </c>
      <c r="S108" s="134" t="str">
        <f t="shared" si="3"/>
        <v/>
      </c>
      <c r="T108" s="134" t="str">
        <f t="shared" si="4"/>
        <v/>
      </c>
      <c r="U108" s="134" t="str">
        <f t="shared" si="5"/>
        <v/>
      </c>
      <c r="V108" s="134" t="str">
        <f t="shared" si="12"/>
        <v/>
      </c>
      <c r="W108" s="142" t="str">
        <f t="shared" si="14"/>
        <v/>
      </c>
      <c r="X108" s="265" t="str">
        <f t="shared" si="10"/>
        <v/>
      </c>
      <c r="Y108" s="16">
        <f t="shared" si="13"/>
        <v>0</v>
      </c>
    </row>
    <row r="109" spans="1:25" ht="12.75" hidden="1" customHeight="1">
      <c r="A109" s="128" t="s">
        <v>374</v>
      </c>
      <c r="B109" s="4"/>
      <c r="C109" s="98"/>
      <c r="D109" s="103"/>
      <c r="E109" s="129"/>
      <c r="F109" s="129"/>
      <c r="G109" s="130"/>
      <c r="H109" s="139"/>
      <c r="I109" s="261"/>
      <c r="J109" s="140" t="str">
        <f t="shared" si="11"/>
        <v/>
      </c>
      <c r="K109" s="132"/>
      <c r="L109" s="132"/>
      <c r="M109" s="133"/>
      <c r="N109" s="134" t="str">
        <f t="shared" si="6"/>
        <v/>
      </c>
      <c r="O109" s="140" t="str">
        <f t="shared" si="7"/>
        <v/>
      </c>
      <c r="P109" s="141" t="str">
        <f t="shared" si="1"/>
        <v/>
      </c>
      <c r="Q109" s="137" t="str">
        <f t="shared" si="8"/>
        <v/>
      </c>
      <c r="R109" s="134" t="str">
        <f t="shared" si="2"/>
        <v/>
      </c>
      <c r="S109" s="134" t="str">
        <f t="shared" si="3"/>
        <v/>
      </c>
      <c r="T109" s="134" t="str">
        <f t="shared" si="4"/>
        <v/>
      </c>
      <c r="U109" s="134" t="str">
        <f t="shared" si="5"/>
        <v/>
      </c>
      <c r="V109" s="134" t="str">
        <f t="shared" si="12"/>
        <v/>
      </c>
      <c r="W109" s="142" t="str">
        <f t="shared" si="14"/>
        <v/>
      </c>
      <c r="X109" s="265" t="str">
        <f t="shared" si="10"/>
        <v/>
      </c>
      <c r="Y109" s="16">
        <f t="shared" si="13"/>
        <v>0</v>
      </c>
    </row>
    <row r="110" spans="1:25" ht="12.75" hidden="1" customHeight="1">
      <c r="A110" s="128" t="s">
        <v>374</v>
      </c>
      <c r="B110" s="4"/>
      <c r="C110" s="98"/>
      <c r="D110" s="103"/>
      <c r="E110" s="129"/>
      <c r="F110" s="129"/>
      <c r="G110" s="130"/>
      <c r="H110" s="139"/>
      <c r="I110" s="261"/>
      <c r="J110" s="140" t="str">
        <f t="shared" si="11"/>
        <v/>
      </c>
      <c r="K110" s="132"/>
      <c r="L110" s="132"/>
      <c r="M110" s="133"/>
      <c r="N110" s="134" t="str">
        <f t="shared" si="6"/>
        <v/>
      </c>
      <c r="O110" s="140" t="str">
        <f t="shared" si="7"/>
        <v/>
      </c>
      <c r="P110" s="141" t="str">
        <f t="shared" si="1"/>
        <v/>
      </c>
      <c r="Q110" s="137" t="str">
        <f t="shared" si="8"/>
        <v/>
      </c>
      <c r="R110" s="134" t="str">
        <f t="shared" si="2"/>
        <v/>
      </c>
      <c r="S110" s="134" t="str">
        <f t="shared" si="3"/>
        <v/>
      </c>
      <c r="T110" s="134" t="str">
        <f t="shared" si="4"/>
        <v/>
      </c>
      <c r="U110" s="134" t="str">
        <f t="shared" si="5"/>
        <v/>
      </c>
      <c r="V110" s="134" t="str">
        <f t="shared" si="12"/>
        <v/>
      </c>
      <c r="W110" s="142" t="str">
        <f t="shared" si="14"/>
        <v/>
      </c>
      <c r="X110" s="265" t="str">
        <f t="shared" si="10"/>
        <v/>
      </c>
      <c r="Y110" s="16">
        <f t="shared" si="13"/>
        <v>0</v>
      </c>
    </row>
    <row r="111" spans="1:25" ht="12.75" hidden="1" customHeight="1">
      <c r="A111" s="128" t="s">
        <v>374</v>
      </c>
      <c r="B111" s="4"/>
      <c r="C111" s="98"/>
      <c r="D111" s="103"/>
      <c r="E111" s="129"/>
      <c r="F111" s="129"/>
      <c r="G111" s="130"/>
      <c r="H111" s="139"/>
      <c r="I111" s="261"/>
      <c r="J111" s="140" t="str">
        <f t="shared" si="11"/>
        <v/>
      </c>
      <c r="K111" s="132"/>
      <c r="L111" s="132"/>
      <c r="M111" s="133"/>
      <c r="N111" s="134" t="str">
        <f t="shared" si="6"/>
        <v/>
      </c>
      <c r="O111" s="140" t="str">
        <f t="shared" si="7"/>
        <v/>
      </c>
      <c r="P111" s="141" t="str">
        <f t="shared" si="1"/>
        <v/>
      </c>
      <c r="Q111" s="137" t="str">
        <f t="shared" si="8"/>
        <v/>
      </c>
      <c r="R111" s="134" t="str">
        <f t="shared" si="2"/>
        <v/>
      </c>
      <c r="S111" s="134" t="str">
        <f t="shared" si="3"/>
        <v/>
      </c>
      <c r="T111" s="134" t="str">
        <f t="shared" si="4"/>
        <v/>
      </c>
      <c r="U111" s="134" t="str">
        <f t="shared" si="5"/>
        <v/>
      </c>
      <c r="V111" s="134" t="str">
        <f t="shared" si="12"/>
        <v/>
      </c>
      <c r="W111" s="142" t="str">
        <f t="shared" si="14"/>
        <v/>
      </c>
      <c r="X111" s="265" t="str">
        <f t="shared" si="10"/>
        <v/>
      </c>
      <c r="Y111" s="16">
        <f t="shared" si="13"/>
        <v>0</v>
      </c>
    </row>
    <row r="112" spans="1:25" ht="12.75" hidden="1" customHeight="1">
      <c r="A112" s="128" t="s">
        <v>374</v>
      </c>
      <c r="B112" s="4"/>
      <c r="C112" s="98"/>
      <c r="D112" s="103"/>
      <c r="E112" s="129"/>
      <c r="F112" s="129"/>
      <c r="G112" s="130"/>
      <c r="H112" s="139"/>
      <c r="I112" s="261"/>
      <c r="J112" s="140" t="str">
        <f t="shared" si="11"/>
        <v/>
      </c>
      <c r="K112" s="132"/>
      <c r="L112" s="132"/>
      <c r="M112" s="133"/>
      <c r="N112" s="134" t="str">
        <f t="shared" si="6"/>
        <v/>
      </c>
      <c r="O112" s="140" t="str">
        <f t="shared" si="7"/>
        <v/>
      </c>
      <c r="P112" s="141" t="str">
        <f t="shared" si="1"/>
        <v/>
      </c>
      <c r="Q112" s="137" t="str">
        <f t="shared" si="8"/>
        <v/>
      </c>
      <c r="R112" s="134" t="str">
        <f t="shared" si="2"/>
        <v/>
      </c>
      <c r="S112" s="134" t="str">
        <f t="shared" si="3"/>
        <v/>
      </c>
      <c r="T112" s="134" t="str">
        <f t="shared" si="4"/>
        <v/>
      </c>
      <c r="U112" s="134" t="str">
        <f t="shared" si="5"/>
        <v/>
      </c>
      <c r="V112" s="134" t="str">
        <f t="shared" si="12"/>
        <v/>
      </c>
      <c r="W112" s="142" t="str">
        <f t="shared" si="14"/>
        <v/>
      </c>
      <c r="X112" s="265" t="str">
        <f t="shared" si="10"/>
        <v/>
      </c>
      <c r="Y112" s="16">
        <f t="shared" si="13"/>
        <v>0</v>
      </c>
    </row>
    <row r="113" spans="1:25" ht="12.75" hidden="1" customHeight="1">
      <c r="A113" s="128" t="s">
        <v>374</v>
      </c>
      <c r="B113" s="4"/>
      <c r="C113" s="98"/>
      <c r="D113" s="103"/>
      <c r="E113" s="129"/>
      <c r="F113" s="129"/>
      <c r="G113" s="130"/>
      <c r="H113" s="139"/>
      <c r="I113" s="261"/>
      <c r="J113" s="140" t="str">
        <f t="shared" si="11"/>
        <v/>
      </c>
      <c r="K113" s="132"/>
      <c r="L113" s="132"/>
      <c r="M113" s="133"/>
      <c r="N113" s="134" t="str">
        <f t="shared" si="6"/>
        <v/>
      </c>
      <c r="O113" s="140" t="str">
        <f t="shared" si="7"/>
        <v/>
      </c>
      <c r="P113" s="141" t="str">
        <f t="shared" si="1"/>
        <v/>
      </c>
      <c r="Q113" s="137" t="str">
        <f t="shared" si="8"/>
        <v/>
      </c>
      <c r="R113" s="134" t="str">
        <f t="shared" si="2"/>
        <v/>
      </c>
      <c r="S113" s="134" t="str">
        <f t="shared" si="3"/>
        <v/>
      </c>
      <c r="T113" s="134" t="str">
        <f t="shared" si="4"/>
        <v/>
      </c>
      <c r="U113" s="134" t="str">
        <f t="shared" si="5"/>
        <v/>
      </c>
      <c r="V113" s="134" t="str">
        <f t="shared" si="12"/>
        <v/>
      </c>
      <c r="W113" s="142" t="str">
        <f t="shared" si="14"/>
        <v/>
      </c>
      <c r="X113" s="265" t="str">
        <f t="shared" si="10"/>
        <v/>
      </c>
      <c r="Y113" s="16">
        <f t="shared" si="13"/>
        <v>0</v>
      </c>
    </row>
    <row r="114" spans="1:25" ht="12.75" hidden="1" customHeight="1">
      <c r="A114" s="128" t="s">
        <v>374</v>
      </c>
      <c r="B114" s="4"/>
      <c r="C114" s="98"/>
      <c r="D114" s="103"/>
      <c r="E114" s="129"/>
      <c r="F114" s="129"/>
      <c r="G114" s="130"/>
      <c r="H114" s="139"/>
      <c r="I114" s="261"/>
      <c r="J114" s="140" t="str">
        <f t="shared" si="11"/>
        <v/>
      </c>
      <c r="K114" s="132"/>
      <c r="L114" s="132"/>
      <c r="M114" s="133"/>
      <c r="N114" s="134" t="str">
        <f t="shared" si="6"/>
        <v/>
      </c>
      <c r="O114" s="140" t="str">
        <f t="shared" si="7"/>
        <v/>
      </c>
      <c r="P114" s="141" t="str">
        <f t="shared" si="1"/>
        <v/>
      </c>
      <c r="Q114" s="137" t="str">
        <f t="shared" si="8"/>
        <v/>
      </c>
      <c r="R114" s="134" t="str">
        <f t="shared" si="2"/>
        <v/>
      </c>
      <c r="S114" s="134" t="str">
        <f t="shared" si="3"/>
        <v/>
      </c>
      <c r="T114" s="134" t="str">
        <f t="shared" si="4"/>
        <v/>
      </c>
      <c r="U114" s="134" t="str">
        <f t="shared" si="5"/>
        <v/>
      </c>
      <c r="V114" s="134" t="str">
        <f t="shared" si="12"/>
        <v/>
      </c>
      <c r="W114" s="142" t="str">
        <f t="shared" si="14"/>
        <v/>
      </c>
      <c r="X114" s="265" t="str">
        <f t="shared" si="10"/>
        <v/>
      </c>
      <c r="Y114" s="16">
        <f t="shared" si="13"/>
        <v>0</v>
      </c>
    </row>
    <row r="115" spans="1:25" ht="12.75" hidden="1" customHeight="1">
      <c r="A115" s="128" t="s">
        <v>374</v>
      </c>
      <c r="B115" s="4"/>
      <c r="C115" s="98"/>
      <c r="D115" s="103"/>
      <c r="E115" s="129"/>
      <c r="F115" s="129"/>
      <c r="G115" s="130"/>
      <c r="H115" s="139"/>
      <c r="I115" s="261"/>
      <c r="J115" s="140" t="str">
        <f t="shared" si="11"/>
        <v/>
      </c>
      <c r="K115" s="132"/>
      <c r="L115" s="132"/>
      <c r="M115" s="133"/>
      <c r="N115" s="134" t="str">
        <f t="shared" si="6"/>
        <v/>
      </c>
      <c r="O115" s="140" t="str">
        <f t="shared" si="7"/>
        <v/>
      </c>
      <c r="P115" s="141" t="str">
        <f t="shared" si="1"/>
        <v/>
      </c>
      <c r="Q115" s="137" t="str">
        <f t="shared" si="8"/>
        <v/>
      </c>
      <c r="R115" s="134" t="str">
        <f t="shared" si="2"/>
        <v/>
      </c>
      <c r="S115" s="134" t="str">
        <f t="shared" si="3"/>
        <v/>
      </c>
      <c r="T115" s="134" t="str">
        <f t="shared" si="4"/>
        <v/>
      </c>
      <c r="U115" s="134" t="str">
        <f t="shared" si="5"/>
        <v/>
      </c>
      <c r="V115" s="134" t="str">
        <f t="shared" si="12"/>
        <v/>
      </c>
      <c r="W115" s="142" t="str">
        <f t="shared" si="14"/>
        <v/>
      </c>
      <c r="X115" s="265" t="str">
        <f t="shared" si="10"/>
        <v/>
      </c>
      <c r="Y115" s="16">
        <f t="shared" si="13"/>
        <v>0</v>
      </c>
    </row>
    <row r="116" spans="1:25" ht="12.75" hidden="1" customHeight="1">
      <c r="A116" s="128" t="s">
        <v>374</v>
      </c>
      <c r="B116" s="4"/>
      <c r="C116" s="98"/>
      <c r="D116" s="103"/>
      <c r="E116" s="129"/>
      <c r="F116" s="129"/>
      <c r="G116" s="130"/>
      <c r="H116" s="139"/>
      <c r="I116" s="261"/>
      <c r="J116" s="140" t="str">
        <f t="shared" si="11"/>
        <v/>
      </c>
      <c r="K116" s="132"/>
      <c r="L116" s="132"/>
      <c r="M116" s="133"/>
      <c r="N116" s="134" t="str">
        <f t="shared" si="6"/>
        <v/>
      </c>
      <c r="O116" s="140" t="str">
        <f t="shared" si="7"/>
        <v/>
      </c>
      <c r="P116" s="141" t="str">
        <f t="shared" si="1"/>
        <v/>
      </c>
      <c r="Q116" s="137" t="str">
        <f t="shared" si="8"/>
        <v/>
      </c>
      <c r="R116" s="134" t="str">
        <f t="shared" si="2"/>
        <v/>
      </c>
      <c r="S116" s="134" t="str">
        <f t="shared" si="3"/>
        <v/>
      </c>
      <c r="T116" s="134" t="str">
        <f t="shared" si="4"/>
        <v/>
      </c>
      <c r="U116" s="134" t="str">
        <f t="shared" si="5"/>
        <v/>
      </c>
      <c r="V116" s="134" t="str">
        <f t="shared" si="12"/>
        <v/>
      </c>
      <c r="W116" s="142" t="str">
        <f t="shared" si="14"/>
        <v/>
      </c>
      <c r="X116" s="265" t="str">
        <f t="shared" si="10"/>
        <v/>
      </c>
      <c r="Y116" s="16">
        <f t="shared" si="13"/>
        <v>0</v>
      </c>
    </row>
    <row r="117" spans="1:25" ht="12.75" hidden="1" customHeight="1">
      <c r="A117" s="128" t="s">
        <v>374</v>
      </c>
      <c r="B117" s="4"/>
      <c r="C117" s="98"/>
      <c r="D117" s="103"/>
      <c r="E117" s="129"/>
      <c r="F117" s="129"/>
      <c r="G117" s="130"/>
      <c r="H117" s="139"/>
      <c r="I117" s="261"/>
      <c r="J117" s="140" t="str">
        <f t="shared" si="11"/>
        <v/>
      </c>
      <c r="K117" s="132"/>
      <c r="L117" s="132"/>
      <c r="M117" s="133"/>
      <c r="N117" s="134" t="str">
        <f t="shared" si="6"/>
        <v/>
      </c>
      <c r="O117" s="140" t="str">
        <f t="shared" si="7"/>
        <v/>
      </c>
      <c r="P117" s="141" t="str">
        <f t="shared" si="1"/>
        <v/>
      </c>
      <c r="Q117" s="137" t="str">
        <f t="shared" si="8"/>
        <v/>
      </c>
      <c r="R117" s="134" t="str">
        <f t="shared" si="2"/>
        <v/>
      </c>
      <c r="S117" s="134" t="str">
        <f t="shared" si="3"/>
        <v/>
      </c>
      <c r="T117" s="134" t="str">
        <f t="shared" si="4"/>
        <v/>
      </c>
      <c r="U117" s="134" t="str">
        <f t="shared" si="5"/>
        <v/>
      </c>
      <c r="V117" s="134" t="str">
        <f t="shared" si="12"/>
        <v/>
      </c>
      <c r="W117" s="142" t="str">
        <f t="shared" si="14"/>
        <v/>
      </c>
      <c r="X117" s="265" t="str">
        <f t="shared" si="10"/>
        <v/>
      </c>
      <c r="Y117" s="16">
        <f t="shared" si="13"/>
        <v>0</v>
      </c>
    </row>
    <row r="118" spans="1:25" ht="12.75" hidden="1" customHeight="1">
      <c r="A118" s="128" t="s">
        <v>374</v>
      </c>
      <c r="B118" s="4"/>
      <c r="C118" s="98"/>
      <c r="D118" s="103"/>
      <c r="E118" s="129"/>
      <c r="F118" s="129"/>
      <c r="G118" s="130"/>
      <c r="H118" s="139"/>
      <c r="I118" s="261"/>
      <c r="J118" s="140" t="str">
        <f t="shared" si="11"/>
        <v/>
      </c>
      <c r="K118" s="132"/>
      <c r="L118" s="132"/>
      <c r="M118" s="133"/>
      <c r="N118" s="134" t="str">
        <f t="shared" si="6"/>
        <v/>
      </c>
      <c r="O118" s="140" t="str">
        <f t="shared" si="7"/>
        <v/>
      </c>
      <c r="P118" s="141" t="str">
        <f t="shared" si="1"/>
        <v/>
      </c>
      <c r="Q118" s="137" t="str">
        <f t="shared" si="8"/>
        <v/>
      </c>
      <c r="R118" s="134" t="str">
        <f t="shared" si="2"/>
        <v/>
      </c>
      <c r="S118" s="134" t="str">
        <f t="shared" si="3"/>
        <v/>
      </c>
      <c r="T118" s="134" t="str">
        <f t="shared" si="4"/>
        <v/>
      </c>
      <c r="U118" s="134" t="str">
        <f t="shared" si="5"/>
        <v/>
      </c>
      <c r="V118" s="134" t="str">
        <f t="shared" si="12"/>
        <v/>
      </c>
      <c r="W118" s="142" t="str">
        <f t="shared" si="14"/>
        <v/>
      </c>
      <c r="X118" s="265" t="str">
        <f t="shared" si="10"/>
        <v/>
      </c>
      <c r="Y118" s="16">
        <f t="shared" si="13"/>
        <v>0</v>
      </c>
    </row>
    <row r="119" spans="1:25" ht="12.75" hidden="1" customHeight="1">
      <c r="A119" s="128" t="s">
        <v>374</v>
      </c>
      <c r="B119" s="4"/>
      <c r="C119" s="98"/>
      <c r="D119" s="103"/>
      <c r="E119" s="129"/>
      <c r="F119" s="129"/>
      <c r="G119" s="130"/>
      <c r="H119" s="139"/>
      <c r="I119" s="261"/>
      <c r="J119" s="140" t="str">
        <f t="shared" si="11"/>
        <v/>
      </c>
      <c r="K119" s="132"/>
      <c r="L119" s="132"/>
      <c r="M119" s="133"/>
      <c r="N119" s="134" t="str">
        <f t="shared" si="6"/>
        <v/>
      </c>
      <c r="O119" s="140" t="str">
        <f t="shared" si="7"/>
        <v/>
      </c>
      <c r="P119" s="141" t="str">
        <f t="shared" si="1"/>
        <v/>
      </c>
      <c r="Q119" s="137" t="str">
        <f t="shared" si="8"/>
        <v/>
      </c>
      <c r="R119" s="134" t="str">
        <f t="shared" si="2"/>
        <v/>
      </c>
      <c r="S119" s="134" t="str">
        <f t="shared" si="3"/>
        <v/>
      </c>
      <c r="T119" s="134" t="str">
        <f t="shared" si="4"/>
        <v/>
      </c>
      <c r="U119" s="134" t="str">
        <f t="shared" si="5"/>
        <v/>
      </c>
      <c r="V119" s="134" t="str">
        <f t="shared" si="12"/>
        <v/>
      </c>
      <c r="W119" s="142" t="str">
        <f t="shared" si="14"/>
        <v/>
      </c>
      <c r="X119" s="265" t="str">
        <f t="shared" si="10"/>
        <v/>
      </c>
      <c r="Y119" s="16">
        <f t="shared" si="13"/>
        <v>0</v>
      </c>
    </row>
    <row r="120" spans="1:25" ht="12.75" hidden="1" customHeight="1">
      <c r="A120" s="128" t="s">
        <v>374</v>
      </c>
      <c r="B120" s="4"/>
      <c r="C120" s="98"/>
      <c r="D120" s="103"/>
      <c r="E120" s="129"/>
      <c r="F120" s="129"/>
      <c r="G120" s="130"/>
      <c r="H120" s="139"/>
      <c r="I120" s="261"/>
      <c r="J120" s="140" t="str">
        <f t="shared" si="11"/>
        <v/>
      </c>
      <c r="K120" s="132"/>
      <c r="L120" s="132"/>
      <c r="M120" s="133"/>
      <c r="N120" s="134" t="str">
        <f t="shared" si="6"/>
        <v/>
      </c>
      <c r="O120" s="140" t="str">
        <f t="shared" si="7"/>
        <v/>
      </c>
      <c r="P120" s="141" t="str">
        <f t="shared" si="1"/>
        <v/>
      </c>
      <c r="Q120" s="137" t="str">
        <f t="shared" si="8"/>
        <v/>
      </c>
      <c r="R120" s="134" t="str">
        <f t="shared" si="2"/>
        <v/>
      </c>
      <c r="S120" s="134" t="str">
        <f t="shared" si="3"/>
        <v/>
      </c>
      <c r="T120" s="134" t="str">
        <f t="shared" si="4"/>
        <v/>
      </c>
      <c r="U120" s="134" t="str">
        <f t="shared" si="5"/>
        <v/>
      </c>
      <c r="V120" s="134" t="str">
        <f t="shared" si="12"/>
        <v/>
      </c>
      <c r="W120" s="142" t="str">
        <f t="shared" si="14"/>
        <v/>
      </c>
      <c r="X120" s="265" t="str">
        <f t="shared" si="10"/>
        <v/>
      </c>
      <c r="Y120" s="16">
        <f t="shared" si="13"/>
        <v>0</v>
      </c>
    </row>
    <row r="121" spans="1:25" ht="12.75" hidden="1" customHeight="1">
      <c r="A121" s="128" t="s">
        <v>374</v>
      </c>
      <c r="B121" s="4"/>
      <c r="C121" s="98"/>
      <c r="D121" s="103"/>
      <c r="E121" s="129"/>
      <c r="F121" s="129"/>
      <c r="G121" s="130"/>
      <c r="H121" s="139"/>
      <c r="I121" s="261"/>
      <c r="J121" s="140" t="str">
        <f t="shared" si="11"/>
        <v/>
      </c>
      <c r="K121" s="132"/>
      <c r="L121" s="132"/>
      <c r="M121" s="133"/>
      <c r="N121" s="134" t="str">
        <f t="shared" si="6"/>
        <v/>
      </c>
      <c r="O121" s="140" t="str">
        <f t="shared" si="7"/>
        <v/>
      </c>
      <c r="P121" s="141" t="str">
        <f t="shared" si="1"/>
        <v/>
      </c>
      <c r="Q121" s="137" t="str">
        <f t="shared" si="8"/>
        <v/>
      </c>
      <c r="R121" s="134" t="str">
        <f t="shared" si="2"/>
        <v/>
      </c>
      <c r="S121" s="134" t="str">
        <f t="shared" si="3"/>
        <v/>
      </c>
      <c r="T121" s="134" t="str">
        <f t="shared" si="4"/>
        <v/>
      </c>
      <c r="U121" s="134" t="str">
        <f t="shared" si="5"/>
        <v/>
      </c>
      <c r="V121" s="134" t="str">
        <f t="shared" si="12"/>
        <v/>
      </c>
      <c r="W121" s="142" t="str">
        <f t="shared" si="14"/>
        <v/>
      </c>
      <c r="X121" s="265" t="str">
        <f t="shared" si="10"/>
        <v/>
      </c>
      <c r="Y121" s="16">
        <f t="shared" si="13"/>
        <v>0</v>
      </c>
    </row>
    <row r="122" spans="1:25" ht="12.75" hidden="1" customHeight="1">
      <c r="A122" s="128" t="s">
        <v>374</v>
      </c>
      <c r="B122" s="4"/>
      <c r="C122" s="98"/>
      <c r="D122" s="103"/>
      <c r="E122" s="129"/>
      <c r="F122" s="129"/>
      <c r="G122" s="130"/>
      <c r="H122" s="139"/>
      <c r="I122" s="261"/>
      <c r="J122" s="140" t="str">
        <f t="shared" si="11"/>
        <v/>
      </c>
      <c r="K122" s="132"/>
      <c r="L122" s="132"/>
      <c r="M122" s="133"/>
      <c r="N122" s="134" t="str">
        <f t="shared" si="6"/>
        <v/>
      </c>
      <c r="O122" s="140" t="str">
        <f t="shared" si="7"/>
        <v/>
      </c>
      <c r="P122" s="141" t="str">
        <f t="shared" si="1"/>
        <v/>
      </c>
      <c r="Q122" s="137" t="str">
        <f t="shared" si="8"/>
        <v/>
      </c>
      <c r="R122" s="134" t="str">
        <f t="shared" si="2"/>
        <v/>
      </c>
      <c r="S122" s="134" t="str">
        <f t="shared" si="3"/>
        <v/>
      </c>
      <c r="T122" s="134" t="str">
        <f t="shared" si="4"/>
        <v/>
      </c>
      <c r="U122" s="134" t="str">
        <f t="shared" si="5"/>
        <v/>
      </c>
      <c r="V122" s="134" t="str">
        <f t="shared" si="12"/>
        <v/>
      </c>
      <c r="W122" s="142" t="str">
        <f t="shared" si="14"/>
        <v/>
      </c>
      <c r="X122" s="265" t="str">
        <f t="shared" si="10"/>
        <v/>
      </c>
      <c r="Y122" s="16">
        <f t="shared" si="13"/>
        <v>0</v>
      </c>
    </row>
    <row r="123" spans="1:25" ht="12.75" hidden="1" customHeight="1">
      <c r="A123" s="128" t="s">
        <v>374</v>
      </c>
      <c r="B123" s="4"/>
      <c r="C123" s="98"/>
      <c r="D123" s="103"/>
      <c r="E123" s="129"/>
      <c r="F123" s="129"/>
      <c r="G123" s="130"/>
      <c r="H123" s="139"/>
      <c r="I123" s="261"/>
      <c r="J123" s="140" t="str">
        <f t="shared" si="11"/>
        <v/>
      </c>
      <c r="K123" s="132"/>
      <c r="L123" s="132"/>
      <c r="M123" s="133"/>
      <c r="N123" s="134" t="str">
        <f t="shared" si="6"/>
        <v/>
      </c>
      <c r="O123" s="140" t="str">
        <f t="shared" si="7"/>
        <v/>
      </c>
      <c r="P123" s="141" t="str">
        <f t="shared" si="1"/>
        <v/>
      </c>
      <c r="Q123" s="137" t="str">
        <f t="shared" si="8"/>
        <v/>
      </c>
      <c r="R123" s="134" t="str">
        <f t="shared" si="2"/>
        <v/>
      </c>
      <c r="S123" s="134" t="str">
        <f t="shared" si="3"/>
        <v/>
      </c>
      <c r="T123" s="134" t="str">
        <f t="shared" si="4"/>
        <v/>
      </c>
      <c r="U123" s="134" t="str">
        <f t="shared" si="5"/>
        <v/>
      </c>
      <c r="V123" s="134" t="str">
        <f t="shared" si="12"/>
        <v/>
      </c>
      <c r="W123" s="142" t="str">
        <f t="shared" si="14"/>
        <v/>
      </c>
      <c r="X123" s="265" t="str">
        <f t="shared" si="10"/>
        <v/>
      </c>
      <c r="Y123" s="16">
        <f t="shared" si="13"/>
        <v>0</v>
      </c>
    </row>
    <row r="124" spans="1:25" ht="12.75" hidden="1" customHeight="1">
      <c r="A124" s="128" t="s">
        <v>374</v>
      </c>
      <c r="B124" s="4"/>
      <c r="C124" s="98"/>
      <c r="D124" s="103"/>
      <c r="E124" s="129"/>
      <c r="F124" s="129"/>
      <c r="G124" s="130"/>
      <c r="H124" s="139"/>
      <c r="I124" s="261"/>
      <c r="J124" s="140" t="str">
        <f t="shared" si="11"/>
        <v/>
      </c>
      <c r="K124" s="132"/>
      <c r="L124" s="132"/>
      <c r="M124" s="133"/>
      <c r="N124" s="134" t="str">
        <f t="shared" si="6"/>
        <v/>
      </c>
      <c r="O124" s="140" t="str">
        <f t="shared" si="7"/>
        <v/>
      </c>
      <c r="P124" s="141" t="str">
        <f t="shared" si="1"/>
        <v/>
      </c>
      <c r="Q124" s="137" t="str">
        <f t="shared" si="8"/>
        <v/>
      </c>
      <c r="R124" s="134" t="str">
        <f t="shared" si="2"/>
        <v/>
      </c>
      <c r="S124" s="134" t="str">
        <f t="shared" si="3"/>
        <v/>
      </c>
      <c r="T124" s="134" t="str">
        <f t="shared" si="4"/>
        <v/>
      </c>
      <c r="U124" s="134" t="str">
        <f t="shared" si="5"/>
        <v/>
      </c>
      <c r="V124" s="134" t="str">
        <f t="shared" si="12"/>
        <v/>
      </c>
      <c r="W124" s="142" t="str">
        <f t="shared" si="14"/>
        <v/>
      </c>
      <c r="X124" s="265" t="str">
        <f t="shared" si="10"/>
        <v/>
      </c>
      <c r="Y124" s="16">
        <f t="shared" si="13"/>
        <v>0</v>
      </c>
    </row>
    <row r="125" spans="1:25" ht="12.75" hidden="1" customHeight="1">
      <c r="A125" s="128" t="s">
        <v>374</v>
      </c>
      <c r="B125" s="4"/>
      <c r="C125" s="98"/>
      <c r="D125" s="103"/>
      <c r="E125" s="129"/>
      <c r="F125" s="129"/>
      <c r="G125" s="130"/>
      <c r="H125" s="139"/>
      <c r="I125" s="261"/>
      <c r="J125" s="140" t="str">
        <f t="shared" si="11"/>
        <v/>
      </c>
      <c r="K125" s="132"/>
      <c r="L125" s="132"/>
      <c r="M125" s="133"/>
      <c r="N125" s="134" t="str">
        <f t="shared" si="6"/>
        <v/>
      </c>
      <c r="O125" s="140" t="str">
        <f t="shared" si="7"/>
        <v/>
      </c>
      <c r="P125" s="141" t="str">
        <f t="shared" si="1"/>
        <v/>
      </c>
      <c r="Q125" s="137" t="str">
        <f t="shared" si="8"/>
        <v/>
      </c>
      <c r="R125" s="134" t="str">
        <f t="shared" si="2"/>
        <v/>
      </c>
      <c r="S125" s="134" t="str">
        <f t="shared" si="3"/>
        <v/>
      </c>
      <c r="T125" s="134" t="str">
        <f t="shared" si="4"/>
        <v/>
      </c>
      <c r="U125" s="134" t="str">
        <f t="shared" si="5"/>
        <v/>
      </c>
      <c r="V125" s="134" t="str">
        <f t="shared" si="12"/>
        <v/>
      </c>
      <c r="W125" s="142" t="str">
        <f t="shared" si="14"/>
        <v/>
      </c>
      <c r="X125" s="265" t="str">
        <f t="shared" si="10"/>
        <v/>
      </c>
      <c r="Y125" s="16">
        <f t="shared" si="13"/>
        <v>0</v>
      </c>
    </row>
    <row r="126" spans="1:25" ht="12.75" hidden="1" customHeight="1">
      <c r="A126" s="128" t="s">
        <v>374</v>
      </c>
      <c r="B126" s="4"/>
      <c r="C126" s="98"/>
      <c r="D126" s="103"/>
      <c r="E126" s="129"/>
      <c r="F126" s="129"/>
      <c r="G126" s="130"/>
      <c r="H126" s="139"/>
      <c r="I126" s="261"/>
      <c r="J126" s="140" t="str">
        <f t="shared" si="11"/>
        <v/>
      </c>
      <c r="K126" s="132"/>
      <c r="L126" s="132"/>
      <c r="M126" s="133"/>
      <c r="N126" s="134" t="str">
        <f t="shared" si="6"/>
        <v/>
      </c>
      <c r="O126" s="140" t="str">
        <f t="shared" si="7"/>
        <v/>
      </c>
      <c r="P126" s="141" t="str">
        <f t="shared" si="1"/>
        <v/>
      </c>
      <c r="Q126" s="137" t="str">
        <f t="shared" si="8"/>
        <v/>
      </c>
      <c r="R126" s="134" t="str">
        <f t="shared" si="2"/>
        <v/>
      </c>
      <c r="S126" s="134" t="str">
        <f t="shared" si="3"/>
        <v/>
      </c>
      <c r="T126" s="134" t="str">
        <f t="shared" si="4"/>
        <v/>
      </c>
      <c r="U126" s="134" t="str">
        <f t="shared" si="5"/>
        <v/>
      </c>
      <c r="V126" s="134" t="str">
        <f t="shared" si="12"/>
        <v/>
      </c>
      <c r="W126" s="142" t="str">
        <f t="shared" si="14"/>
        <v/>
      </c>
      <c r="X126" s="265" t="str">
        <f t="shared" si="10"/>
        <v/>
      </c>
      <c r="Y126" s="16">
        <f t="shared" si="13"/>
        <v>0</v>
      </c>
    </row>
    <row r="127" spans="1:25" ht="12.75" hidden="1" customHeight="1">
      <c r="A127" s="128" t="s">
        <v>374</v>
      </c>
      <c r="B127" s="4"/>
      <c r="C127" s="98"/>
      <c r="D127" s="103"/>
      <c r="E127" s="129"/>
      <c r="F127" s="129"/>
      <c r="G127" s="130"/>
      <c r="H127" s="139"/>
      <c r="I127" s="261"/>
      <c r="J127" s="140" t="str">
        <f t="shared" si="11"/>
        <v/>
      </c>
      <c r="K127" s="132"/>
      <c r="L127" s="132"/>
      <c r="M127" s="133"/>
      <c r="N127" s="134" t="str">
        <f t="shared" si="6"/>
        <v/>
      </c>
      <c r="O127" s="140" t="str">
        <f t="shared" si="7"/>
        <v/>
      </c>
      <c r="P127" s="141" t="str">
        <f t="shared" si="1"/>
        <v/>
      </c>
      <c r="Q127" s="137" t="str">
        <f t="shared" si="8"/>
        <v/>
      </c>
      <c r="R127" s="134" t="str">
        <f t="shared" si="2"/>
        <v/>
      </c>
      <c r="S127" s="134" t="str">
        <f t="shared" si="3"/>
        <v/>
      </c>
      <c r="T127" s="134" t="str">
        <f t="shared" si="4"/>
        <v/>
      </c>
      <c r="U127" s="134" t="str">
        <f t="shared" si="5"/>
        <v/>
      </c>
      <c r="V127" s="134" t="str">
        <f t="shared" si="12"/>
        <v/>
      </c>
      <c r="W127" s="142" t="str">
        <f t="shared" si="14"/>
        <v/>
      </c>
      <c r="X127" s="265" t="str">
        <f t="shared" si="10"/>
        <v/>
      </c>
      <c r="Y127" s="16">
        <f t="shared" si="13"/>
        <v>0</v>
      </c>
    </row>
    <row r="128" spans="1:25" ht="12.75" hidden="1" customHeight="1">
      <c r="A128" s="128" t="s">
        <v>374</v>
      </c>
      <c r="B128" s="4"/>
      <c r="C128" s="98"/>
      <c r="D128" s="103"/>
      <c r="E128" s="129"/>
      <c r="F128" s="129"/>
      <c r="G128" s="130"/>
      <c r="H128" s="139"/>
      <c r="I128" s="261"/>
      <c r="J128" s="140" t="str">
        <f t="shared" si="11"/>
        <v/>
      </c>
      <c r="K128" s="132"/>
      <c r="L128" s="132"/>
      <c r="M128" s="133"/>
      <c r="N128" s="134" t="str">
        <f t="shared" si="6"/>
        <v/>
      </c>
      <c r="O128" s="140" t="str">
        <f t="shared" si="7"/>
        <v/>
      </c>
      <c r="P128" s="141" t="str">
        <f t="shared" si="1"/>
        <v/>
      </c>
      <c r="Q128" s="137" t="str">
        <f t="shared" si="8"/>
        <v/>
      </c>
      <c r="R128" s="134" t="str">
        <f t="shared" si="2"/>
        <v/>
      </c>
      <c r="S128" s="134" t="str">
        <f t="shared" si="3"/>
        <v/>
      </c>
      <c r="T128" s="134" t="str">
        <f t="shared" si="4"/>
        <v/>
      </c>
      <c r="U128" s="134" t="str">
        <f t="shared" si="5"/>
        <v/>
      </c>
      <c r="V128" s="134" t="str">
        <f t="shared" si="12"/>
        <v/>
      </c>
      <c r="W128" s="142" t="str">
        <f t="shared" si="14"/>
        <v/>
      </c>
      <c r="X128" s="265" t="str">
        <f t="shared" si="10"/>
        <v/>
      </c>
      <c r="Y128" s="16">
        <f t="shared" si="13"/>
        <v>0</v>
      </c>
    </row>
    <row r="129" spans="1:25" ht="12.75" hidden="1" customHeight="1">
      <c r="A129" s="128" t="s">
        <v>374</v>
      </c>
      <c r="B129" s="4"/>
      <c r="C129" s="98"/>
      <c r="D129" s="103"/>
      <c r="E129" s="129"/>
      <c r="F129" s="129"/>
      <c r="G129" s="130"/>
      <c r="H129" s="139"/>
      <c r="I129" s="261"/>
      <c r="J129" s="140" t="str">
        <f t="shared" si="11"/>
        <v/>
      </c>
      <c r="K129" s="132"/>
      <c r="L129" s="132"/>
      <c r="M129" s="133"/>
      <c r="N129" s="134" t="str">
        <f t="shared" si="6"/>
        <v/>
      </c>
      <c r="O129" s="140" t="str">
        <f t="shared" si="7"/>
        <v/>
      </c>
      <c r="P129" s="141" t="str">
        <f t="shared" si="1"/>
        <v/>
      </c>
      <c r="Q129" s="137" t="str">
        <f t="shared" si="8"/>
        <v/>
      </c>
      <c r="R129" s="134" t="str">
        <f t="shared" si="2"/>
        <v/>
      </c>
      <c r="S129" s="134" t="str">
        <f t="shared" si="3"/>
        <v/>
      </c>
      <c r="T129" s="134" t="str">
        <f t="shared" si="4"/>
        <v/>
      </c>
      <c r="U129" s="134" t="str">
        <f t="shared" si="5"/>
        <v/>
      </c>
      <c r="V129" s="134" t="str">
        <f t="shared" si="12"/>
        <v/>
      </c>
      <c r="W129" s="142" t="str">
        <f t="shared" si="14"/>
        <v/>
      </c>
      <c r="X129" s="265" t="str">
        <f t="shared" si="10"/>
        <v/>
      </c>
      <c r="Y129" s="16">
        <f t="shared" si="13"/>
        <v>0</v>
      </c>
    </row>
    <row r="130" spans="1:25" ht="12.75" hidden="1" customHeight="1">
      <c r="A130" s="128" t="s">
        <v>374</v>
      </c>
      <c r="B130" s="4"/>
      <c r="C130" s="98"/>
      <c r="D130" s="103"/>
      <c r="E130" s="129"/>
      <c r="F130" s="129"/>
      <c r="G130" s="130"/>
      <c r="H130" s="139"/>
      <c r="I130" s="261"/>
      <c r="J130" s="140" t="str">
        <f t="shared" si="11"/>
        <v/>
      </c>
      <c r="K130" s="132"/>
      <c r="L130" s="132"/>
      <c r="M130" s="133"/>
      <c r="N130" s="134" t="str">
        <f t="shared" si="6"/>
        <v/>
      </c>
      <c r="O130" s="140" t="str">
        <f t="shared" si="7"/>
        <v/>
      </c>
      <c r="P130" s="141" t="str">
        <f t="shared" si="1"/>
        <v/>
      </c>
      <c r="Q130" s="137" t="str">
        <f t="shared" si="8"/>
        <v/>
      </c>
      <c r="R130" s="134" t="str">
        <f t="shared" si="2"/>
        <v/>
      </c>
      <c r="S130" s="134" t="str">
        <f t="shared" si="3"/>
        <v/>
      </c>
      <c r="T130" s="134" t="str">
        <f t="shared" si="4"/>
        <v/>
      </c>
      <c r="U130" s="134" t="str">
        <f t="shared" si="5"/>
        <v/>
      </c>
      <c r="V130" s="134" t="str">
        <f t="shared" si="12"/>
        <v/>
      </c>
      <c r="W130" s="142" t="str">
        <f t="shared" si="14"/>
        <v/>
      </c>
      <c r="X130" s="265" t="str">
        <f t="shared" si="10"/>
        <v/>
      </c>
      <c r="Y130" s="16">
        <f t="shared" si="13"/>
        <v>0</v>
      </c>
    </row>
    <row r="131" spans="1:25" ht="12.75" hidden="1" customHeight="1">
      <c r="A131" s="128" t="s">
        <v>374</v>
      </c>
      <c r="B131" s="4"/>
      <c r="C131" s="98"/>
      <c r="D131" s="103"/>
      <c r="E131" s="129"/>
      <c r="F131" s="129"/>
      <c r="G131" s="130"/>
      <c r="H131" s="139"/>
      <c r="I131" s="261"/>
      <c r="J131" s="140" t="str">
        <f t="shared" si="11"/>
        <v/>
      </c>
      <c r="K131" s="132"/>
      <c r="L131" s="132"/>
      <c r="M131" s="133"/>
      <c r="N131" s="134" t="str">
        <f t="shared" si="6"/>
        <v/>
      </c>
      <c r="O131" s="140" t="str">
        <f t="shared" si="7"/>
        <v/>
      </c>
      <c r="P131" s="141" t="str">
        <f t="shared" si="1"/>
        <v/>
      </c>
      <c r="Q131" s="137" t="str">
        <f t="shared" si="8"/>
        <v/>
      </c>
      <c r="R131" s="134" t="str">
        <f t="shared" si="2"/>
        <v/>
      </c>
      <c r="S131" s="134" t="str">
        <f t="shared" si="3"/>
        <v/>
      </c>
      <c r="T131" s="134" t="str">
        <f t="shared" si="4"/>
        <v/>
      </c>
      <c r="U131" s="134" t="str">
        <f t="shared" si="5"/>
        <v/>
      </c>
      <c r="V131" s="134" t="str">
        <f t="shared" si="12"/>
        <v/>
      </c>
      <c r="W131" s="142" t="str">
        <f t="shared" si="14"/>
        <v/>
      </c>
      <c r="X131" s="265" t="str">
        <f t="shared" si="10"/>
        <v/>
      </c>
      <c r="Y131" s="16">
        <f t="shared" si="13"/>
        <v>0</v>
      </c>
    </row>
    <row r="132" spans="1:25" ht="12.75" hidden="1" customHeight="1">
      <c r="A132" s="128" t="s">
        <v>374</v>
      </c>
      <c r="B132" s="4"/>
      <c r="C132" s="98"/>
      <c r="D132" s="103"/>
      <c r="E132" s="129"/>
      <c r="F132" s="129"/>
      <c r="G132" s="130"/>
      <c r="H132" s="139"/>
      <c r="I132" s="261"/>
      <c r="J132" s="140" t="str">
        <f t="shared" si="11"/>
        <v/>
      </c>
      <c r="K132" s="132"/>
      <c r="L132" s="132"/>
      <c r="M132" s="133"/>
      <c r="N132" s="134" t="str">
        <f t="shared" si="6"/>
        <v/>
      </c>
      <c r="O132" s="140" t="str">
        <f t="shared" si="7"/>
        <v/>
      </c>
      <c r="P132" s="141" t="str">
        <f t="shared" si="1"/>
        <v/>
      </c>
      <c r="Q132" s="137" t="str">
        <f t="shared" si="8"/>
        <v/>
      </c>
      <c r="R132" s="134" t="str">
        <f t="shared" si="2"/>
        <v/>
      </c>
      <c r="S132" s="134" t="str">
        <f t="shared" si="3"/>
        <v/>
      </c>
      <c r="T132" s="134" t="str">
        <f t="shared" si="4"/>
        <v/>
      </c>
      <c r="U132" s="134" t="str">
        <f t="shared" si="5"/>
        <v/>
      </c>
      <c r="V132" s="134" t="str">
        <f t="shared" si="12"/>
        <v/>
      </c>
      <c r="W132" s="142" t="str">
        <f t="shared" si="14"/>
        <v/>
      </c>
      <c r="X132" s="265" t="str">
        <f t="shared" si="10"/>
        <v/>
      </c>
      <c r="Y132" s="16">
        <f t="shared" si="13"/>
        <v>0</v>
      </c>
    </row>
    <row r="133" spans="1:25" ht="12.75" hidden="1" customHeight="1">
      <c r="A133" s="128" t="s">
        <v>374</v>
      </c>
      <c r="B133" s="4"/>
      <c r="C133" s="98"/>
      <c r="D133" s="103"/>
      <c r="E133" s="129"/>
      <c r="F133" s="129"/>
      <c r="G133" s="130"/>
      <c r="H133" s="139"/>
      <c r="I133" s="261"/>
      <c r="J133" s="140" t="str">
        <f t="shared" si="11"/>
        <v/>
      </c>
      <c r="K133" s="132"/>
      <c r="L133" s="132"/>
      <c r="M133" s="133"/>
      <c r="N133" s="134" t="str">
        <f t="shared" si="6"/>
        <v/>
      </c>
      <c r="O133" s="140" t="str">
        <f t="shared" si="7"/>
        <v/>
      </c>
      <c r="P133" s="141" t="str">
        <f t="shared" si="1"/>
        <v/>
      </c>
      <c r="Q133" s="137" t="str">
        <f t="shared" si="8"/>
        <v/>
      </c>
      <c r="R133" s="134" t="str">
        <f t="shared" si="2"/>
        <v/>
      </c>
      <c r="S133" s="134" t="str">
        <f t="shared" si="3"/>
        <v/>
      </c>
      <c r="T133" s="134" t="str">
        <f t="shared" si="4"/>
        <v/>
      </c>
      <c r="U133" s="134" t="str">
        <f t="shared" si="5"/>
        <v/>
      </c>
      <c r="V133" s="134" t="str">
        <f t="shared" si="12"/>
        <v/>
      </c>
      <c r="W133" s="142" t="str">
        <f t="shared" si="14"/>
        <v/>
      </c>
      <c r="X133" s="265" t="str">
        <f t="shared" si="10"/>
        <v/>
      </c>
      <c r="Y133" s="16">
        <f t="shared" si="13"/>
        <v>0</v>
      </c>
    </row>
    <row r="134" spans="1:25" ht="12.75" hidden="1" customHeight="1">
      <c r="A134" s="128" t="s">
        <v>374</v>
      </c>
      <c r="B134" s="4"/>
      <c r="C134" s="98"/>
      <c r="D134" s="103"/>
      <c r="E134" s="129"/>
      <c r="F134" s="129"/>
      <c r="G134" s="130"/>
      <c r="H134" s="139"/>
      <c r="I134" s="261"/>
      <c r="J134" s="140" t="str">
        <f t="shared" si="11"/>
        <v/>
      </c>
      <c r="K134" s="132"/>
      <c r="L134" s="132"/>
      <c r="M134" s="133"/>
      <c r="N134" s="134" t="str">
        <f t="shared" si="6"/>
        <v/>
      </c>
      <c r="O134" s="140" t="str">
        <f t="shared" si="7"/>
        <v/>
      </c>
      <c r="P134" s="141" t="str">
        <f t="shared" si="1"/>
        <v/>
      </c>
      <c r="Q134" s="137" t="str">
        <f t="shared" si="8"/>
        <v/>
      </c>
      <c r="R134" s="134" t="str">
        <f t="shared" si="2"/>
        <v/>
      </c>
      <c r="S134" s="134" t="str">
        <f t="shared" si="3"/>
        <v/>
      </c>
      <c r="T134" s="134" t="str">
        <f t="shared" si="4"/>
        <v/>
      </c>
      <c r="U134" s="134" t="str">
        <f t="shared" si="5"/>
        <v/>
      </c>
      <c r="V134" s="134" t="str">
        <f t="shared" si="12"/>
        <v/>
      </c>
      <c r="W134" s="142" t="str">
        <f t="shared" si="14"/>
        <v/>
      </c>
      <c r="X134" s="265" t="str">
        <f t="shared" si="10"/>
        <v/>
      </c>
      <c r="Y134" s="16">
        <f t="shared" si="13"/>
        <v>0</v>
      </c>
    </row>
    <row r="135" spans="1:25" ht="12.75" hidden="1" customHeight="1">
      <c r="A135" s="128" t="s">
        <v>374</v>
      </c>
      <c r="B135" s="4"/>
      <c r="C135" s="98"/>
      <c r="D135" s="103"/>
      <c r="E135" s="129"/>
      <c r="F135" s="129"/>
      <c r="G135" s="130"/>
      <c r="H135" s="139"/>
      <c r="I135" s="261"/>
      <c r="J135" s="140" t="str">
        <f t="shared" si="11"/>
        <v/>
      </c>
      <c r="K135" s="132"/>
      <c r="L135" s="132"/>
      <c r="M135" s="133"/>
      <c r="N135" s="134" t="str">
        <f t="shared" si="6"/>
        <v/>
      </c>
      <c r="O135" s="140" t="str">
        <f t="shared" si="7"/>
        <v/>
      </c>
      <c r="P135" s="141" t="str">
        <f t="shared" ref="P135:P198" si="15">IF($Y135 = 1,IF($P$23="No",$P$24,0),"")</f>
        <v/>
      </c>
      <c r="Q135" s="137" t="str">
        <f t="shared" si="8"/>
        <v/>
      </c>
      <c r="R135" s="134" t="str">
        <f t="shared" ref="R135:R198" si="16">IF($Y135 = 1,IFERROR(IF($P$34="Per Bed",$Q$34,$Q$34 /F135),0) + IFERROR(IF($P$35="Per Bed",$Q$35,$Q$35/F135),0),"")</f>
        <v/>
      </c>
      <c r="S135" s="134" t="str">
        <f t="shared" ref="S135:S198" si="17">IF($Y135 = 1,IFERROR(IF($P$36="Per Bed",$Q$36,$Q$36/F135),0),"")</f>
        <v/>
      </c>
      <c r="T135" s="134" t="str">
        <f t="shared" ref="T135:T198" si="18">IF($Y135 = 1,IFERROR(IF($P$38="Per Bed",$Q$38,$Q$38 /F135),0) + IFERROR(IF($P$39="Per Bed",$Q$39,$Q$39/F135),0),"")</f>
        <v/>
      </c>
      <c r="U135" s="134" t="str">
        <f t="shared" ref="U135:U198" si="19">IF($Y135 = 1,IFERROR(IF($P$40="Per Bed",$Q$40,$Q$40/F135),0) + IFERROR(IF($P$41="Per Bed",$Q$41,$Q$41/F135),0) + IFERROR(IF($P$42="Per Bed",$Q$42,$Q$42/F135),0),"")</f>
        <v/>
      </c>
      <c r="V135" s="134" t="str">
        <f t="shared" si="12"/>
        <v/>
      </c>
      <c r="W135" s="142" t="str">
        <f t="shared" si="14"/>
        <v/>
      </c>
      <c r="X135" s="265" t="str">
        <f t="shared" si="10"/>
        <v/>
      </c>
      <c r="Y135" s="16">
        <f t="shared" si="13"/>
        <v>0</v>
      </c>
    </row>
    <row r="136" spans="1:25" ht="12.75" hidden="1" customHeight="1">
      <c r="A136" s="128" t="s">
        <v>374</v>
      </c>
      <c r="B136" s="4"/>
      <c r="C136" s="98"/>
      <c r="D136" s="103"/>
      <c r="E136" s="129"/>
      <c r="F136" s="129"/>
      <c r="G136" s="130"/>
      <c r="H136" s="139"/>
      <c r="I136" s="261"/>
      <c r="J136" s="140" t="str">
        <f t="shared" si="11"/>
        <v/>
      </c>
      <c r="K136" s="132"/>
      <c r="L136" s="132"/>
      <c r="M136" s="133"/>
      <c r="N136" s="134" t="str">
        <f t="shared" ref="N136:N199" si="20">IF($Y136 = 1, $I136-K136/12-L136/12-M136,"")</f>
        <v/>
      </c>
      <c r="O136" s="140" t="str">
        <f t="shared" si="7"/>
        <v/>
      </c>
      <c r="P136" s="141" t="str">
        <f t="shared" si="15"/>
        <v/>
      </c>
      <c r="Q136" s="137" t="str">
        <f t="shared" ref="Q136:Q199" si="21">IF($Y136 = 1,$Q$19,"")</f>
        <v/>
      </c>
      <c r="R136" s="134" t="str">
        <f t="shared" si="16"/>
        <v/>
      </c>
      <c r="S136" s="134" t="str">
        <f t="shared" si="17"/>
        <v/>
      </c>
      <c r="T136" s="134" t="str">
        <f t="shared" si="18"/>
        <v/>
      </c>
      <c r="U136" s="134" t="str">
        <f t="shared" si="19"/>
        <v/>
      </c>
      <c r="V136" s="134" t="str">
        <f t="shared" si="12"/>
        <v/>
      </c>
      <c r="W136" s="142" t="str">
        <f t="shared" si="14"/>
        <v/>
      </c>
      <c r="X136" s="265" t="str">
        <f t="shared" si="10"/>
        <v/>
      </c>
      <c r="Y136" s="16">
        <f t="shared" si="13"/>
        <v>0</v>
      </c>
    </row>
    <row r="137" spans="1:25" ht="12.75" hidden="1" customHeight="1">
      <c r="A137" s="128" t="s">
        <v>374</v>
      </c>
      <c r="B137" s="4"/>
      <c r="C137" s="98"/>
      <c r="D137" s="103"/>
      <c r="E137" s="129"/>
      <c r="F137" s="129"/>
      <c r="G137" s="130"/>
      <c r="H137" s="139"/>
      <c r="I137" s="261"/>
      <c r="J137" s="140" t="str">
        <f t="shared" ref="J137:J200" si="22">IF($Y137 = 1,$I137/$E137,"")</f>
        <v/>
      </c>
      <c r="K137" s="132"/>
      <c r="L137" s="132"/>
      <c r="M137" s="133"/>
      <c r="N137" s="134" t="str">
        <f t="shared" si="20"/>
        <v/>
      </c>
      <c r="O137" s="140" t="str">
        <f t="shared" si="7"/>
        <v/>
      </c>
      <c r="P137" s="141" t="str">
        <f t="shared" si="15"/>
        <v/>
      </c>
      <c r="Q137" s="137" t="str">
        <f t="shared" si="21"/>
        <v/>
      </c>
      <c r="R137" s="134" t="str">
        <f t="shared" si="16"/>
        <v/>
      </c>
      <c r="S137" s="134" t="str">
        <f t="shared" si="17"/>
        <v/>
      </c>
      <c r="T137" s="134" t="str">
        <f t="shared" si="18"/>
        <v/>
      </c>
      <c r="U137" s="134" t="str">
        <f t="shared" si="19"/>
        <v/>
      </c>
      <c r="V137" s="134" t="str">
        <f t="shared" ref="V137:V200" si="23">IF($Y137 = 1,$I$44,"")</f>
        <v/>
      </c>
      <c r="W137" s="142" t="str">
        <f t="shared" si="14"/>
        <v/>
      </c>
      <c r="X137" s="265" t="str">
        <f t="shared" si="10"/>
        <v/>
      </c>
      <c r="Y137" s="16">
        <f t="shared" ref="Y137:Y200" si="24">IF(AND(A137&lt;&gt;"", E137 &gt; 0, F137 &lt;&gt; ""),  1, 0 )</f>
        <v>0</v>
      </c>
    </row>
    <row r="138" spans="1:25" ht="12.75" hidden="1" customHeight="1">
      <c r="A138" s="128" t="s">
        <v>374</v>
      </c>
      <c r="B138" s="4"/>
      <c r="C138" s="98"/>
      <c r="D138" s="103"/>
      <c r="E138" s="129"/>
      <c r="F138" s="129"/>
      <c r="G138" s="130"/>
      <c r="H138" s="139"/>
      <c r="I138" s="261"/>
      <c r="J138" s="140" t="str">
        <f t="shared" si="22"/>
        <v/>
      </c>
      <c r="K138" s="132"/>
      <c r="L138" s="132"/>
      <c r="M138" s="133"/>
      <c r="N138" s="134" t="str">
        <f t="shared" si="20"/>
        <v/>
      </c>
      <c r="O138" s="140" t="str">
        <f t="shared" si="7"/>
        <v/>
      </c>
      <c r="P138" s="141" t="str">
        <f t="shared" si="15"/>
        <v/>
      </c>
      <c r="Q138" s="137" t="str">
        <f t="shared" si="21"/>
        <v/>
      </c>
      <c r="R138" s="134" t="str">
        <f t="shared" si="16"/>
        <v/>
      </c>
      <c r="S138" s="134" t="str">
        <f t="shared" si="17"/>
        <v/>
      </c>
      <c r="T138" s="134" t="str">
        <f t="shared" si="18"/>
        <v/>
      </c>
      <c r="U138" s="134" t="str">
        <f t="shared" si="19"/>
        <v/>
      </c>
      <c r="V138" s="134" t="str">
        <f t="shared" si="23"/>
        <v/>
      </c>
      <c r="W138" s="142" t="str">
        <f t="shared" si="14"/>
        <v/>
      </c>
      <c r="X138" s="265" t="str">
        <f t="shared" si="10"/>
        <v/>
      </c>
      <c r="Y138" s="16">
        <f t="shared" si="24"/>
        <v>0</v>
      </c>
    </row>
    <row r="139" spans="1:25" ht="12.75" hidden="1" customHeight="1">
      <c r="A139" s="128" t="s">
        <v>374</v>
      </c>
      <c r="B139" s="4"/>
      <c r="C139" s="98"/>
      <c r="D139" s="103"/>
      <c r="E139" s="129"/>
      <c r="F139" s="129"/>
      <c r="G139" s="130"/>
      <c r="H139" s="139"/>
      <c r="I139" s="261"/>
      <c r="J139" s="140" t="str">
        <f t="shared" si="22"/>
        <v/>
      </c>
      <c r="K139" s="132"/>
      <c r="L139" s="132"/>
      <c r="M139" s="133"/>
      <c r="N139" s="134" t="str">
        <f t="shared" si="20"/>
        <v/>
      </c>
      <c r="O139" s="140" t="str">
        <f t="shared" si="7"/>
        <v/>
      </c>
      <c r="P139" s="141" t="str">
        <f t="shared" si="15"/>
        <v/>
      </c>
      <c r="Q139" s="137" t="str">
        <f t="shared" si="21"/>
        <v/>
      </c>
      <c r="R139" s="134" t="str">
        <f t="shared" si="16"/>
        <v/>
      </c>
      <c r="S139" s="134" t="str">
        <f t="shared" si="17"/>
        <v/>
      </c>
      <c r="T139" s="134" t="str">
        <f t="shared" si="18"/>
        <v/>
      </c>
      <c r="U139" s="134" t="str">
        <f t="shared" si="19"/>
        <v/>
      </c>
      <c r="V139" s="134" t="str">
        <f t="shared" si="23"/>
        <v/>
      </c>
      <c r="W139" s="142" t="str">
        <f t="shared" si="14"/>
        <v/>
      </c>
      <c r="X139" s="265" t="str">
        <f t="shared" si="10"/>
        <v/>
      </c>
      <c r="Y139" s="16">
        <f t="shared" si="24"/>
        <v>0</v>
      </c>
    </row>
    <row r="140" spans="1:25" ht="12.75" hidden="1" customHeight="1">
      <c r="A140" s="128" t="s">
        <v>374</v>
      </c>
      <c r="B140" s="4"/>
      <c r="C140" s="98"/>
      <c r="D140" s="103"/>
      <c r="E140" s="129"/>
      <c r="F140" s="129"/>
      <c r="G140" s="130"/>
      <c r="H140" s="139"/>
      <c r="I140" s="261"/>
      <c r="J140" s="140" t="str">
        <f t="shared" si="22"/>
        <v/>
      </c>
      <c r="K140" s="132"/>
      <c r="L140" s="132"/>
      <c r="M140" s="133"/>
      <c r="N140" s="134" t="str">
        <f t="shared" si="20"/>
        <v/>
      </c>
      <c r="O140" s="140" t="str">
        <f t="shared" si="7"/>
        <v/>
      </c>
      <c r="P140" s="141" t="str">
        <f t="shared" si="15"/>
        <v/>
      </c>
      <c r="Q140" s="137" t="str">
        <f t="shared" si="21"/>
        <v/>
      </c>
      <c r="R140" s="134" t="str">
        <f t="shared" si="16"/>
        <v/>
      </c>
      <c r="S140" s="134" t="str">
        <f t="shared" si="17"/>
        <v/>
      </c>
      <c r="T140" s="134" t="str">
        <f t="shared" si="18"/>
        <v/>
      </c>
      <c r="U140" s="134" t="str">
        <f t="shared" si="19"/>
        <v/>
      </c>
      <c r="V140" s="134" t="str">
        <f t="shared" si="23"/>
        <v/>
      </c>
      <c r="W140" s="142" t="str">
        <f t="shared" ref="W140:W203" si="25">IF($Y140 = 1,N140+SUM(P140:V140),"")</f>
        <v/>
      </c>
      <c r="X140" s="265" t="str">
        <f t="shared" si="10"/>
        <v/>
      </c>
      <c r="Y140" s="16">
        <f t="shared" si="24"/>
        <v>0</v>
      </c>
    </row>
    <row r="141" spans="1:25" ht="12.75" hidden="1" customHeight="1">
      <c r="A141" s="128" t="s">
        <v>374</v>
      </c>
      <c r="B141" s="4"/>
      <c r="C141" s="98"/>
      <c r="D141" s="103"/>
      <c r="E141" s="129"/>
      <c r="F141" s="129"/>
      <c r="G141" s="130"/>
      <c r="H141" s="139"/>
      <c r="I141" s="261"/>
      <c r="J141" s="140" t="str">
        <f t="shared" si="22"/>
        <v/>
      </c>
      <c r="K141" s="132"/>
      <c r="L141" s="132"/>
      <c r="M141" s="133"/>
      <c r="N141" s="134" t="str">
        <f t="shared" si="20"/>
        <v/>
      </c>
      <c r="O141" s="140" t="str">
        <f t="shared" si="7"/>
        <v/>
      </c>
      <c r="P141" s="141" t="str">
        <f t="shared" si="15"/>
        <v/>
      </c>
      <c r="Q141" s="137" t="str">
        <f t="shared" si="21"/>
        <v/>
      </c>
      <c r="R141" s="134" t="str">
        <f t="shared" si="16"/>
        <v/>
      </c>
      <c r="S141" s="134" t="str">
        <f t="shared" si="17"/>
        <v/>
      </c>
      <c r="T141" s="134" t="str">
        <f t="shared" si="18"/>
        <v/>
      </c>
      <c r="U141" s="134" t="str">
        <f t="shared" si="19"/>
        <v/>
      </c>
      <c r="V141" s="134" t="str">
        <f t="shared" si="23"/>
        <v/>
      </c>
      <c r="W141" s="142" t="str">
        <f t="shared" si="25"/>
        <v/>
      </c>
      <c r="X141" s="265" t="str">
        <f t="shared" si="10"/>
        <v/>
      </c>
      <c r="Y141" s="16">
        <f t="shared" si="24"/>
        <v>0</v>
      </c>
    </row>
    <row r="142" spans="1:25" ht="12.75" hidden="1" customHeight="1">
      <c r="A142" s="128" t="s">
        <v>374</v>
      </c>
      <c r="B142" s="4"/>
      <c r="C142" s="98"/>
      <c r="D142" s="103"/>
      <c r="E142" s="129"/>
      <c r="F142" s="129"/>
      <c r="G142" s="130"/>
      <c r="H142" s="139"/>
      <c r="I142" s="261"/>
      <c r="J142" s="140" t="str">
        <f t="shared" si="22"/>
        <v/>
      </c>
      <c r="K142" s="132"/>
      <c r="L142" s="132"/>
      <c r="M142" s="133"/>
      <c r="N142" s="134" t="str">
        <f t="shared" si="20"/>
        <v/>
      </c>
      <c r="O142" s="140" t="str">
        <f t="shared" si="7"/>
        <v/>
      </c>
      <c r="P142" s="141" t="str">
        <f t="shared" si="15"/>
        <v/>
      </c>
      <c r="Q142" s="137" t="str">
        <f t="shared" si="21"/>
        <v/>
      </c>
      <c r="R142" s="134" t="str">
        <f t="shared" si="16"/>
        <v/>
      </c>
      <c r="S142" s="134" t="str">
        <f t="shared" si="17"/>
        <v/>
      </c>
      <c r="T142" s="134" t="str">
        <f t="shared" si="18"/>
        <v/>
      </c>
      <c r="U142" s="134" t="str">
        <f t="shared" si="19"/>
        <v/>
      </c>
      <c r="V142" s="134" t="str">
        <f t="shared" si="23"/>
        <v/>
      </c>
      <c r="W142" s="142" t="str">
        <f t="shared" si="25"/>
        <v/>
      </c>
      <c r="X142" s="265" t="str">
        <f t="shared" si="10"/>
        <v/>
      </c>
      <c r="Y142" s="16">
        <f t="shared" si="24"/>
        <v>0</v>
      </c>
    </row>
    <row r="143" spans="1:25" ht="12.75" hidden="1" customHeight="1">
      <c r="A143" s="128" t="s">
        <v>374</v>
      </c>
      <c r="B143" s="4"/>
      <c r="C143" s="98"/>
      <c r="D143" s="103"/>
      <c r="E143" s="129"/>
      <c r="F143" s="129"/>
      <c r="G143" s="130"/>
      <c r="H143" s="139"/>
      <c r="I143" s="261"/>
      <c r="J143" s="140" t="str">
        <f t="shared" si="22"/>
        <v/>
      </c>
      <c r="K143" s="132"/>
      <c r="L143" s="132"/>
      <c r="M143" s="133"/>
      <c r="N143" s="134" t="str">
        <f t="shared" si="20"/>
        <v/>
      </c>
      <c r="O143" s="140" t="str">
        <f t="shared" si="7"/>
        <v/>
      </c>
      <c r="P143" s="141" t="str">
        <f t="shared" si="15"/>
        <v/>
      </c>
      <c r="Q143" s="137" t="str">
        <f t="shared" si="21"/>
        <v/>
      </c>
      <c r="R143" s="134" t="str">
        <f t="shared" si="16"/>
        <v/>
      </c>
      <c r="S143" s="134" t="str">
        <f t="shared" si="17"/>
        <v/>
      </c>
      <c r="T143" s="134" t="str">
        <f t="shared" si="18"/>
        <v/>
      </c>
      <c r="U143" s="134" t="str">
        <f t="shared" si="19"/>
        <v/>
      </c>
      <c r="V143" s="134" t="str">
        <f t="shared" si="23"/>
        <v/>
      </c>
      <c r="W143" s="142" t="str">
        <f t="shared" si="25"/>
        <v/>
      </c>
      <c r="X143" s="265" t="str">
        <f t="shared" si="10"/>
        <v/>
      </c>
      <c r="Y143" s="16">
        <f t="shared" si="24"/>
        <v>0</v>
      </c>
    </row>
    <row r="144" spans="1:25" ht="12.75" hidden="1" customHeight="1">
      <c r="A144" s="128" t="s">
        <v>374</v>
      </c>
      <c r="B144" s="4"/>
      <c r="C144" s="98"/>
      <c r="D144" s="103"/>
      <c r="E144" s="129"/>
      <c r="F144" s="129"/>
      <c r="G144" s="130"/>
      <c r="H144" s="139"/>
      <c r="I144" s="261"/>
      <c r="J144" s="140" t="str">
        <f t="shared" si="22"/>
        <v/>
      </c>
      <c r="K144" s="132"/>
      <c r="L144" s="132"/>
      <c r="M144" s="133"/>
      <c r="N144" s="134" t="str">
        <f t="shared" si="20"/>
        <v/>
      </c>
      <c r="O144" s="140" t="str">
        <f t="shared" si="7"/>
        <v/>
      </c>
      <c r="P144" s="141" t="str">
        <f t="shared" si="15"/>
        <v/>
      </c>
      <c r="Q144" s="137" t="str">
        <f t="shared" si="21"/>
        <v/>
      </c>
      <c r="R144" s="134" t="str">
        <f t="shared" si="16"/>
        <v/>
      </c>
      <c r="S144" s="134" t="str">
        <f t="shared" si="17"/>
        <v/>
      </c>
      <c r="T144" s="134" t="str">
        <f t="shared" si="18"/>
        <v/>
      </c>
      <c r="U144" s="134" t="str">
        <f t="shared" si="19"/>
        <v/>
      </c>
      <c r="V144" s="134" t="str">
        <f t="shared" si="23"/>
        <v/>
      </c>
      <c r="W144" s="142" t="str">
        <f t="shared" si="25"/>
        <v/>
      </c>
      <c r="X144" s="265" t="str">
        <f t="shared" si="10"/>
        <v/>
      </c>
      <c r="Y144" s="16">
        <f t="shared" si="24"/>
        <v>0</v>
      </c>
    </row>
    <row r="145" spans="1:25" ht="12.75" hidden="1" customHeight="1">
      <c r="A145" s="128" t="s">
        <v>374</v>
      </c>
      <c r="B145" s="4"/>
      <c r="C145" s="98"/>
      <c r="D145" s="103"/>
      <c r="E145" s="129"/>
      <c r="F145" s="129"/>
      <c r="G145" s="130"/>
      <c r="H145" s="139"/>
      <c r="I145" s="261"/>
      <c r="J145" s="140" t="str">
        <f t="shared" si="22"/>
        <v/>
      </c>
      <c r="K145" s="132"/>
      <c r="L145" s="132"/>
      <c r="M145" s="133"/>
      <c r="N145" s="134" t="str">
        <f t="shared" si="20"/>
        <v/>
      </c>
      <c r="O145" s="140" t="str">
        <f t="shared" si="7"/>
        <v/>
      </c>
      <c r="P145" s="141" t="str">
        <f t="shared" si="15"/>
        <v/>
      </c>
      <c r="Q145" s="137" t="str">
        <f t="shared" si="21"/>
        <v/>
      </c>
      <c r="R145" s="134" t="str">
        <f t="shared" si="16"/>
        <v/>
      </c>
      <c r="S145" s="134" t="str">
        <f t="shared" si="17"/>
        <v/>
      </c>
      <c r="T145" s="134" t="str">
        <f t="shared" si="18"/>
        <v/>
      </c>
      <c r="U145" s="134" t="str">
        <f t="shared" si="19"/>
        <v/>
      </c>
      <c r="V145" s="134" t="str">
        <f t="shared" si="23"/>
        <v/>
      </c>
      <c r="W145" s="142" t="str">
        <f t="shared" si="25"/>
        <v/>
      </c>
      <c r="X145" s="265" t="str">
        <f t="shared" si="10"/>
        <v/>
      </c>
      <c r="Y145" s="16">
        <f t="shared" si="24"/>
        <v>0</v>
      </c>
    </row>
    <row r="146" spans="1:25" ht="12.75" hidden="1" customHeight="1">
      <c r="A146" s="128" t="s">
        <v>374</v>
      </c>
      <c r="B146" s="4"/>
      <c r="C146" s="98"/>
      <c r="D146" s="103"/>
      <c r="E146" s="129"/>
      <c r="F146" s="129"/>
      <c r="G146" s="130"/>
      <c r="H146" s="139"/>
      <c r="I146" s="261"/>
      <c r="J146" s="140" t="str">
        <f t="shared" si="22"/>
        <v/>
      </c>
      <c r="K146" s="132"/>
      <c r="L146" s="132"/>
      <c r="M146" s="133"/>
      <c r="N146" s="134" t="str">
        <f t="shared" si="20"/>
        <v/>
      </c>
      <c r="O146" s="140" t="str">
        <f t="shared" si="7"/>
        <v/>
      </c>
      <c r="P146" s="141" t="str">
        <f t="shared" si="15"/>
        <v/>
      </c>
      <c r="Q146" s="137" t="str">
        <f t="shared" si="21"/>
        <v/>
      </c>
      <c r="R146" s="134" t="str">
        <f t="shared" si="16"/>
        <v/>
      </c>
      <c r="S146" s="134" t="str">
        <f t="shared" si="17"/>
        <v/>
      </c>
      <c r="T146" s="134" t="str">
        <f t="shared" si="18"/>
        <v/>
      </c>
      <c r="U146" s="134" t="str">
        <f t="shared" si="19"/>
        <v/>
      </c>
      <c r="V146" s="134" t="str">
        <f t="shared" si="23"/>
        <v/>
      </c>
      <c r="W146" s="142" t="str">
        <f t="shared" si="25"/>
        <v/>
      </c>
      <c r="X146" s="265" t="str">
        <f t="shared" si="10"/>
        <v/>
      </c>
      <c r="Y146" s="16">
        <f t="shared" si="24"/>
        <v>0</v>
      </c>
    </row>
    <row r="147" spans="1:25" ht="12.75" hidden="1" customHeight="1">
      <c r="A147" s="128" t="s">
        <v>374</v>
      </c>
      <c r="B147" s="4"/>
      <c r="C147" s="98"/>
      <c r="D147" s="103"/>
      <c r="E147" s="129"/>
      <c r="F147" s="129"/>
      <c r="G147" s="130"/>
      <c r="H147" s="139"/>
      <c r="I147" s="261"/>
      <c r="J147" s="140" t="str">
        <f t="shared" si="22"/>
        <v/>
      </c>
      <c r="K147" s="132"/>
      <c r="L147" s="132"/>
      <c r="M147" s="133"/>
      <c r="N147" s="134" t="str">
        <f t="shared" si="20"/>
        <v/>
      </c>
      <c r="O147" s="140" t="str">
        <f t="shared" si="7"/>
        <v/>
      </c>
      <c r="P147" s="141" t="str">
        <f t="shared" si="15"/>
        <v/>
      </c>
      <c r="Q147" s="137" t="str">
        <f t="shared" si="21"/>
        <v/>
      </c>
      <c r="R147" s="134" t="str">
        <f t="shared" si="16"/>
        <v/>
      </c>
      <c r="S147" s="134" t="str">
        <f t="shared" si="17"/>
        <v/>
      </c>
      <c r="T147" s="134" t="str">
        <f t="shared" si="18"/>
        <v/>
      </c>
      <c r="U147" s="134" t="str">
        <f t="shared" si="19"/>
        <v/>
      </c>
      <c r="V147" s="134" t="str">
        <f t="shared" si="23"/>
        <v/>
      </c>
      <c r="W147" s="142" t="str">
        <f t="shared" si="25"/>
        <v/>
      </c>
      <c r="X147" s="265" t="str">
        <f t="shared" si="10"/>
        <v/>
      </c>
      <c r="Y147" s="16">
        <f t="shared" si="24"/>
        <v>0</v>
      </c>
    </row>
    <row r="148" spans="1:25" ht="12.75" hidden="1" customHeight="1">
      <c r="A148" s="128" t="s">
        <v>374</v>
      </c>
      <c r="B148" s="4"/>
      <c r="C148" s="98"/>
      <c r="D148" s="103"/>
      <c r="E148" s="129"/>
      <c r="F148" s="129"/>
      <c r="G148" s="130"/>
      <c r="H148" s="139"/>
      <c r="I148" s="261"/>
      <c r="J148" s="140" t="str">
        <f t="shared" si="22"/>
        <v/>
      </c>
      <c r="K148" s="132"/>
      <c r="L148" s="132"/>
      <c r="M148" s="133"/>
      <c r="N148" s="134" t="str">
        <f t="shared" si="20"/>
        <v/>
      </c>
      <c r="O148" s="140" t="str">
        <f t="shared" si="7"/>
        <v/>
      </c>
      <c r="P148" s="141" t="str">
        <f t="shared" si="15"/>
        <v/>
      </c>
      <c r="Q148" s="137" t="str">
        <f t="shared" si="21"/>
        <v/>
      </c>
      <c r="R148" s="134" t="str">
        <f t="shared" si="16"/>
        <v/>
      </c>
      <c r="S148" s="134" t="str">
        <f t="shared" si="17"/>
        <v/>
      </c>
      <c r="T148" s="134" t="str">
        <f t="shared" si="18"/>
        <v/>
      </c>
      <c r="U148" s="134" t="str">
        <f t="shared" si="19"/>
        <v/>
      </c>
      <c r="V148" s="134" t="str">
        <f t="shared" si="23"/>
        <v/>
      </c>
      <c r="W148" s="142" t="str">
        <f t="shared" si="25"/>
        <v/>
      </c>
      <c r="X148" s="265" t="str">
        <f t="shared" si="10"/>
        <v/>
      </c>
      <c r="Y148" s="16">
        <f t="shared" si="24"/>
        <v>0</v>
      </c>
    </row>
    <row r="149" spans="1:25" ht="12.75" hidden="1" customHeight="1">
      <c r="A149" s="128" t="s">
        <v>374</v>
      </c>
      <c r="B149" s="4"/>
      <c r="C149" s="98"/>
      <c r="D149" s="103"/>
      <c r="E149" s="129"/>
      <c r="F149" s="129"/>
      <c r="G149" s="130"/>
      <c r="H149" s="139"/>
      <c r="I149" s="261"/>
      <c r="J149" s="140" t="str">
        <f t="shared" si="22"/>
        <v/>
      </c>
      <c r="K149" s="132"/>
      <c r="L149" s="132"/>
      <c r="M149" s="133"/>
      <c r="N149" s="134" t="str">
        <f t="shared" si="20"/>
        <v/>
      </c>
      <c r="O149" s="140" t="str">
        <f t="shared" si="7"/>
        <v/>
      </c>
      <c r="P149" s="141" t="str">
        <f t="shared" si="15"/>
        <v/>
      </c>
      <c r="Q149" s="137" t="str">
        <f t="shared" si="21"/>
        <v/>
      </c>
      <c r="R149" s="134" t="str">
        <f t="shared" si="16"/>
        <v/>
      </c>
      <c r="S149" s="134" t="str">
        <f t="shared" si="17"/>
        <v/>
      </c>
      <c r="T149" s="134" t="str">
        <f t="shared" si="18"/>
        <v/>
      </c>
      <c r="U149" s="134" t="str">
        <f t="shared" si="19"/>
        <v/>
      </c>
      <c r="V149" s="134" t="str">
        <f t="shared" si="23"/>
        <v/>
      </c>
      <c r="W149" s="142" t="str">
        <f t="shared" si="25"/>
        <v/>
      </c>
      <c r="X149" s="265" t="str">
        <f t="shared" si="10"/>
        <v/>
      </c>
      <c r="Y149" s="16">
        <f t="shared" si="24"/>
        <v>0</v>
      </c>
    </row>
    <row r="150" spans="1:25" ht="12.75" hidden="1" customHeight="1">
      <c r="A150" s="128" t="s">
        <v>374</v>
      </c>
      <c r="B150" s="4"/>
      <c r="C150" s="98"/>
      <c r="D150" s="103"/>
      <c r="E150" s="129"/>
      <c r="F150" s="129"/>
      <c r="G150" s="130"/>
      <c r="H150" s="139"/>
      <c r="I150" s="261"/>
      <c r="J150" s="140" t="str">
        <f t="shared" si="22"/>
        <v/>
      </c>
      <c r="K150" s="132"/>
      <c r="L150" s="132"/>
      <c r="M150" s="133"/>
      <c r="N150" s="134" t="str">
        <f t="shared" si="20"/>
        <v/>
      </c>
      <c r="O150" s="140" t="str">
        <f t="shared" si="7"/>
        <v/>
      </c>
      <c r="P150" s="141" t="str">
        <f t="shared" si="15"/>
        <v/>
      </c>
      <c r="Q150" s="137" t="str">
        <f t="shared" si="21"/>
        <v/>
      </c>
      <c r="R150" s="134" t="str">
        <f t="shared" si="16"/>
        <v/>
      </c>
      <c r="S150" s="134" t="str">
        <f t="shared" si="17"/>
        <v/>
      </c>
      <c r="T150" s="134" t="str">
        <f t="shared" si="18"/>
        <v/>
      </c>
      <c r="U150" s="134" t="str">
        <f t="shared" si="19"/>
        <v/>
      </c>
      <c r="V150" s="134" t="str">
        <f t="shared" si="23"/>
        <v/>
      </c>
      <c r="W150" s="142" t="str">
        <f t="shared" si="25"/>
        <v/>
      </c>
      <c r="X150" s="265" t="str">
        <f t="shared" si="10"/>
        <v/>
      </c>
      <c r="Y150" s="16">
        <f t="shared" si="24"/>
        <v>0</v>
      </c>
    </row>
    <row r="151" spans="1:25" ht="12.75" hidden="1" customHeight="1">
      <c r="A151" s="128" t="s">
        <v>374</v>
      </c>
      <c r="B151" s="4"/>
      <c r="C151" s="98"/>
      <c r="D151" s="103"/>
      <c r="E151" s="129"/>
      <c r="F151" s="129"/>
      <c r="G151" s="130"/>
      <c r="H151" s="139"/>
      <c r="I151" s="261"/>
      <c r="J151" s="140" t="str">
        <f t="shared" si="22"/>
        <v/>
      </c>
      <c r="K151" s="132"/>
      <c r="L151" s="132"/>
      <c r="M151" s="133"/>
      <c r="N151" s="134" t="str">
        <f t="shared" si="20"/>
        <v/>
      </c>
      <c r="O151" s="140" t="str">
        <f t="shared" si="7"/>
        <v/>
      </c>
      <c r="P151" s="141" t="str">
        <f t="shared" si="15"/>
        <v/>
      </c>
      <c r="Q151" s="137" t="str">
        <f t="shared" si="21"/>
        <v/>
      </c>
      <c r="R151" s="134" t="str">
        <f t="shared" si="16"/>
        <v/>
      </c>
      <c r="S151" s="134" t="str">
        <f t="shared" si="17"/>
        <v/>
      </c>
      <c r="T151" s="134" t="str">
        <f t="shared" si="18"/>
        <v/>
      </c>
      <c r="U151" s="134" t="str">
        <f t="shared" si="19"/>
        <v/>
      </c>
      <c r="V151" s="134" t="str">
        <f t="shared" si="23"/>
        <v/>
      </c>
      <c r="W151" s="142" t="str">
        <f t="shared" si="25"/>
        <v/>
      </c>
      <c r="X151" s="265" t="str">
        <f t="shared" si="10"/>
        <v/>
      </c>
      <c r="Y151" s="16">
        <f t="shared" si="24"/>
        <v>0</v>
      </c>
    </row>
    <row r="152" spans="1:25" ht="12.75" hidden="1" customHeight="1">
      <c r="A152" s="128" t="s">
        <v>374</v>
      </c>
      <c r="B152" s="4"/>
      <c r="C152" s="98"/>
      <c r="D152" s="103"/>
      <c r="E152" s="129"/>
      <c r="F152" s="129"/>
      <c r="G152" s="130"/>
      <c r="H152" s="139"/>
      <c r="I152" s="261"/>
      <c r="J152" s="140" t="str">
        <f t="shared" si="22"/>
        <v/>
      </c>
      <c r="K152" s="132"/>
      <c r="L152" s="132"/>
      <c r="M152" s="133"/>
      <c r="N152" s="134" t="str">
        <f t="shared" si="20"/>
        <v/>
      </c>
      <c r="O152" s="140" t="str">
        <f t="shared" si="7"/>
        <v/>
      </c>
      <c r="P152" s="141" t="str">
        <f t="shared" si="15"/>
        <v/>
      </c>
      <c r="Q152" s="137" t="str">
        <f t="shared" si="21"/>
        <v/>
      </c>
      <c r="R152" s="134" t="str">
        <f t="shared" si="16"/>
        <v/>
      </c>
      <c r="S152" s="134" t="str">
        <f t="shared" si="17"/>
        <v/>
      </c>
      <c r="T152" s="134" t="str">
        <f t="shared" si="18"/>
        <v/>
      </c>
      <c r="U152" s="134" t="str">
        <f t="shared" si="19"/>
        <v/>
      </c>
      <c r="V152" s="134" t="str">
        <f t="shared" si="23"/>
        <v/>
      </c>
      <c r="W152" s="142" t="str">
        <f t="shared" si="25"/>
        <v/>
      </c>
      <c r="X152" s="265" t="str">
        <f t="shared" si="10"/>
        <v/>
      </c>
      <c r="Y152" s="16">
        <f t="shared" si="24"/>
        <v>0</v>
      </c>
    </row>
    <row r="153" spans="1:25" ht="12.75" hidden="1" customHeight="1">
      <c r="A153" s="128" t="s">
        <v>374</v>
      </c>
      <c r="B153" s="4"/>
      <c r="C153" s="98"/>
      <c r="D153" s="103"/>
      <c r="E153" s="129"/>
      <c r="F153" s="129"/>
      <c r="G153" s="130"/>
      <c r="H153" s="139"/>
      <c r="I153" s="261"/>
      <c r="J153" s="140" t="str">
        <f t="shared" si="22"/>
        <v/>
      </c>
      <c r="K153" s="132"/>
      <c r="L153" s="132"/>
      <c r="M153" s="133"/>
      <c r="N153" s="134" t="str">
        <f t="shared" si="20"/>
        <v/>
      </c>
      <c r="O153" s="140" t="str">
        <f t="shared" si="7"/>
        <v/>
      </c>
      <c r="P153" s="141" t="str">
        <f t="shared" si="15"/>
        <v/>
      </c>
      <c r="Q153" s="137" t="str">
        <f t="shared" si="21"/>
        <v/>
      </c>
      <c r="R153" s="134" t="str">
        <f t="shared" si="16"/>
        <v/>
      </c>
      <c r="S153" s="134" t="str">
        <f t="shared" si="17"/>
        <v/>
      </c>
      <c r="T153" s="134" t="str">
        <f t="shared" si="18"/>
        <v/>
      </c>
      <c r="U153" s="134" t="str">
        <f t="shared" si="19"/>
        <v/>
      </c>
      <c r="V153" s="134" t="str">
        <f t="shared" si="23"/>
        <v/>
      </c>
      <c r="W153" s="142" t="str">
        <f t="shared" si="25"/>
        <v/>
      </c>
      <c r="X153" s="265" t="str">
        <f t="shared" si="10"/>
        <v/>
      </c>
      <c r="Y153" s="16">
        <f t="shared" si="24"/>
        <v>0</v>
      </c>
    </row>
    <row r="154" spans="1:25" ht="12.75" hidden="1" customHeight="1">
      <c r="A154" s="128" t="s">
        <v>374</v>
      </c>
      <c r="B154" s="4"/>
      <c r="C154" s="98"/>
      <c r="D154" s="103"/>
      <c r="E154" s="129"/>
      <c r="F154" s="129"/>
      <c r="G154" s="130"/>
      <c r="H154" s="139"/>
      <c r="I154" s="261"/>
      <c r="J154" s="140" t="str">
        <f t="shared" si="22"/>
        <v/>
      </c>
      <c r="K154" s="132"/>
      <c r="L154" s="132"/>
      <c r="M154" s="133"/>
      <c r="N154" s="134" t="str">
        <f t="shared" si="20"/>
        <v/>
      </c>
      <c r="O154" s="140" t="str">
        <f t="shared" si="7"/>
        <v/>
      </c>
      <c r="P154" s="141" t="str">
        <f t="shared" si="15"/>
        <v/>
      </c>
      <c r="Q154" s="137" t="str">
        <f t="shared" si="21"/>
        <v/>
      </c>
      <c r="R154" s="134" t="str">
        <f t="shared" si="16"/>
        <v/>
      </c>
      <c r="S154" s="134" t="str">
        <f t="shared" si="17"/>
        <v/>
      </c>
      <c r="T154" s="134" t="str">
        <f t="shared" si="18"/>
        <v/>
      </c>
      <c r="U154" s="134" t="str">
        <f t="shared" si="19"/>
        <v/>
      </c>
      <c r="V154" s="134" t="str">
        <f t="shared" si="23"/>
        <v/>
      </c>
      <c r="W154" s="142" t="str">
        <f t="shared" si="25"/>
        <v/>
      </c>
      <c r="X154" s="265" t="str">
        <f t="shared" si="10"/>
        <v/>
      </c>
      <c r="Y154" s="16">
        <f t="shared" si="24"/>
        <v>0</v>
      </c>
    </row>
    <row r="155" spans="1:25" ht="12.75" hidden="1" customHeight="1">
      <c r="A155" s="128" t="s">
        <v>374</v>
      </c>
      <c r="B155" s="4"/>
      <c r="C155" s="98"/>
      <c r="D155" s="103"/>
      <c r="E155" s="129"/>
      <c r="F155" s="129"/>
      <c r="G155" s="130"/>
      <c r="H155" s="139"/>
      <c r="I155" s="261"/>
      <c r="J155" s="140" t="str">
        <f t="shared" si="22"/>
        <v/>
      </c>
      <c r="K155" s="132"/>
      <c r="L155" s="132"/>
      <c r="M155" s="133"/>
      <c r="N155" s="134" t="str">
        <f t="shared" si="20"/>
        <v/>
      </c>
      <c r="O155" s="140" t="str">
        <f t="shared" si="7"/>
        <v/>
      </c>
      <c r="P155" s="141" t="str">
        <f t="shared" si="15"/>
        <v/>
      </c>
      <c r="Q155" s="137" t="str">
        <f t="shared" si="21"/>
        <v/>
      </c>
      <c r="R155" s="134" t="str">
        <f t="shared" si="16"/>
        <v/>
      </c>
      <c r="S155" s="134" t="str">
        <f t="shared" si="17"/>
        <v/>
      </c>
      <c r="T155" s="134" t="str">
        <f t="shared" si="18"/>
        <v/>
      </c>
      <c r="U155" s="134" t="str">
        <f t="shared" si="19"/>
        <v/>
      </c>
      <c r="V155" s="134" t="str">
        <f t="shared" si="23"/>
        <v/>
      </c>
      <c r="W155" s="142" t="str">
        <f t="shared" si="25"/>
        <v/>
      </c>
      <c r="X155" s="265" t="str">
        <f t="shared" si="10"/>
        <v/>
      </c>
      <c r="Y155" s="16">
        <f t="shared" si="24"/>
        <v>0</v>
      </c>
    </row>
    <row r="156" spans="1:25" ht="12.75" hidden="1" customHeight="1">
      <c r="A156" s="128" t="s">
        <v>374</v>
      </c>
      <c r="B156" s="4"/>
      <c r="C156" s="98"/>
      <c r="D156" s="103"/>
      <c r="E156" s="129"/>
      <c r="F156" s="129"/>
      <c r="G156" s="130"/>
      <c r="H156" s="139"/>
      <c r="I156" s="261"/>
      <c r="J156" s="140" t="str">
        <f t="shared" si="22"/>
        <v/>
      </c>
      <c r="K156" s="132"/>
      <c r="L156" s="132"/>
      <c r="M156" s="133"/>
      <c r="N156" s="134" t="str">
        <f t="shared" si="20"/>
        <v/>
      </c>
      <c r="O156" s="140" t="str">
        <f t="shared" si="7"/>
        <v/>
      </c>
      <c r="P156" s="141" t="str">
        <f t="shared" si="15"/>
        <v/>
      </c>
      <c r="Q156" s="137" t="str">
        <f t="shared" si="21"/>
        <v/>
      </c>
      <c r="R156" s="134" t="str">
        <f t="shared" si="16"/>
        <v/>
      </c>
      <c r="S156" s="134" t="str">
        <f t="shared" si="17"/>
        <v/>
      </c>
      <c r="T156" s="134" t="str">
        <f t="shared" si="18"/>
        <v/>
      </c>
      <c r="U156" s="134" t="str">
        <f t="shared" si="19"/>
        <v/>
      </c>
      <c r="V156" s="134" t="str">
        <f t="shared" si="23"/>
        <v/>
      </c>
      <c r="W156" s="142" t="str">
        <f t="shared" si="25"/>
        <v/>
      </c>
      <c r="X156" s="265" t="str">
        <f t="shared" si="10"/>
        <v/>
      </c>
      <c r="Y156" s="16">
        <f t="shared" si="24"/>
        <v>0</v>
      </c>
    </row>
    <row r="157" spans="1:25" ht="12.75" hidden="1" customHeight="1">
      <c r="A157" s="128" t="s">
        <v>374</v>
      </c>
      <c r="B157" s="4"/>
      <c r="C157" s="98"/>
      <c r="D157" s="103"/>
      <c r="E157" s="129"/>
      <c r="F157" s="129"/>
      <c r="G157" s="130"/>
      <c r="H157" s="139"/>
      <c r="I157" s="261"/>
      <c r="J157" s="140" t="str">
        <f t="shared" si="22"/>
        <v/>
      </c>
      <c r="K157" s="132"/>
      <c r="L157" s="132"/>
      <c r="M157" s="133"/>
      <c r="N157" s="134" t="str">
        <f t="shared" si="20"/>
        <v/>
      </c>
      <c r="O157" s="140" t="str">
        <f t="shared" si="7"/>
        <v/>
      </c>
      <c r="P157" s="141" t="str">
        <f t="shared" si="15"/>
        <v/>
      </c>
      <c r="Q157" s="137" t="str">
        <f t="shared" si="21"/>
        <v/>
      </c>
      <c r="R157" s="134" t="str">
        <f t="shared" si="16"/>
        <v/>
      </c>
      <c r="S157" s="134" t="str">
        <f t="shared" si="17"/>
        <v/>
      </c>
      <c r="T157" s="134" t="str">
        <f t="shared" si="18"/>
        <v/>
      </c>
      <c r="U157" s="134" t="str">
        <f t="shared" si="19"/>
        <v/>
      </c>
      <c r="V157" s="134" t="str">
        <f t="shared" si="23"/>
        <v/>
      </c>
      <c r="W157" s="142" t="str">
        <f t="shared" si="25"/>
        <v/>
      </c>
      <c r="X157" s="265" t="str">
        <f t="shared" si="10"/>
        <v/>
      </c>
      <c r="Y157" s="16">
        <f t="shared" si="24"/>
        <v>0</v>
      </c>
    </row>
    <row r="158" spans="1:25" ht="12.75" hidden="1" customHeight="1">
      <c r="A158" s="128" t="s">
        <v>374</v>
      </c>
      <c r="B158" s="4"/>
      <c r="C158" s="98"/>
      <c r="D158" s="103"/>
      <c r="E158" s="129"/>
      <c r="F158" s="129"/>
      <c r="G158" s="130"/>
      <c r="H158" s="139"/>
      <c r="I158" s="261"/>
      <c r="J158" s="140" t="str">
        <f t="shared" si="22"/>
        <v/>
      </c>
      <c r="K158" s="132"/>
      <c r="L158" s="132"/>
      <c r="M158" s="133"/>
      <c r="N158" s="134" t="str">
        <f t="shared" si="20"/>
        <v/>
      </c>
      <c r="O158" s="140" t="str">
        <f t="shared" si="7"/>
        <v/>
      </c>
      <c r="P158" s="141" t="str">
        <f t="shared" si="15"/>
        <v/>
      </c>
      <c r="Q158" s="137" t="str">
        <f t="shared" si="21"/>
        <v/>
      </c>
      <c r="R158" s="134" t="str">
        <f t="shared" si="16"/>
        <v/>
      </c>
      <c r="S158" s="134" t="str">
        <f t="shared" si="17"/>
        <v/>
      </c>
      <c r="T158" s="134" t="str">
        <f t="shared" si="18"/>
        <v/>
      </c>
      <c r="U158" s="134" t="str">
        <f t="shared" si="19"/>
        <v/>
      </c>
      <c r="V158" s="134" t="str">
        <f t="shared" si="23"/>
        <v/>
      </c>
      <c r="W158" s="142" t="str">
        <f t="shared" si="25"/>
        <v/>
      </c>
      <c r="X158" s="265" t="str">
        <f t="shared" si="10"/>
        <v/>
      </c>
      <c r="Y158" s="16">
        <f t="shared" si="24"/>
        <v>0</v>
      </c>
    </row>
    <row r="159" spans="1:25" ht="12.75" hidden="1" customHeight="1">
      <c r="A159" s="128" t="s">
        <v>374</v>
      </c>
      <c r="B159" s="4"/>
      <c r="C159" s="98"/>
      <c r="D159" s="103"/>
      <c r="E159" s="129"/>
      <c r="F159" s="129"/>
      <c r="G159" s="130"/>
      <c r="H159" s="139"/>
      <c r="I159" s="261"/>
      <c r="J159" s="140" t="str">
        <f t="shared" si="22"/>
        <v/>
      </c>
      <c r="K159" s="132"/>
      <c r="L159" s="132"/>
      <c r="M159" s="133"/>
      <c r="N159" s="134" t="str">
        <f t="shared" si="20"/>
        <v/>
      </c>
      <c r="O159" s="140" t="str">
        <f t="shared" si="7"/>
        <v/>
      </c>
      <c r="P159" s="141" t="str">
        <f t="shared" si="15"/>
        <v/>
      </c>
      <c r="Q159" s="137" t="str">
        <f t="shared" si="21"/>
        <v/>
      </c>
      <c r="R159" s="134" t="str">
        <f t="shared" si="16"/>
        <v/>
      </c>
      <c r="S159" s="134" t="str">
        <f t="shared" si="17"/>
        <v/>
      </c>
      <c r="T159" s="134" t="str">
        <f t="shared" si="18"/>
        <v/>
      </c>
      <c r="U159" s="134" t="str">
        <f t="shared" si="19"/>
        <v/>
      </c>
      <c r="V159" s="134" t="str">
        <f t="shared" si="23"/>
        <v/>
      </c>
      <c r="W159" s="142" t="str">
        <f t="shared" si="25"/>
        <v/>
      </c>
      <c r="X159" s="265" t="str">
        <f t="shared" si="10"/>
        <v/>
      </c>
      <c r="Y159" s="16">
        <f t="shared" si="24"/>
        <v>0</v>
      </c>
    </row>
    <row r="160" spans="1:25" ht="12.75" hidden="1" customHeight="1">
      <c r="A160" s="128" t="s">
        <v>374</v>
      </c>
      <c r="B160" s="4"/>
      <c r="C160" s="98"/>
      <c r="D160" s="103"/>
      <c r="E160" s="129"/>
      <c r="F160" s="129"/>
      <c r="G160" s="130"/>
      <c r="H160" s="139"/>
      <c r="I160" s="261"/>
      <c r="J160" s="140" t="str">
        <f t="shared" si="22"/>
        <v/>
      </c>
      <c r="K160" s="132"/>
      <c r="L160" s="132"/>
      <c r="M160" s="133"/>
      <c r="N160" s="134" t="str">
        <f t="shared" si="20"/>
        <v/>
      </c>
      <c r="O160" s="140" t="str">
        <f t="shared" si="7"/>
        <v/>
      </c>
      <c r="P160" s="141" t="str">
        <f t="shared" si="15"/>
        <v/>
      </c>
      <c r="Q160" s="137" t="str">
        <f t="shared" si="21"/>
        <v/>
      </c>
      <c r="R160" s="134" t="str">
        <f t="shared" si="16"/>
        <v/>
      </c>
      <c r="S160" s="134" t="str">
        <f t="shared" si="17"/>
        <v/>
      </c>
      <c r="T160" s="134" t="str">
        <f t="shared" si="18"/>
        <v/>
      </c>
      <c r="U160" s="134" t="str">
        <f t="shared" si="19"/>
        <v/>
      </c>
      <c r="V160" s="134" t="str">
        <f t="shared" si="23"/>
        <v/>
      </c>
      <c r="W160" s="142" t="str">
        <f t="shared" si="25"/>
        <v/>
      </c>
      <c r="X160" s="265" t="str">
        <f t="shared" si="10"/>
        <v/>
      </c>
      <c r="Y160" s="16">
        <f t="shared" si="24"/>
        <v>0</v>
      </c>
    </row>
    <row r="161" spans="1:25" ht="12.75" hidden="1" customHeight="1">
      <c r="A161" s="128" t="s">
        <v>374</v>
      </c>
      <c r="B161" s="4"/>
      <c r="C161" s="98"/>
      <c r="D161" s="103"/>
      <c r="E161" s="129"/>
      <c r="F161" s="129"/>
      <c r="G161" s="130"/>
      <c r="H161" s="139"/>
      <c r="I161" s="261"/>
      <c r="J161" s="140" t="str">
        <f t="shared" si="22"/>
        <v/>
      </c>
      <c r="K161" s="132"/>
      <c r="L161" s="132"/>
      <c r="M161" s="133"/>
      <c r="N161" s="134" t="str">
        <f t="shared" si="20"/>
        <v/>
      </c>
      <c r="O161" s="140" t="str">
        <f t="shared" si="7"/>
        <v/>
      </c>
      <c r="P161" s="141" t="str">
        <f t="shared" si="15"/>
        <v/>
      </c>
      <c r="Q161" s="137" t="str">
        <f t="shared" si="21"/>
        <v/>
      </c>
      <c r="R161" s="134" t="str">
        <f t="shared" si="16"/>
        <v/>
      </c>
      <c r="S161" s="134" t="str">
        <f t="shared" si="17"/>
        <v/>
      </c>
      <c r="T161" s="134" t="str">
        <f t="shared" si="18"/>
        <v/>
      </c>
      <c r="U161" s="134" t="str">
        <f t="shared" si="19"/>
        <v/>
      </c>
      <c r="V161" s="134" t="str">
        <f t="shared" si="23"/>
        <v/>
      </c>
      <c r="W161" s="142" t="str">
        <f t="shared" si="25"/>
        <v/>
      </c>
      <c r="X161" s="265" t="str">
        <f t="shared" si="10"/>
        <v/>
      </c>
      <c r="Y161" s="16">
        <f t="shared" si="24"/>
        <v>0</v>
      </c>
    </row>
    <row r="162" spans="1:25" ht="12.75" hidden="1" customHeight="1">
      <c r="A162" s="128" t="s">
        <v>374</v>
      </c>
      <c r="B162" s="4"/>
      <c r="C162" s="98"/>
      <c r="D162" s="103"/>
      <c r="E162" s="129"/>
      <c r="F162" s="129"/>
      <c r="G162" s="130"/>
      <c r="H162" s="139"/>
      <c r="I162" s="261"/>
      <c r="J162" s="140" t="str">
        <f t="shared" si="22"/>
        <v/>
      </c>
      <c r="K162" s="132"/>
      <c r="L162" s="132"/>
      <c r="M162" s="133"/>
      <c r="N162" s="134" t="str">
        <f t="shared" si="20"/>
        <v/>
      </c>
      <c r="O162" s="140" t="str">
        <f t="shared" si="7"/>
        <v/>
      </c>
      <c r="P162" s="141" t="str">
        <f t="shared" si="15"/>
        <v/>
      </c>
      <c r="Q162" s="137" t="str">
        <f t="shared" si="21"/>
        <v/>
      </c>
      <c r="R162" s="134" t="str">
        <f t="shared" si="16"/>
        <v/>
      </c>
      <c r="S162" s="134" t="str">
        <f t="shared" si="17"/>
        <v/>
      </c>
      <c r="T162" s="134" t="str">
        <f t="shared" si="18"/>
        <v/>
      </c>
      <c r="U162" s="134" t="str">
        <f t="shared" si="19"/>
        <v/>
      </c>
      <c r="V162" s="134" t="str">
        <f t="shared" si="23"/>
        <v/>
      </c>
      <c r="W162" s="142" t="str">
        <f t="shared" si="25"/>
        <v/>
      </c>
      <c r="X162" s="265" t="str">
        <f t="shared" si="10"/>
        <v/>
      </c>
      <c r="Y162" s="16">
        <f t="shared" si="24"/>
        <v>0</v>
      </c>
    </row>
    <row r="163" spans="1:25" ht="12.75" hidden="1" customHeight="1">
      <c r="A163" s="128" t="s">
        <v>374</v>
      </c>
      <c r="B163" s="4"/>
      <c r="C163" s="98"/>
      <c r="D163" s="103"/>
      <c r="E163" s="129"/>
      <c r="F163" s="129"/>
      <c r="G163" s="130"/>
      <c r="H163" s="139"/>
      <c r="I163" s="261"/>
      <c r="J163" s="140" t="str">
        <f t="shared" si="22"/>
        <v/>
      </c>
      <c r="K163" s="132"/>
      <c r="L163" s="132"/>
      <c r="M163" s="133"/>
      <c r="N163" s="134" t="str">
        <f t="shared" si="20"/>
        <v/>
      </c>
      <c r="O163" s="140" t="str">
        <f t="shared" si="7"/>
        <v/>
      </c>
      <c r="P163" s="141" t="str">
        <f t="shared" si="15"/>
        <v/>
      </c>
      <c r="Q163" s="137" t="str">
        <f t="shared" si="21"/>
        <v/>
      </c>
      <c r="R163" s="134" t="str">
        <f t="shared" si="16"/>
        <v/>
      </c>
      <c r="S163" s="134" t="str">
        <f t="shared" si="17"/>
        <v/>
      </c>
      <c r="T163" s="134" t="str">
        <f t="shared" si="18"/>
        <v/>
      </c>
      <c r="U163" s="134" t="str">
        <f t="shared" si="19"/>
        <v/>
      </c>
      <c r="V163" s="134" t="str">
        <f t="shared" si="23"/>
        <v/>
      </c>
      <c r="W163" s="142" t="str">
        <f t="shared" si="25"/>
        <v/>
      </c>
      <c r="X163" s="265" t="str">
        <f t="shared" si="10"/>
        <v/>
      </c>
      <c r="Y163" s="16">
        <f t="shared" si="24"/>
        <v>0</v>
      </c>
    </row>
    <row r="164" spans="1:25" ht="12.75" hidden="1" customHeight="1">
      <c r="A164" s="128" t="s">
        <v>374</v>
      </c>
      <c r="B164" s="4"/>
      <c r="C164" s="98"/>
      <c r="D164" s="103"/>
      <c r="E164" s="129"/>
      <c r="F164" s="129"/>
      <c r="G164" s="130"/>
      <c r="H164" s="139"/>
      <c r="I164" s="261"/>
      <c r="J164" s="140" t="str">
        <f t="shared" si="22"/>
        <v/>
      </c>
      <c r="K164" s="132"/>
      <c r="L164" s="132"/>
      <c r="M164" s="133"/>
      <c r="N164" s="134" t="str">
        <f t="shared" si="20"/>
        <v/>
      </c>
      <c r="O164" s="140" t="str">
        <f t="shared" si="7"/>
        <v/>
      </c>
      <c r="P164" s="141" t="str">
        <f t="shared" si="15"/>
        <v/>
      </c>
      <c r="Q164" s="137" t="str">
        <f t="shared" si="21"/>
        <v/>
      </c>
      <c r="R164" s="134" t="str">
        <f t="shared" si="16"/>
        <v/>
      </c>
      <c r="S164" s="134" t="str">
        <f t="shared" si="17"/>
        <v/>
      </c>
      <c r="T164" s="134" t="str">
        <f t="shared" si="18"/>
        <v/>
      </c>
      <c r="U164" s="134" t="str">
        <f t="shared" si="19"/>
        <v/>
      </c>
      <c r="V164" s="134" t="str">
        <f t="shared" si="23"/>
        <v/>
      </c>
      <c r="W164" s="142" t="str">
        <f t="shared" si="25"/>
        <v/>
      </c>
      <c r="X164" s="265" t="str">
        <f t="shared" si="10"/>
        <v/>
      </c>
      <c r="Y164" s="16">
        <f t="shared" si="24"/>
        <v>0</v>
      </c>
    </row>
    <row r="165" spans="1:25" ht="12.75" hidden="1" customHeight="1">
      <c r="A165" s="128" t="s">
        <v>374</v>
      </c>
      <c r="B165" s="4"/>
      <c r="C165" s="98"/>
      <c r="D165" s="103"/>
      <c r="E165" s="129"/>
      <c r="F165" s="129"/>
      <c r="G165" s="130"/>
      <c r="H165" s="139"/>
      <c r="I165" s="261"/>
      <c r="J165" s="140" t="str">
        <f t="shared" si="22"/>
        <v/>
      </c>
      <c r="K165" s="132"/>
      <c r="L165" s="132"/>
      <c r="M165" s="133"/>
      <c r="N165" s="134" t="str">
        <f t="shared" si="20"/>
        <v/>
      </c>
      <c r="O165" s="140" t="str">
        <f t="shared" si="7"/>
        <v/>
      </c>
      <c r="P165" s="141" t="str">
        <f t="shared" si="15"/>
        <v/>
      </c>
      <c r="Q165" s="137" t="str">
        <f t="shared" si="21"/>
        <v/>
      </c>
      <c r="R165" s="134" t="str">
        <f t="shared" si="16"/>
        <v/>
      </c>
      <c r="S165" s="134" t="str">
        <f t="shared" si="17"/>
        <v/>
      </c>
      <c r="T165" s="134" t="str">
        <f t="shared" si="18"/>
        <v/>
      </c>
      <c r="U165" s="134" t="str">
        <f t="shared" si="19"/>
        <v/>
      </c>
      <c r="V165" s="134" t="str">
        <f t="shared" si="23"/>
        <v/>
      </c>
      <c r="W165" s="142" t="str">
        <f t="shared" si="25"/>
        <v/>
      </c>
      <c r="X165" s="265" t="str">
        <f t="shared" si="10"/>
        <v/>
      </c>
      <c r="Y165" s="16">
        <f t="shared" si="24"/>
        <v>0</v>
      </c>
    </row>
    <row r="166" spans="1:25" ht="12.75" hidden="1" customHeight="1">
      <c r="A166" s="128" t="s">
        <v>374</v>
      </c>
      <c r="B166" s="4"/>
      <c r="C166" s="98"/>
      <c r="D166" s="103"/>
      <c r="E166" s="129"/>
      <c r="F166" s="129"/>
      <c r="G166" s="130"/>
      <c r="H166" s="139"/>
      <c r="I166" s="261"/>
      <c r="J166" s="140" t="str">
        <f t="shared" si="22"/>
        <v/>
      </c>
      <c r="K166" s="132"/>
      <c r="L166" s="132"/>
      <c r="M166" s="133"/>
      <c r="N166" s="134" t="str">
        <f t="shared" si="20"/>
        <v/>
      </c>
      <c r="O166" s="140" t="str">
        <f t="shared" si="7"/>
        <v/>
      </c>
      <c r="P166" s="141" t="str">
        <f t="shared" si="15"/>
        <v/>
      </c>
      <c r="Q166" s="137" t="str">
        <f t="shared" si="21"/>
        <v/>
      </c>
      <c r="R166" s="134" t="str">
        <f t="shared" si="16"/>
        <v/>
      </c>
      <c r="S166" s="134" t="str">
        <f t="shared" si="17"/>
        <v/>
      </c>
      <c r="T166" s="134" t="str">
        <f t="shared" si="18"/>
        <v/>
      </c>
      <c r="U166" s="134" t="str">
        <f t="shared" si="19"/>
        <v/>
      </c>
      <c r="V166" s="134" t="str">
        <f t="shared" si="23"/>
        <v/>
      </c>
      <c r="W166" s="142" t="str">
        <f t="shared" si="25"/>
        <v/>
      </c>
      <c r="X166" s="265" t="str">
        <f t="shared" si="10"/>
        <v/>
      </c>
      <c r="Y166" s="16">
        <f t="shared" si="24"/>
        <v>0</v>
      </c>
    </row>
    <row r="167" spans="1:25" ht="12.75" hidden="1" customHeight="1">
      <c r="A167" s="128" t="s">
        <v>374</v>
      </c>
      <c r="B167" s="4"/>
      <c r="C167" s="98"/>
      <c r="D167" s="103"/>
      <c r="E167" s="129"/>
      <c r="F167" s="129"/>
      <c r="G167" s="130"/>
      <c r="H167" s="139"/>
      <c r="I167" s="261"/>
      <c r="J167" s="140" t="str">
        <f t="shared" si="22"/>
        <v/>
      </c>
      <c r="K167" s="132"/>
      <c r="L167" s="132"/>
      <c r="M167" s="133"/>
      <c r="N167" s="134" t="str">
        <f t="shared" si="20"/>
        <v/>
      </c>
      <c r="O167" s="140" t="str">
        <f t="shared" si="7"/>
        <v/>
      </c>
      <c r="P167" s="141" t="str">
        <f t="shared" si="15"/>
        <v/>
      </c>
      <c r="Q167" s="137" t="str">
        <f t="shared" si="21"/>
        <v/>
      </c>
      <c r="R167" s="134" t="str">
        <f t="shared" si="16"/>
        <v/>
      </c>
      <c r="S167" s="134" t="str">
        <f t="shared" si="17"/>
        <v/>
      </c>
      <c r="T167" s="134" t="str">
        <f t="shared" si="18"/>
        <v/>
      </c>
      <c r="U167" s="134" t="str">
        <f t="shared" si="19"/>
        <v/>
      </c>
      <c r="V167" s="134" t="str">
        <f t="shared" si="23"/>
        <v/>
      </c>
      <c r="W167" s="142" t="str">
        <f t="shared" si="25"/>
        <v/>
      </c>
      <c r="X167" s="265" t="str">
        <f t="shared" si="10"/>
        <v/>
      </c>
      <c r="Y167" s="16">
        <f t="shared" si="24"/>
        <v>0</v>
      </c>
    </row>
    <row r="168" spans="1:25" ht="12.75" hidden="1" customHeight="1">
      <c r="A168" s="128" t="s">
        <v>374</v>
      </c>
      <c r="B168" s="4"/>
      <c r="C168" s="98"/>
      <c r="D168" s="103"/>
      <c r="E168" s="129"/>
      <c r="F168" s="129"/>
      <c r="G168" s="130"/>
      <c r="H168" s="139"/>
      <c r="I168" s="261"/>
      <c r="J168" s="140" t="str">
        <f t="shared" si="22"/>
        <v/>
      </c>
      <c r="K168" s="132"/>
      <c r="L168" s="132"/>
      <c r="M168" s="133"/>
      <c r="N168" s="134" t="str">
        <f t="shared" si="20"/>
        <v/>
      </c>
      <c r="O168" s="140" t="str">
        <f t="shared" si="7"/>
        <v/>
      </c>
      <c r="P168" s="141" t="str">
        <f t="shared" si="15"/>
        <v/>
      </c>
      <c r="Q168" s="137" t="str">
        <f t="shared" si="21"/>
        <v/>
      </c>
      <c r="R168" s="134" t="str">
        <f t="shared" si="16"/>
        <v/>
      </c>
      <c r="S168" s="134" t="str">
        <f t="shared" si="17"/>
        <v/>
      </c>
      <c r="T168" s="134" t="str">
        <f t="shared" si="18"/>
        <v/>
      </c>
      <c r="U168" s="134" t="str">
        <f t="shared" si="19"/>
        <v/>
      </c>
      <c r="V168" s="134" t="str">
        <f t="shared" si="23"/>
        <v/>
      </c>
      <c r="W168" s="142" t="str">
        <f t="shared" si="25"/>
        <v/>
      </c>
      <c r="X168" s="265" t="str">
        <f t="shared" si="10"/>
        <v/>
      </c>
      <c r="Y168" s="16">
        <f t="shared" si="24"/>
        <v>0</v>
      </c>
    </row>
    <row r="169" spans="1:25" ht="12.75" hidden="1" customHeight="1">
      <c r="A169" s="128" t="s">
        <v>374</v>
      </c>
      <c r="B169" s="4"/>
      <c r="C169" s="98"/>
      <c r="D169" s="103"/>
      <c r="E169" s="129"/>
      <c r="F169" s="129"/>
      <c r="G169" s="130"/>
      <c r="H169" s="139"/>
      <c r="I169" s="261"/>
      <c r="J169" s="140" t="str">
        <f t="shared" si="22"/>
        <v/>
      </c>
      <c r="K169" s="132"/>
      <c r="L169" s="132"/>
      <c r="M169" s="133"/>
      <c r="N169" s="134" t="str">
        <f t="shared" si="20"/>
        <v/>
      </c>
      <c r="O169" s="140" t="str">
        <f t="shared" si="7"/>
        <v/>
      </c>
      <c r="P169" s="141" t="str">
        <f t="shared" si="15"/>
        <v/>
      </c>
      <c r="Q169" s="137" t="str">
        <f t="shared" si="21"/>
        <v/>
      </c>
      <c r="R169" s="134" t="str">
        <f t="shared" si="16"/>
        <v/>
      </c>
      <c r="S169" s="134" t="str">
        <f t="shared" si="17"/>
        <v/>
      </c>
      <c r="T169" s="134" t="str">
        <f t="shared" si="18"/>
        <v/>
      </c>
      <c r="U169" s="134" t="str">
        <f t="shared" si="19"/>
        <v/>
      </c>
      <c r="V169" s="134" t="str">
        <f t="shared" si="23"/>
        <v/>
      </c>
      <c r="W169" s="142" t="str">
        <f t="shared" si="25"/>
        <v/>
      </c>
      <c r="X169" s="265" t="str">
        <f t="shared" si="10"/>
        <v/>
      </c>
      <c r="Y169" s="16">
        <f t="shared" si="24"/>
        <v>0</v>
      </c>
    </row>
    <row r="170" spans="1:25" ht="12.75" hidden="1" customHeight="1">
      <c r="A170" s="128" t="s">
        <v>374</v>
      </c>
      <c r="B170" s="4"/>
      <c r="C170" s="98"/>
      <c r="D170" s="103"/>
      <c r="E170" s="129"/>
      <c r="F170" s="129"/>
      <c r="G170" s="130"/>
      <c r="H170" s="139"/>
      <c r="I170" s="261"/>
      <c r="J170" s="140" t="str">
        <f t="shared" si="22"/>
        <v/>
      </c>
      <c r="K170" s="132"/>
      <c r="L170" s="132"/>
      <c r="M170" s="133"/>
      <c r="N170" s="134" t="str">
        <f t="shared" si="20"/>
        <v/>
      </c>
      <c r="O170" s="140" t="str">
        <f t="shared" si="7"/>
        <v/>
      </c>
      <c r="P170" s="141" t="str">
        <f t="shared" si="15"/>
        <v/>
      </c>
      <c r="Q170" s="137" t="str">
        <f t="shared" si="21"/>
        <v/>
      </c>
      <c r="R170" s="134" t="str">
        <f t="shared" si="16"/>
        <v/>
      </c>
      <c r="S170" s="134" t="str">
        <f t="shared" si="17"/>
        <v/>
      </c>
      <c r="T170" s="134" t="str">
        <f t="shared" si="18"/>
        <v/>
      </c>
      <c r="U170" s="134" t="str">
        <f t="shared" si="19"/>
        <v/>
      </c>
      <c r="V170" s="134" t="str">
        <f t="shared" si="23"/>
        <v/>
      </c>
      <c r="W170" s="142" t="str">
        <f t="shared" si="25"/>
        <v/>
      </c>
      <c r="X170" s="265" t="str">
        <f t="shared" si="10"/>
        <v/>
      </c>
      <c r="Y170" s="16">
        <f t="shared" si="24"/>
        <v>0</v>
      </c>
    </row>
    <row r="171" spans="1:25" ht="12.75" hidden="1" customHeight="1">
      <c r="A171" s="128" t="s">
        <v>374</v>
      </c>
      <c r="B171" s="4"/>
      <c r="C171" s="98"/>
      <c r="D171" s="103"/>
      <c r="E171" s="129"/>
      <c r="F171" s="129"/>
      <c r="G171" s="130"/>
      <c r="H171" s="139"/>
      <c r="I171" s="261"/>
      <c r="J171" s="140" t="str">
        <f t="shared" si="22"/>
        <v/>
      </c>
      <c r="K171" s="132"/>
      <c r="L171" s="132"/>
      <c r="M171" s="133"/>
      <c r="N171" s="134" t="str">
        <f t="shared" si="20"/>
        <v/>
      </c>
      <c r="O171" s="140" t="str">
        <f t="shared" si="7"/>
        <v/>
      </c>
      <c r="P171" s="141" t="str">
        <f t="shared" si="15"/>
        <v/>
      </c>
      <c r="Q171" s="137" t="str">
        <f t="shared" si="21"/>
        <v/>
      </c>
      <c r="R171" s="134" t="str">
        <f t="shared" si="16"/>
        <v/>
      </c>
      <c r="S171" s="134" t="str">
        <f t="shared" si="17"/>
        <v/>
      </c>
      <c r="T171" s="134" t="str">
        <f t="shared" si="18"/>
        <v/>
      </c>
      <c r="U171" s="134" t="str">
        <f t="shared" si="19"/>
        <v/>
      </c>
      <c r="V171" s="134" t="str">
        <f t="shared" si="23"/>
        <v/>
      </c>
      <c r="W171" s="142" t="str">
        <f t="shared" si="25"/>
        <v/>
      </c>
      <c r="X171" s="265" t="str">
        <f t="shared" si="10"/>
        <v/>
      </c>
      <c r="Y171" s="16">
        <f t="shared" si="24"/>
        <v>0</v>
      </c>
    </row>
    <row r="172" spans="1:25" ht="12.75" hidden="1" customHeight="1">
      <c r="A172" s="128" t="s">
        <v>374</v>
      </c>
      <c r="B172" s="4"/>
      <c r="C172" s="98"/>
      <c r="D172" s="103"/>
      <c r="E172" s="129"/>
      <c r="F172" s="129"/>
      <c r="G172" s="130"/>
      <c r="H172" s="139"/>
      <c r="I172" s="261"/>
      <c r="J172" s="140" t="str">
        <f t="shared" si="22"/>
        <v/>
      </c>
      <c r="K172" s="132"/>
      <c r="L172" s="132"/>
      <c r="M172" s="133"/>
      <c r="N172" s="134" t="str">
        <f t="shared" si="20"/>
        <v/>
      </c>
      <c r="O172" s="140" t="str">
        <f t="shared" si="7"/>
        <v/>
      </c>
      <c r="P172" s="141" t="str">
        <f t="shared" si="15"/>
        <v/>
      </c>
      <c r="Q172" s="137" t="str">
        <f t="shared" si="21"/>
        <v/>
      </c>
      <c r="R172" s="134" t="str">
        <f t="shared" si="16"/>
        <v/>
      </c>
      <c r="S172" s="134" t="str">
        <f t="shared" si="17"/>
        <v/>
      </c>
      <c r="T172" s="134" t="str">
        <f t="shared" si="18"/>
        <v/>
      </c>
      <c r="U172" s="134" t="str">
        <f t="shared" si="19"/>
        <v/>
      </c>
      <c r="V172" s="134" t="str">
        <f t="shared" si="23"/>
        <v/>
      </c>
      <c r="W172" s="142" t="str">
        <f t="shared" si="25"/>
        <v/>
      </c>
      <c r="X172" s="265" t="str">
        <f t="shared" si="10"/>
        <v/>
      </c>
      <c r="Y172" s="16">
        <f t="shared" si="24"/>
        <v>0</v>
      </c>
    </row>
    <row r="173" spans="1:25" ht="12.75" hidden="1" customHeight="1">
      <c r="A173" s="128" t="s">
        <v>374</v>
      </c>
      <c r="B173" s="4"/>
      <c r="C173" s="98"/>
      <c r="D173" s="103"/>
      <c r="E173" s="129"/>
      <c r="F173" s="129"/>
      <c r="G173" s="130"/>
      <c r="H173" s="139"/>
      <c r="I173" s="261"/>
      <c r="J173" s="140" t="str">
        <f t="shared" si="22"/>
        <v/>
      </c>
      <c r="K173" s="132"/>
      <c r="L173" s="132"/>
      <c r="M173" s="133"/>
      <c r="N173" s="134" t="str">
        <f t="shared" si="20"/>
        <v/>
      </c>
      <c r="O173" s="140" t="str">
        <f t="shared" si="7"/>
        <v/>
      </c>
      <c r="P173" s="141" t="str">
        <f t="shared" si="15"/>
        <v/>
      </c>
      <c r="Q173" s="137" t="str">
        <f t="shared" si="21"/>
        <v/>
      </c>
      <c r="R173" s="134" t="str">
        <f t="shared" si="16"/>
        <v/>
      </c>
      <c r="S173" s="134" t="str">
        <f t="shared" si="17"/>
        <v/>
      </c>
      <c r="T173" s="134" t="str">
        <f t="shared" si="18"/>
        <v/>
      </c>
      <c r="U173" s="134" t="str">
        <f t="shared" si="19"/>
        <v/>
      </c>
      <c r="V173" s="134" t="str">
        <f t="shared" si="23"/>
        <v/>
      </c>
      <c r="W173" s="142" t="str">
        <f t="shared" si="25"/>
        <v/>
      </c>
      <c r="X173" s="265" t="str">
        <f t="shared" si="10"/>
        <v/>
      </c>
      <c r="Y173" s="16">
        <f t="shared" si="24"/>
        <v>0</v>
      </c>
    </row>
    <row r="174" spans="1:25" ht="12.75" hidden="1" customHeight="1">
      <c r="A174" s="128" t="s">
        <v>374</v>
      </c>
      <c r="B174" s="4"/>
      <c r="C174" s="98"/>
      <c r="D174" s="103"/>
      <c r="E174" s="129"/>
      <c r="F174" s="129"/>
      <c r="G174" s="130"/>
      <c r="H174" s="139"/>
      <c r="I174" s="261"/>
      <c r="J174" s="140" t="str">
        <f t="shared" si="22"/>
        <v/>
      </c>
      <c r="K174" s="132"/>
      <c r="L174" s="132"/>
      <c r="M174" s="133"/>
      <c r="N174" s="134" t="str">
        <f t="shared" si="20"/>
        <v/>
      </c>
      <c r="O174" s="140" t="str">
        <f t="shared" si="7"/>
        <v/>
      </c>
      <c r="P174" s="141" t="str">
        <f t="shared" si="15"/>
        <v/>
      </c>
      <c r="Q174" s="137" t="str">
        <f t="shared" si="21"/>
        <v/>
      </c>
      <c r="R174" s="134" t="str">
        <f t="shared" si="16"/>
        <v/>
      </c>
      <c r="S174" s="134" t="str">
        <f t="shared" si="17"/>
        <v/>
      </c>
      <c r="T174" s="134" t="str">
        <f t="shared" si="18"/>
        <v/>
      </c>
      <c r="U174" s="134" t="str">
        <f t="shared" si="19"/>
        <v/>
      </c>
      <c r="V174" s="134" t="str">
        <f t="shared" si="23"/>
        <v/>
      </c>
      <c r="W174" s="142" t="str">
        <f t="shared" si="25"/>
        <v/>
      </c>
      <c r="X174" s="265" t="str">
        <f t="shared" si="10"/>
        <v/>
      </c>
      <c r="Y174" s="16">
        <f t="shared" si="24"/>
        <v>0</v>
      </c>
    </row>
    <row r="175" spans="1:25" ht="12.75" hidden="1" customHeight="1">
      <c r="A175" s="128" t="s">
        <v>374</v>
      </c>
      <c r="B175" s="4"/>
      <c r="C175" s="98"/>
      <c r="D175" s="103"/>
      <c r="E175" s="129"/>
      <c r="F175" s="129"/>
      <c r="G175" s="130"/>
      <c r="H175" s="139"/>
      <c r="I175" s="261"/>
      <c r="J175" s="140" t="str">
        <f t="shared" si="22"/>
        <v/>
      </c>
      <c r="K175" s="132"/>
      <c r="L175" s="132"/>
      <c r="M175" s="133"/>
      <c r="N175" s="134" t="str">
        <f t="shared" si="20"/>
        <v/>
      </c>
      <c r="O175" s="140" t="str">
        <f t="shared" si="7"/>
        <v/>
      </c>
      <c r="P175" s="141" t="str">
        <f t="shared" si="15"/>
        <v/>
      </c>
      <c r="Q175" s="137" t="str">
        <f t="shared" si="21"/>
        <v/>
      </c>
      <c r="R175" s="134" t="str">
        <f t="shared" si="16"/>
        <v/>
      </c>
      <c r="S175" s="134" t="str">
        <f t="shared" si="17"/>
        <v/>
      </c>
      <c r="T175" s="134" t="str">
        <f t="shared" si="18"/>
        <v/>
      </c>
      <c r="U175" s="134" t="str">
        <f t="shared" si="19"/>
        <v/>
      </c>
      <c r="V175" s="134" t="str">
        <f t="shared" si="23"/>
        <v/>
      </c>
      <c r="W175" s="142" t="str">
        <f t="shared" si="25"/>
        <v/>
      </c>
      <c r="X175" s="265" t="str">
        <f t="shared" si="10"/>
        <v/>
      </c>
      <c r="Y175" s="16">
        <f t="shared" si="24"/>
        <v>0</v>
      </c>
    </row>
    <row r="176" spans="1:25" ht="12.75" hidden="1" customHeight="1">
      <c r="A176" s="128" t="s">
        <v>374</v>
      </c>
      <c r="B176" s="4"/>
      <c r="C176" s="98"/>
      <c r="D176" s="103"/>
      <c r="E176" s="129"/>
      <c r="F176" s="129"/>
      <c r="G176" s="130"/>
      <c r="H176" s="139"/>
      <c r="I176" s="261"/>
      <c r="J176" s="140" t="str">
        <f t="shared" si="22"/>
        <v/>
      </c>
      <c r="K176" s="132"/>
      <c r="L176" s="132"/>
      <c r="M176" s="133"/>
      <c r="N176" s="134" t="str">
        <f t="shared" si="20"/>
        <v/>
      </c>
      <c r="O176" s="140" t="str">
        <f t="shared" si="7"/>
        <v/>
      </c>
      <c r="P176" s="141" t="str">
        <f t="shared" si="15"/>
        <v/>
      </c>
      <c r="Q176" s="137" t="str">
        <f t="shared" si="21"/>
        <v/>
      </c>
      <c r="R176" s="134" t="str">
        <f t="shared" si="16"/>
        <v/>
      </c>
      <c r="S176" s="134" t="str">
        <f t="shared" si="17"/>
        <v/>
      </c>
      <c r="T176" s="134" t="str">
        <f t="shared" si="18"/>
        <v/>
      </c>
      <c r="U176" s="134" t="str">
        <f t="shared" si="19"/>
        <v/>
      </c>
      <c r="V176" s="134" t="str">
        <f t="shared" si="23"/>
        <v/>
      </c>
      <c r="W176" s="142" t="str">
        <f t="shared" si="25"/>
        <v/>
      </c>
      <c r="X176" s="265" t="str">
        <f t="shared" si="10"/>
        <v/>
      </c>
      <c r="Y176" s="16">
        <f t="shared" si="24"/>
        <v>0</v>
      </c>
    </row>
    <row r="177" spans="1:25" ht="12.75" hidden="1" customHeight="1">
      <c r="A177" s="128" t="s">
        <v>374</v>
      </c>
      <c r="B177" s="4"/>
      <c r="C177" s="98"/>
      <c r="D177" s="103"/>
      <c r="E177" s="129"/>
      <c r="F177" s="129"/>
      <c r="G177" s="130"/>
      <c r="H177" s="139"/>
      <c r="I177" s="261"/>
      <c r="J177" s="140" t="str">
        <f t="shared" si="22"/>
        <v/>
      </c>
      <c r="K177" s="132"/>
      <c r="L177" s="132"/>
      <c r="M177" s="133"/>
      <c r="N177" s="134" t="str">
        <f t="shared" si="20"/>
        <v/>
      </c>
      <c r="O177" s="140" t="str">
        <f t="shared" si="7"/>
        <v/>
      </c>
      <c r="P177" s="141" t="str">
        <f t="shared" si="15"/>
        <v/>
      </c>
      <c r="Q177" s="137" t="str">
        <f t="shared" si="21"/>
        <v/>
      </c>
      <c r="R177" s="134" t="str">
        <f t="shared" si="16"/>
        <v/>
      </c>
      <c r="S177" s="134" t="str">
        <f t="shared" si="17"/>
        <v/>
      </c>
      <c r="T177" s="134" t="str">
        <f t="shared" si="18"/>
        <v/>
      </c>
      <c r="U177" s="134" t="str">
        <f t="shared" si="19"/>
        <v/>
      </c>
      <c r="V177" s="134" t="str">
        <f t="shared" si="23"/>
        <v/>
      </c>
      <c r="W177" s="142" t="str">
        <f t="shared" si="25"/>
        <v/>
      </c>
      <c r="X177" s="265" t="str">
        <f t="shared" si="10"/>
        <v/>
      </c>
      <c r="Y177" s="16">
        <f t="shared" si="24"/>
        <v>0</v>
      </c>
    </row>
    <row r="178" spans="1:25" ht="12.75" hidden="1" customHeight="1">
      <c r="A178" s="128" t="s">
        <v>374</v>
      </c>
      <c r="B178" s="4"/>
      <c r="C178" s="98"/>
      <c r="D178" s="103"/>
      <c r="E178" s="129"/>
      <c r="F178" s="129"/>
      <c r="G178" s="130"/>
      <c r="H178" s="139"/>
      <c r="I178" s="261"/>
      <c r="J178" s="140" t="str">
        <f t="shared" si="22"/>
        <v/>
      </c>
      <c r="K178" s="132"/>
      <c r="L178" s="132"/>
      <c r="M178" s="133"/>
      <c r="N178" s="134" t="str">
        <f t="shared" si="20"/>
        <v/>
      </c>
      <c r="O178" s="140" t="str">
        <f t="shared" si="7"/>
        <v/>
      </c>
      <c r="P178" s="141" t="str">
        <f t="shared" si="15"/>
        <v/>
      </c>
      <c r="Q178" s="137" t="str">
        <f t="shared" si="21"/>
        <v/>
      </c>
      <c r="R178" s="134" t="str">
        <f t="shared" si="16"/>
        <v/>
      </c>
      <c r="S178" s="134" t="str">
        <f t="shared" si="17"/>
        <v/>
      </c>
      <c r="T178" s="134" t="str">
        <f t="shared" si="18"/>
        <v/>
      </c>
      <c r="U178" s="134" t="str">
        <f t="shared" si="19"/>
        <v/>
      </c>
      <c r="V178" s="134" t="str">
        <f t="shared" si="23"/>
        <v/>
      </c>
      <c r="W178" s="142" t="str">
        <f t="shared" si="25"/>
        <v/>
      </c>
      <c r="X178" s="265" t="str">
        <f t="shared" si="10"/>
        <v/>
      </c>
      <c r="Y178" s="16">
        <f t="shared" si="24"/>
        <v>0</v>
      </c>
    </row>
    <row r="179" spans="1:25" ht="12.75" hidden="1" customHeight="1">
      <c r="A179" s="128" t="s">
        <v>374</v>
      </c>
      <c r="B179" s="4"/>
      <c r="C179" s="98"/>
      <c r="D179" s="103"/>
      <c r="E179" s="129"/>
      <c r="F179" s="129"/>
      <c r="G179" s="130"/>
      <c r="H179" s="139"/>
      <c r="I179" s="261"/>
      <c r="J179" s="140" t="str">
        <f t="shared" si="22"/>
        <v/>
      </c>
      <c r="K179" s="132"/>
      <c r="L179" s="132"/>
      <c r="M179" s="133"/>
      <c r="N179" s="134" t="str">
        <f t="shared" si="20"/>
        <v/>
      </c>
      <c r="O179" s="140" t="str">
        <f t="shared" si="7"/>
        <v/>
      </c>
      <c r="P179" s="141" t="str">
        <f t="shared" si="15"/>
        <v/>
      </c>
      <c r="Q179" s="137" t="str">
        <f t="shared" si="21"/>
        <v/>
      </c>
      <c r="R179" s="134" t="str">
        <f t="shared" si="16"/>
        <v/>
      </c>
      <c r="S179" s="134" t="str">
        <f t="shared" si="17"/>
        <v/>
      </c>
      <c r="T179" s="134" t="str">
        <f t="shared" si="18"/>
        <v/>
      </c>
      <c r="U179" s="134" t="str">
        <f t="shared" si="19"/>
        <v/>
      </c>
      <c r="V179" s="134" t="str">
        <f t="shared" si="23"/>
        <v/>
      </c>
      <c r="W179" s="142" t="str">
        <f t="shared" si="25"/>
        <v/>
      </c>
      <c r="X179" s="265" t="str">
        <f t="shared" si="10"/>
        <v/>
      </c>
      <c r="Y179" s="16">
        <f t="shared" si="24"/>
        <v>0</v>
      </c>
    </row>
    <row r="180" spans="1:25" ht="12.75" hidden="1" customHeight="1">
      <c r="A180" s="128" t="s">
        <v>374</v>
      </c>
      <c r="B180" s="4"/>
      <c r="C180" s="98"/>
      <c r="D180" s="103"/>
      <c r="E180" s="129"/>
      <c r="F180" s="129"/>
      <c r="G180" s="130"/>
      <c r="H180" s="139"/>
      <c r="I180" s="261"/>
      <c r="J180" s="140" t="str">
        <f t="shared" si="22"/>
        <v/>
      </c>
      <c r="K180" s="132"/>
      <c r="L180" s="132"/>
      <c r="M180" s="133"/>
      <c r="N180" s="134" t="str">
        <f t="shared" si="20"/>
        <v/>
      </c>
      <c r="O180" s="140" t="str">
        <f t="shared" si="7"/>
        <v/>
      </c>
      <c r="P180" s="141" t="str">
        <f t="shared" si="15"/>
        <v/>
      </c>
      <c r="Q180" s="137" t="str">
        <f t="shared" si="21"/>
        <v/>
      </c>
      <c r="R180" s="134" t="str">
        <f t="shared" si="16"/>
        <v/>
      </c>
      <c r="S180" s="134" t="str">
        <f t="shared" si="17"/>
        <v/>
      </c>
      <c r="T180" s="134" t="str">
        <f t="shared" si="18"/>
        <v/>
      </c>
      <c r="U180" s="134" t="str">
        <f t="shared" si="19"/>
        <v/>
      </c>
      <c r="V180" s="134" t="str">
        <f t="shared" si="23"/>
        <v/>
      </c>
      <c r="W180" s="142" t="str">
        <f t="shared" si="25"/>
        <v/>
      </c>
      <c r="X180" s="265" t="str">
        <f t="shared" si="10"/>
        <v/>
      </c>
      <c r="Y180" s="16">
        <f t="shared" si="24"/>
        <v>0</v>
      </c>
    </row>
    <row r="181" spans="1:25" ht="12.75" hidden="1" customHeight="1">
      <c r="A181" s="128" t="s">
        <v>374</v>
      </c>
      <c r="B181" s="4"/>
      <c r="C181" s="98"/>
      <c r="D181" s="103"/>
      <c r="E181" s="129"/>
      <c r="F181" s="129"/>
      <c r="G181" s="130"/>
      <c r="H181" s="139"/>
      <c r="I181" s="261"/>
      <c r="J181" s="140" t="str">
        <f t="shared" si="22"/>
        <v/>
      </c>
      <c r="K181" s="132"/>
      <c r="L181" s="132"/>
      <c r="M181" s="133"/>
      <c r="N181" s="134" t="str">
        <f t="shared" si="20"/>
        <v/>
      </c>
      <c r="O181" s="140" t="str">
        <f t="shared" si="7"/>
        <v/>
      </c>
      <c r="P181" s="141" t="str">
        <f t="shared" si="15"/>
        <v/>
      </c>
      <c r="Q181" s="137" t="str">
        <f t="shared" si="21"/>
        <v/>
      </c>
      <c r="R181" s="134" t="str">
        <f t="shared" si="16"/>
        <v/>
      </c>
      <c r="S181" s="134" t="str">
        <f t="shared" si="17"/>
        <v/>
      </c>
      <c r="T181" s="134" t="str">
        <f t="shared" si="18"/>
        <v/>
      </c>
      <c r="U181" s="134" t="str">
        <f t="shared" si="19"/>
        <v/>
      </c>
      <c r="V181" s="134" t="str">
        <f t="shared" si="23"/>
        <v/>
      </c>
      <c r="W181" s="142" t="str">
        <f t="shared" si="25"/>
        <v/>
      </c>
      <c r="X181" s="265" t="str">
        <f t="shared" si="10"/>
        <v/>
      </c>
      <c r="Y181" s="16">
        <f t="shared" si="24"/>
        <v>0</v>
      </c>
    </row>
    <row r="182" spans="1:25" ht="12.75" hidden="1" customHeight="1">
      <c r="A182" s="128" t="s">
        <v>374</v>
      </c>
      <c r="B182" s="4"/>
      <c r="C182" s="98"/>
      <c r="D182" s="103"/>
      <c r="E182" s="129"/>
      <c r="F182" s="129"/>
      <c r="G182" s="130"/>
      <c r="H182" s="139"/>
      <c r="I182" s="261"/>
      <c r="J182" s="140" t="str">
        <f t="shared" si="22"/>
        <v/>
      </c>
      <c r="K182" s="132"/>
      <c r="L182" s="132"/>
      <c r="M182" s="133"/>
      <c r="N182" s="134" t="str">
        <f t="shared" si="20"/>
        <v/>
      </c>
      <c r="O182" s="140" t="str">
        <f t="shared" si="7"/>
        <v/>
      </c>
      <c r="P182" s="141" t="str">
        <f t="shared" si="15"/>
        <v/>
      </c>
      <c r="Q182" s="137" t="str">
        <f t="shared" si="21"/>
        <v/>
      </c>
      <c r="R182" s="134" t="str">
        <f t="shared" si="16"/>
        <v/>
      </c>
      <c r="S182" s="134" t="str">
        <f t="shared" si="17"/>
        <v/>
      </c>
      <c r="T182" s="134" t="str">
        <f t="shared" si="18"/>
        <v/>
      </c>
      <c r="U182" s="134" t="str">
        <f t="shared" si="19"/>
        <v/>
      </c>
      <c r="V182" s="134" t="str">
        <f t="shared" si="23"/>
        <v/>
      </c>
      <c r="W182" s="142" t="str">
        <f t="shared" si="25"/>
        <v/>
      </c>
      <c r="X182" s="265" t="str">
        <f t="shared" si="10"/>
        <v/>
      </c>
      <c r="Y182" s="16">
        <f t="shared" si="24"/>
        <v>0</v>
      </c>
    </row>
    <row r="183" spans="1:25" ht="12.75" hidden="1" customHeight="1">
      <c r="A183" s="128" t="s">
        <v>374</v>
      </c>
      <c r="B183" s="4"/>
      <c r="C183" s="98"/>
      <c r="D183" s="103"/>
      <c r="E183" s="129"/>
      <c r="F183" s="129"/>
      <c r="G183" s="130"/>
      <c r="H183" s="139"/>
      <c r="I183" s="261"/>
      <c r="J183" s="140" t="str">
        <f t="shared" si="22"/>
        <v/>
      </c>
      <c r="K183" s="132"/>
      <c r="L183" s="132"/>
      <c r="M183" s="133"/>
      <c r="N183" s="134" t="str">
        <f t="shared" si="20"/>
        <v/>
      </c>
      <c r="O183" s="140" t="str">
        <f t="shared" si="7"/>
        <v/>
      </c>
      <c r="P183" s="141" t="str">
        <f t="shared" si="15"/>
        <v/>
      </c>
      <c r="Q183" s="137" t="str">
        <f t="shared" si="21"/>
        <v/>
      </c>
      <c r="R183" s="134" t="str">
        <f t="shared" si="16"/>
        <v/>
      </c>
      <c r="S183" s="134" t="str">
        <f t="shared" si="17"/>
        <v/>
      </c>
      <c r="T183" s="134" t="str">
        <f t="shared" si="18"/>
        <v/>
      </c>
      <c r="U183" s="134" t="str">
        <f t="shared" si="19"/>
        <v/>
      </c>
      <c r="V183" s="134" t="str">
        <f t="shared" si="23"/>
        <v/>
      </c>
      <c r="W183" s="142" t="str">
        <f t="shared" si="25"/>
        <v/>
      </c>
      <c r="X183" s="265" t="str">
        <f t="shared" si="10"/>
        <v/>
      </c>
      <c r="Y183" s="16">
        <f t="shared" si="24"/>
        <v>0</v>
      </c>
    </row>
    <row r="184" spans="1:25" ht="12.75" hidden="1" customHeight="1">
      <c r="A184" s="128" t="s">
        <v>374</v>
      </c>
      <c r="B184" s="4"/>
      <c r="C184" s="98"/>
      <c r="D184" s="103"/>
      <c r="E184" s="129"/>
      <c r="F184" s="129"/>
      <c r="G184" s="130"/>
      <c r="H184" s="139"/>
      <c r="I184" s="261"/>
      <c r="J184" s="140" t="str">
        <f t="shared" si="22"/>
        <v/>
      </c>
      <c r="K184" s="132"/>
      <c r="L184" s="132"/>
      <c r="M184" s="133"/>
      <c r="N184" s="134" t="str">
        <f t="shared" si="20"/>
        <v/>
      </c>
      <c r="O184" s="140" t="str">
        <f t="shared" si="7"/>
        <v/>
      </c>
      <c r="P184" s="141" t="str">
        <f t="shared" si="15"/>
        <v/>
      </c>
      <c r="Q184" s="137" t="str">
        <f t="shared" si="21"/>
        <v/>
      </c>
      <c r="R184" s="134" t="str">
        <f t="shared" si="16"/>
        <v/>
      </c>
      <c r="S184" s="134" t="str">
        <f t="shared" si="17"/>
        <v/>
      </c>
      <c r="T184" s="134" t="str">
        <f t="shared" si="18"/>
        <v/>
      </c>
      <c r="U184" s="134" t="str">
        <f t="shared" si="19"/>
        <v/>
      </c>
      <c r="V184" s="134" t="str">
        <f t="shared" si="23"/>
        <v/>
      </c>
      <c r="W184" s="142" t="str">
        <f t="shared" si="25"/>
        <v/>
      </c>
      <c r="X184" s="265" t="str">
        <f t="shared" si="10"/>
        <v/>
      </c>
      <c r="Y184" s="16">
        <f t="shared" si="24"/>
        <v>0</v>
      </c>
    </row>
    <row r="185" spans="1:25" ht="12.75" hidden="1" customHeight="1">
      <c r="A185" s="128" t="s">
        <v>374</v>
      </c>
      <c r="B185" s="4"/>
      <c r="C185" s="98"/>
      <c r="D185" s="103"/>
      <c r="E185" s="129"/>
      <c r="F185" s="129"/>
      <c r="G185" s="130"/>
      <c r="H185" s="139"/>
      <c r="I185" s="261"/>
      <c r="J185" s="140" t="str">
        <f t="shared" si="22"/>
        <v/>
      </c>
      <c r="K185" s="132"/>
      <c r="L185" s="132"/>
      <c r="M185" s="133"/>
      <c r="N185" s="134" t="str">
        <f t="shared" si="20"/>
        <v/>
      </c>
      <c r="O185" s="140" t="str">
        <f t="shared" si="7"/>
        <v/>
      </c>
      <c r="P185" s="141" t="str">
        <f t="shared" si="15"/>
        <v/>
      </c>
      <c r="Q185" s="137" t="str">
        <f t="shared" si="21"/>
        <v/>
      </c>
      <c r="R185" s="134" t="str">
        <f t="shared" si="16"/>
        <v/>
      </c>
      <c r="S185" s="134" t="str">
        <f t="shared" si="17"/>
        <v/>
      </c>
      <c r="T185" s="134" t="str">
        <f t="shared" si="18"/>
        <v/>
      </c>
      <c r="U185" s="134" t="str">
        <f t="shared" si="19"/>
        <v/>
      </c>
      <c r="V185" s="134" t="str">
        <f t="shared" si="23"/>
        <v/>
      </c>
      <c r="W185" s="142" t="str">
        <f t="shared" si="25"/>
        <v/>
      </c>
      <c r="X185" s="265" t="str">
        <f t="shared" si="10"/>
        <v/>
      </c>
      <c r="Y185" s="16">
        <f t="shared" si="24"/>
        <v>0</v>
      </c>
    </row>
    <row r="186" spans="1:25" ht="12.75" hidden="1" customHeight="1">
      <c r="A186" s="128" t="s">
        <v>374</v>
      </c>
      <c r="B186" s="4"/>
      <c r="C186" s="98"/>
      <c r="D186" s="103"/>
      <c r="E186" s="129"/>
      <c r="F186" s="129"/>
      <c r="G186" s="130"/>
      <c r="H186" s="139"/>
      <c r="I186" s="261"/>
      <c r="J186" s="140" t="str">
        <f t="shared" si="22"/>
        <v/>
      </c>
      <c r="K186" s="132"/>
      <c r="L186" s="132"/>
      <c r="M186" s="133"/>
      <c r="N186" s="134" t="str">
        <f t="shared" si="20"/>
        <v/>
      </c>
      <c r="O186" s="140" t="str">
        <f t="shared" si="7"/>
        <v/>
      </c>
      <c r="P186" s="141" t="str">
        <f t="shared" si="15"/>
        <v/>
      </c>
      <c r="Q186" s="137" t="str">
        <f t="shared" si="21"/>
        <v/>
      </c>
      <c r="R186" s="134" t="str">
        <f t="shared" si="16"/>
        <v/>
      </c>
      <c r="S186" s="134" t="str">
        <f t="shared" si="17"/>
        <v/>
      </c>
      <c r="T186" s="134" t="str">
        <f t="shared" si="18"/>
        <v/>
      </c>
      <c r="U186" s="134" t="str">
        <f t="shared" si="19"/>
        <v/>
      </c>
      <c r="V186" s="134" t="str">
        <f t="shared" si="23"/>
        <v/>
      </c>
      <c r="W186" s="142" t="str">
        <f t="shared" si="25"/>
        <v/>
      </c>
      <c r="X186" s="265" t="str">
        <f t="shared" si="10"/>
        <v/>
      </c>
      <c r="Y186" s="16">
        <f t="shared" si="24"/>
        <v>0</v>
      </c>
    </row>
    <row r="187" spans="1:25" ht="12.75" hidden="1" customHeight="1">
      <c r="A187" s="128" t="s">
        <v>374</v>
      </c>
      <c r="B187" s="4"/>
      <c r="C187" s="98"/>
      <c r="D187" s="103"/>
      <c r="E187" s="129"/>
      <c r="F187" s="129"/>
      <c r="G187" s="130"/>
      <c r="H187" s="139"/>
      <c r="I187" s="261"/>
      <c r="J187" s="140" t="str">
        <f t="shared" si="22"/>
        <v/>
      </c>
      <c r="K187" s="132"/>
      <c r="L187" s="132"/>
      <c r="M187" s="133"/>
      <c r="N187" s="134" t="str">
        <f t="shared" si="20"/>
        <v/>
      </c>
      <c r="O187" s="140" t="str">
        <f t="shared" si="7"/>
        <v/>
      </c>
      <c r="P187" s="141" t="str">
        <f t="shared" si="15"/>
        <v/>
      </c>
      <c r="Q187" s="137" t="str">
        <f t="shared" si="21"/>
        <v/>
      </c>
      <c r="R187" s="134" t="str">
        <f t="shared" si="16"/>
        <v/>
      </c>
      <c r="S187" s="134" t="str">
        <f t="shared" si="17"/>
        <v/>
      </c>
      <c r="T187" s="134" t="str">
        <f t="shared" si="18"/>
        <v/>
      </c>
      <c r="U187" s="134" t="str">
        <f t="shared" si="19"/>
        <v/>
      </c>
      <c r="V187" s="134" t="str">
        <f t="shared" si="23"/>
        <v/>
      </c>
      <c r="W187" s="142" t="str">
        <f t="shared" si="25"/>
        <v/>
      </c>
      <c r="X187" s="265" t="str">
        <f t="shared" si="10"/>
        <v/>
      </c>
      <c r="Y187" s="16">
        <f t="shared" si="24"/>
        <v>0</v>
      </c>
    </row>
    <row r="188" spans="1:25" ht="12.75" hidden="1" customHeight="1">
      <c r="A188" s="128" t="s">
        <v>374</v>
      </c>
      <c r="B188" s="4"/>
      <c r="C188" s="98"/>
      <c r="D188" s="103"/>
      <c r="E188" s="129"/>
      <c r="F188" s="129"/>
      <c r="G188" s="130"/>
      <c r="H188" s="139"/>
      <c r="I188" s="261"/>
      <c r="J188" s="140" t="str">
        <f t="shared" si="22"/>
        <v/>
      </c>
      <c r="K188" s="132"/>
      <c r="L188" s="132"/>
      <c r="M188" s="133"/>
      <c r="N188" s="134" t="str">
        <f t="shared" si="20"/>
        <v/>
      </c>
      <c r="O188" s="140" t="str">
        <f t="shared" si="7"/>
        <v/>
      </c>
      <c r="P188" s="141" t="str">
        <f t="shared" si="15"/>
        <v/>
      </c>
      <c r="Q188" s="137" t="str">
        <f t="shared" si="21"/>
        <v/>
      </c>
      <c r="R188" s="134" t="str">
        <f t="shared" si="16"/>
        <v/>
      </c>
      <c r="S188" s="134" t="str">
        <f t="shared" si="17"/>
        <v/>
      </c>
      <c r="T188" s="134" t="str">
        <f t="shared" si="18"/>
        <v/>
      </c>
      <c r="U188" s="134" t="str">
        <f t="shared" si="19"/>
        <v/>
      </c>
      <c r="V188" s="134" t="str">
        <f t="shared" si="23"/>
        <v/>
      </c>
      <c r="W188" s="142" t="str">
        <f t="shared" si="25"/>
        <v/>
      </c>
      <c r="X188" s="265" t="str">
        <f t="shared" si="10"/>
        <v/>
      </c>
      <c r="Y188" s="16">
        <f t="shared" si="24"/>
        <v>0</v>
      </c>
    </row>
    <row r="189" spans="1:25" ht="12.75" hidden="1" customHeight="1">
      <c r="A189" s="128" t="s">
        <v>374</v>
      </c>
      <c r="B189" s="4"/>
      <c r="C189" s="98"/>
      <c r="D189" s="103"/>
      <c r="E189" s="129"/>
      <c r="F189" s="129"/>
      <c r="G189" s="130"/>
      <c r="H189" s="139"/>
      <c r="I189" s="261"/>
      <c r="J189" s="140" t="str">
        <f t="shared" si="22"/>
        <v/>
      </c>
      <c r="K189" s="132"/>
      <c r="L189" s="132"/>
      <c r="M189" s="133"/>
      <c r="N189" s="134" t="str">
        <f t="shared" si="20"/>
        <v/>
      </c>
      <c r="O189" s="140" t="str">
        <f t="shared" si="7"/>
        <v/>
      </c>
      <c r="P189" s="141" t="str">
        <f t="shared" si="15"/>
        <v/>
      </c>
      <c r="Q189" s="137" t="str">
        <f t="shared" si="21"/>
        <v/>
      </c>
      <c r="R189" s="134" t="str">
        <f t="shared" si="16"/>
        <v/>
      </c>
      <c r="S189" s="134" t="str">
        <f t="shared" si="17"/>
        <v/>
      </c>
      <c r="T189" s="134" t="str">
        <f t="shared" si="18"/>
        <v/>
      </c>
      <c r="U189" s="134" t="str">
        <f t="shared" si="19"/>
        <v/>
      </c>
      <c r="V189" s="134" t="str">
        <f t="shared" si="23"/>
        <v/>
      </c>
      <c r="W189" s="142" t="str">
        <f t="shared" si="25"/>
        <v/>
      </c>
      <c r="X189" s="265" t="str">
        <f t="shared" si="10"/>
        <v/>
      </c>
      <c r="Y189" s="16">
        <f t="shared" si="24"/>
        <v>0</v>
      </c>
    </row>
    <row r="190" spans="1:25" ht="12.75" hidden="1" customHeight="1">
      <c r="A190" s="128" t="s">
        <v>374</v>
      </c>
      <c r="B190" s="4"/>
      <c r="C190" s="98"/>
      <c r="D190" s="103"/>
      <c r="E190" s="129"/>
      <c r="F190" s="129"/>
      <c r="G190" s="130"/>
      <c r="H190" s="139"/>
      <c r="I190" s="261"/>
      <c r="J190" s="140" t="str">
        <f t="shared" si="22"/>
        <v/>
      </c>
      <c r="K190" s="132"/>
      <c r="L190" s="132"/>
      <c r="M190" s="133"/>
      <c r="N190" s="134" t="str">
        <f t="shared" si="20"/>
        <v/>
      </c>
      <c r="O190" s="140" t="str">
        <f t="shared" si="7"/>
        <v/>
      </c>
      <c r="P190" s="141" t="str">
        <f t="shared" si="15"/>
        <v/>
      </c>
      <c r="Q190" s="137" t="str">
        <f t="shared" si="21"/>
        <v/>
      </c>
      <c r="R190" s="134" t="str">
        <f t="shared" si="16"/>
        <v/>
      </c>
      <c r="S190" s="134" t="str">
        <f t="shared" si="17"/>
        <v/>
      </c>
      <c r="T190" s="134" t="str">
        <f t="shared" si="18"/>
        <v/>
      </c>
      <c r="U190" s="134" t="str">
        <f t="shared" si="19"/>
        <v/>
      </c>
      <c r="V190" s="134" t="str">
        <f t="shared" si="23"/>
        <v/>
      </c>
      <c r="W190" s="142" t="str">
        <f t="shared" si="25"/>
        <v/>
      </c>
      <c r="X190" s="265" t="str">
        <f t="shared" si="10"/>
        <v/>
      </c>
      <c r="Y190" s="16">
        <f t="shared" si="24"/>
        <v>0</v>
      </c>
    </row>
    <row r="191" spans="1:25" ht="12.75" hidden="1" customHeight="1">
      <c r="A191" s="128" t="s">
        <v>374</v>
      </c>
      <c r="B191" s="4"/>
      <c r="C191" s="98"/>
      <c r="D191" s="103"/>
      <c r="E191" s="129"/>
      <c r="F191" s="129"/>
      <c r="G191" s="130"/>
      <c r="H191" s="139"/>
      <c r="I191" s="261"/>
      <c r="J191" s="140" t="str">
        <f t="shared" si="22"/>
        <v/>
      </c>
      <c r="K191" s="132"/>
      <c r="L191" s="132"/>
      <c r="M191" s="133"/>
      <c r="N191" s="134" t="str">
        <f t="shared" si="20"/>
        <v/>
      </c>
      <c r="O191" s="140" t="str">
        <f t="shared" si="7"/>
        <v/>
      </c>
      <c r="P191" s="141" t="str">
        <f t="shared" si="15"/>
        <v/>
      </c>
      <c r="Q191" s="137" t="str">
        <f t="shared" si="21"/>
        <v/>
      </c>
      <c r="R191" s="134" t="str">
        <f t="shared" si="16"/>
        <v/>
      </c>
      <c r="S191" s="134" t="str">
        <f t="shared" si="17"/>
        <v/>
      </c>
      <c r="T191" s="134" t="str">
        <f t="shared" si="18"/>
        <v/>
      </c>
      <c r="U191" s="134" t="str">
        <f t="shared" si="19"/>
        <v/>
      </c>
      <c r="V191" s="134" t="str">
        <f t="shared" si="23"/>
        <v/>
      </c>
      <c r="W191" s="142" t="str">
        <f t="shared" si="25"/>
        <v/>
      </c>
      <c r="X191" s="265" t="str">
        <f t="shared" si="10"/>
        <v/>
      </c>
      <c r="Y191" s="16">
        <f t="shared" si="24"/>
        <v>0</v>
      </c>
    </row>
    <row r="192" spans="1:25" ht="12.75" hidden="1" customHeight="1">
      <c r="A192" s="128" t="s">
        <v>374</v>
      </c>
      <c r="B192" s="4"/>
      <c r="C192" s="98"/>
      <c r="D192" s="103"/>
      <c r="E192" s="129"/>
      <c r="F192" s="129"/>
      <c r="G192" s="130"/>
      <c r="H192" s="139"/>
      <c r="I192" s="261"/>
      <c r="J192" s="140" t="str">
        <f t="shared" si="22"/>
        <v/>
      </c>
      <c r="K192" s="132"/>
      <c r="L192" s="132"/>
      <c r="M192" s="133"/>
      <c r="N192" s="134" t="str">
        <f t="shared" si="20"/>
        <v/>
      </c>
      <c r="O192" s="140" t="str">
        <f t="shared" si="7"/>
        <v/>
      </c>
      <c r="P192" s="141" t="str">
        <f t="shared" si="15"/>
        <v/>
      </c>
      <c r="Q192" s="137" t="str">
        <f t="shared" si="21"/>
        <v/>
      </c>
      <c r="R192" s="134" t="str">
        <f t="shared" si="16"/>
        <v/>
      </c>
      <c r="S192" s="134" t="str">
        <f t="shared" si="17"/>
        <v/>
      </c>
      <c r="T192" s="134" t="str">
        <f t="shared" si="18"/>
        <v/>
      </c>
      <c r="U192" s="134" t="str">
        <f t="shared" si="19"/>
        <v/>
      </c>
      <c r="V192" s="134" t="str">
        <f t="shared" si="23"/>
        <v/>
      </c>
      <c r="W192" s="142" t="str">
        <f t="shared" si="25"/>
        <v/>
      </c>
      <c r="X192" s="265" t="str">
        <f t="shared" si="10"/>
        <v/>
      </c>
      <c r="Y192" s="16">
        <f t="shared" si="24"/>
        <v>0</v>
      </c>
    </row>
    <row r="193" spans="1:25" ht="12.75" hidden="1" customHeight="1">
      <c r="A193" s="128" t="s">
        <v>374</v>
      </c>
      <c r="B193" s="4"/>
      <c r="C193" s="98"/>
      <c r="D193" s="103"/>
      <c r="E193" s="129"/>
      <c r="F193" s="129"/>
      <c r="G193" s="130"/>
      <c r="H193" s="139"/>
      <c r="I193" s="261"/>
      <c r="J193" s="140" t="str">
        <f t="shared" si="22"/>
        <v/>
      </c>
      <c r="K193" s="132"/>
      <c r="L193" s="132"/>
      <c r="M193" s="133"/>
      <c r="N193" s="134" t="str">
        <f t="shared" si="20"/>
        <v/>
      </c>
      <c r="O193" s="140" t="str">
        <f t="shared" si="7"/>
        <v/>
      </c>
      <c r="P193" s="141" t="str">
        <f t="shared" si="15"/>
        <v/>
      </c>
      <c r="Q193" s="137" t="str">
        <f t="shared" si="21"/>
        <v/>
      </c>
      <c r="R193" s="134" t="str">
        <f t="shared" si="16"/>
        <v/>
      </c>
      <c r="S193" s="134" t="str">
        <f t="shared" si="17"/>
        <v/>
      </c>
      <c r="T193" s="134" t="str">
        <f t="shared" si="18"/>
        <v/>
      </c>
      <c r="U193" s="134" t="str">
        <f t="shared" si="19"/>
        <v/>
      </c>
      <c r="V193" s="134" t="str">
        <f t="shared" si="23"/>
        <v/>
      </c>
      <c r="W193" s="142" t="str">
        <f t="shared" si="25"/>
        <v/>
      </c>
      <c r="X193" s="265" t="str">
        <f t="shared" si="10"/>
        <v/>
      </c>
      <c r="Y193" s="16">
        <f t="shared" si="24"/>
        <v>0</v>
      </c>
    </row>
    <row r="194" spans="1:25" ht="12.75" hidden="1" customHeight="1">
      <c r="A194" s="128" t="s">
        <v>374</v>
      </c>
      <c r="B194" s="4"/>
      <c r="C194" s="98"/>
      <c r="D194" s="103"/>
      <c r="E194" s="129"/>
      <c r="F194" s="129"/>
      <c r="G194" s="130"/>
      <c r="H194" s="139"/>
      <c r="I194" s="261"/>
      <c r="J194" s="140" t="str">
        <f t="shared" si="22"/>
        <v/>
      </c>
      <c r="K194" s="132"/>
      <c r="L194" s="132"/>
      <c r="M194" s="133"/>
      <c r="N194" s="134" t="str">
        <f t="shared" si="20"/>
        <v/>
      </c>
      <c r="O194" s="140" t="str">
        <f t="shared" si="7"/>
        <v/>
      </c>
      <c r="P194" s="141" t="str">
        <f t="shared" si="15"/>
        <v/>
      </c>
      <c r="Q194" s="137" t="str">
        <f t="shared" si="21"/>
        <v/>
      </c>
      <c r="R194" s="134" t="str">
        <f t="shared" si="16"/>
        <v/>
      </c>
      <c r="S194" s="134" t="str">
        <f t="shared" si="17"/>
        <v/>
      </c>
      <c r="T194" s="134" t="str">
        <f t="shared" si="18"/>
        <v/>
      </c>
      <c r="U194" s="134" t="str">
        <f t="shared" si="19"/>
        <v/>
      </c>
      <c r="V194" s="134" t="str">
        <f t="shared" si="23"/>
        <v/>
      </c>
      <c r="W194" s="142" t="str">
        <f t="shared" si="25"/>
        <v/>
      </c>
      <c r="X194" s="265" t="str">
        <f t="shared" si="10"/>
        <v/>
      </c>
      <c r="Y194" s="16">
        <f t="shared" si="24"/>
        <v>0</v>
      </c>
    </row>
    <row r="195" spans="1:25" ht="12.75" hidden="1" customHeight="1">
      <c r="A195" s="128" t="s">
        <v>374</v>
      </c>
      <c r="B195" s="4"/>
      <c r="C195" s="98"/>
      <c r="D195" s="103"/>
      <c r="E195" s="129"/>
      <c r="F195" s="129"/>
      <c r="G195" s="130"/>
      <c r="H195" s="139"/>
      <c r="I195" s="261"/>
      <c r="J195" s="140" t="str">
        <f t="shared" si="22"/>
        <v/>
      </c>
      <c r="K195" s="132"/>
      <c r="L195" s="132"/>
      <c r="M195" s="133"/>
      <c r="N195" s="134" t="str">
        <f t="shared" si="20"/>
        <v/>
      </c>
      <c r="O195" s="140" t="str">
        <f t="shared" si="7"/>
        <v/>
      </c>
      <c r="P195" s="141" t="str">
        <f t="shared" si="15"/>
        <v/>
      </c>
      <c r="Q195" s="137" t="str">
        <f t="shared" si="21"/>
        <v/>
      </c>
      <c r="R195" s="134" t="str">
        <f t="shared" si="16"/>
        <v/>
      </c>
      <c r="S195" s="134" t="str">
        <f t="shared" si="17"/>
        <v/>
      </c>
      <c r="T195" s="134" t="str">
        <f t="shared" si="18"/>
        <v/>
      </c>
      <c r="U195" s="134" t="str">
        <f t="shared" si="19"/>
        <v/>
      </c>
      <c r="V195" s="134" t="str">
        <f t="shared" si="23"/>
        <v/>
      </c>
      <c r="W195" s="142" t="str">
        <f t="shared" si="25"/>
        <v/>
      </c>
      <c r="X195" s="265" t="str">
        <f t="shared" si="10"/>
        <v/>
      </c>
      <c r="Y195" s="16">
        <f t="shared" si="24"/>
        <v>0</v>
      </c>
    </row>
    <row r="196" spans="1:25" ht="12.75" hidden="1" customHeight="1">
      <c r="A196" s="128" t="s">
        <v>374</v>
      </c>
      <c r="B196" s="4"/>
      <c r="C196" s="98"/>
      <c r="D196" s="103"/>
      <c r="E196" s="129"/>
      <c r="F196" s="129"/>
      <c r="G196" s="130"/>
      <c r="H196" s="143"/>
      <c r="I196" s="262"/>
      <c r="J196" s="140" t="str">
        <f t="shared" si="22"/>
        <v/>
      </c>
      <c r="K196" s="112"/>
      <c r="L196" s="112"/>
      <c r="M196" s="144"/>
      <c r="N196" s="134" t="str">
        <f t="shared" si="20"/>
        <v/>
      </c>
      <c r="O196" s="140" t="str">
        <f t="shared" si="7"/>
        <v/>
      </c>
      <c r="P196" s="141" t="str">
        <f t="shared" si="15"/>
        <v/>
      </c>
      <c r="Q196" s="137" t="str">
        <f t="shared" si="21"/>
        <v/>
      </c>
      <c r="R196" s="134" t="str">
        <f t="shared" si="16"/>
        <v/>
      </c>
      <c r="S196" s="134" t="str">
        <f t="shared" si="17"/>
        <v/>
      </c>
      <c r="T196" s="134" t="str">
        <f t="shared" si="18"/>
        <v/>
      </c>
      <c r="U196" s="134" t="str">
        <f t="shared" si="19"/>
        <v/>
      </c>
      <c r="V196" s="134" t="str">
        <f t="shared" si="23"/>
        <v/>
      </c>
      <c r="W196" s="142" t="str">
        <f t="shared" si="25"/>
        <v/>
      </c>
      <c r="X196" s="265" t="str">
        <f t="shared" si="10"/>
        <v/>
      </c>
      <c r="Y196" s="16">
        <f t="shared" si="24"/>
        <v>0</v>
      </c>
    </row>
    <row r="197" spans="1:25" ht="12.75" hidden="1" customHeight="1">
      <c r="A197" s="128" t="s">
        <v>374</v>
      </c>
      <c r="B197" s="4"/>
      <c r="C197" s="98"/>
      <c r="D197" s="103"/>
      <c r="E197" s="129"/>
      <c r="F197" s="129"/>
      <c r="G197" s="130"/>
      <c r="H197" s="143"/>
      <c r="I197" s="262"/>
      <c r="J197" s="140" t="str">
        <f t="shared" si="22"/>
        <v/>
      </c>
      <c r="K197" s="112"/>
      <c r="L197" s="112"/>
      <c r="M197" s="144"/>
      <c r="N197" s="134" t="str">
        <f t="shared" si="20"/>
        <v/>
      </c>
      <c r="O197" s="140" t="str">
        <f t="shared" si="7"/>
        <v/>
      </c>
      <c r="P197" s="141" t="str">
        <f t="shared" si="15"/>
        <v/>
      </c>
      <c r="Q197" s="137" t="str">
        <f t="shared" si="21"/>
        <v/>
      </c>
      <c r="R197" s="134" t="str">
        <f t="shared" si="16"/>
        <v/>
      </c>
      <c r="S197" s="134" t="str">
        <f t="shared" si="17"/>
        <v/>
      </c>
      <c r="T197" s="134" t="str">
        <f t="shared" si="18"/>
        <v/>
      </c>
      <c r="U197" s="134" t="str">
        <f t="shared" si="19"/>
        <v/>
      </c>
      <c r="V197" s="134" t="str">
        <f t="shared" si="23"/>
        <v/>
      </c>
      <c r="W197" s="142" t="str">
        <f t="shared" si="25"/>
        <v/>
      </c>
      <c r="X197" s="265" t="str">
        <f t="shared" si="10"/>
        <v/>
      </c>
      <c r="Y197" s="16">
        <f t="shared" si="24"/>
        <v>0</v>
      </c>
    </row>
    <row r="198" spans="1:25" ht="12.75" hidden="1" customHeight="1">
      <c r="A198" s="128" t="s">
        <v>374</v>
      </c>
      <c r="B198" s="4"/>
      <c r="C198" s="98"/>
      <c r="D198" s="103"/>
      <c r="E198" s="129"/>
      <c r="F198" s="129"/>
      <c r="G198" s="130"/>
      <c r="H198" s="143"/>
      <c r="I198" s="262"/>
      <c r="J198" s="140" t="str">
        <f t="shared" si="22"/>
        <v/>
      </c>
      <c r="K198" s="112"/>
      <c r="L198" s="112"/>
      <c r="M198" s="144"/>
      <c r="N198" s="134" t="str">
        <f t="shared" si="20"/>
        <v/>
      </c>
      <c r="O198" s="140" t="str">
        <f t="shared" si="7"/>
        <v/>
      </c>
      <c r="P198" s="141" t="str">
        <f t="shared" si="15"/>
        <v/>
      </c>
      <c r="Q198" s="137" t="str">
        <f t="shared" si="21"/>
        <v/>
      </c>
      <c r="R198" s="134" t="str">
        <f t="shared" si="16"/>
        <v/>
      </c>
      <c r="S198" s="134" t="str">
        <f t="shared" si="17"/>
        <v/>
      </c>
      <c r="T198" s="134" t="str">
        <f t="shared" si="18"/>
        <v/>
      </c>
      <c r="U198" s="134" t="str">
        <f t="shared" si="19"/>
        <v/>
      </c>
      <c r="V198" s="134" t="str">
        <f t="shared" si="23"/>
        <v/>
      </c>
      <c r="W198" s="142" t="str">
        <f t="shared" si="25"/>
        <v/>
      </c>
      <c r="X198" s="265" t="str">
        <f t="shared" si="10"/>
        <v/>
      </c>
      <c r="Y198" s="16">
        <f t="shared" si="24"/>
        <v>0</v>
      </c>
    </row>
    <row r="199" spans="1:25" ht="12.75" hidden="1" customHeight="1">
      <c r="A199" s="128" t="s">
        <v>374</v>
      </c>
      <c r="B199" s="4"/>
      <c r="C199" s="98"/>
      <c r="D199" s="103"/>
      <c r="E199" s="129"/>
      <c r="F199" s="129"/>
      <c r="G199" s="130"/>
      <c r="H199" s="143"/>
      <c r="I199" s="262"/>
      <c r="J199" s="140" t="str">
        <f t="shared" si="22"/>
        <v/>
      </c>
      <c r="K199" s="112"/>
      <c r="L199" s="112"/>
      <c r="M199" s="144"/>
      <c r="N199" s="134" t="str">
        <f t="shared" si="20"/>
        <v/>
      </c>
      <c r="O199" s="140" t="str">
        <f t="shared" si="7"/>
        <v/>
      </c>
      <c r="P199" s="141" t="str">
        <f t="shared" ref="P199:P229" si="26">IF($Y199 = 1,IF($P$23="No",$P$24,0),"")</f>
        <v/>
      </c>
      <c r="Q199" s="137" t="str">
        <f t="shared" si="21"/>
        <v/>
      </c>
      <c r="R199" s="134" t="str">
        <f t="shared" ref="R199:R229" si="27">IF($Y199 = 1,IFERROR(IF($P$34="Per Bed",$Q$34,$Q$34 /F199),0) + IFERROR(IF($P$35="Per Bed",$Q$35,$Q$35/F199),0),"")</f>
        <v/>
      </c>
      <c r="S199" s="134" t="str">
        <f t="shared" ref="S199:S229" si="28">IF($Y199 = 1,IFERROR(IF($P$36="Per Bed",$Q$36,$Q$36/F199),0),"")</f>
        <v/>
      </c>
      <c r="T199" s="134" t="str">
        <f t="shared" ref="T199:T229" si="29">IF($Y199 = 1,IFERROR(IF($P$38="Per Bed",$Q$38,$Q$38 /F199),0) + IFERROR(IF($P$39="Per Bed",$Q$39,$Q$39/F199),0),"")</f>
        <v/>
      </c>
      <c r="U199" s="134" t="str">
        <f t="shared" ref="U199:U229" si="30">IF($Y199 = 1,IFERROR(IF($P$40="Per Bed",$Q$40,$Q$40/F199),0) + IFERROR(IF($P$41="Per Bed",$Q$41,$Q$41/F199),0) + IFERROR(IF($P$42="Per Bed",$Q$42,$Q$42/F199),0),"")</f>
        <v/>
      </c>
      <c r="V199" s="134" t="str">
        <f t="shared" si="23"/>
        <v/>
      </c>
      <c r="W199" s="142" t="str">
        <f t="shared" si="25"/>
        <v/>
      </c>
      <c r="X199" s="265" t="str">
        <f t="shared" si="10"/>
        <v/>
      </c>
      <c r="Y199" s="16">
        <f t="shared" si="24"/>
        <v>0</v>
      </c>
    </row>
    <row r="200" spans="1:25" ht="12.75" hidden="1" customHeight="1">
      <c r="A200" s="128" t="s">
        <v>374</v>
      </c>
      <c r="B200" s="4"/>
      <c r="C200" s="98"/>
      <c r="D200" s="103"/>
      <c r="E200" s="129"/>
      <c r="F200" s="129"/>
      <c r="G200" s="130"/>
      <c r="H200" s="143"/>
      <c r="I200" s="262"/>
      <c r="J200" s="140" t="str">
        <f t="shared" si="22"/>
        <v/>
      </c>
      <c r="K200" s="112"/>
      <c r="L200" s="112"/>
      <c r="M200" s="144"/>
      <c r="N200" s="134" t="str">
        <f t="shared" ref="N200:N229" si="31">IF($Y200 = 1, $I200-K200/12-L200/12-M200,"")</f>
        <v/>
      </c>
      <c r="O200" s="140" t="str">
        <f t="shared" si="7"/>
        <v/>
      </c>
      <c r="P200" s="141" t="str">
        <f t="shared" si="26"/>
        <v/>
      </c>
      <c r="Q200" s="137" t="str">
        <f t="shared" ref="Q200:Q229" si="32">IF($Y200 = 1,$Q$19,"")</f>
        <v/>
      </c>
      <c r="R200" s="134" t="str">
        <f t="shared" si="27"/>
        <v/>
      </c>
      <c r="S200" s="134" t="str">
        <f t="shared" si="28"/>
        <v/>
      </c>
      <c r="T200" s="134" t="str">
        <f t="shared" si="29"/>
        <v/>
      </c>
      <c r="U200" s="134" t="str">
        <f t="shared" si="30"/>
        <v/>
      </c>
      <c r="V200" s="134" t="str">
        <f t="shared" si="23"/>
        <v/>
      </c>
      <c r="W200" s="142" t="str">
        <f t="shared" si="25"/>
        <v/>
      </c>
      <c r="X200" s="265" t="str">
        <f t="shared" si="10"/>
        <v/>
      </c>
      <c r="Y200" s="16">
        <f t="shared" si="24"/>
        <v>0</v>
      </c>
    </row>
    <row r="201" spans="1:25" ht="12.75" hidden="1" customHeight="1">
      <c r="A201" s="128" t="s">
        <v>374</v>
      </c>
      <c r="B201" s="4"/>
      <c r="C201" s="98"/>
      <c r="D201" s="103"/>
      <c r="E201" s="129"/>
      <c r="F201" s="129"/>
      <c r="G201" s="130"/>
      <c r="H201" s="143"/>
      <c r="I201" s="262"/>
      <c r="J201" s="140" t="str">
        <f t="shared" ref="J201:J229" si="33">IF($Y201 = 1,$I201/$E201,"")</f>
        <v/>
      </c>
      <c r="K201" s="112"/>
      <c r="L201" s="112"/>
      <c r="M201" s="144"/>
      <c r="N201" s="134" t="str">
        <f t="shared" si="31"/>
        <v/>
      </c>
      <c r="O201" s="140" t="str">
        <f t="shared" si="7"/>
        <v/>
      </c>
      <c r="P201" s="141" t="str">
        <f t="shared" si="26"/>
        <v/>
      </c>
      <c r="Q201" s="137" t="str">
        <f t="shared" si="32"/>
        <v/>
      </c>
      <c r="R201" s="134" t="str">
        <f t="shared" si="27"/>
        <v/>
      </c>
      <c r="S201" s="134" t="str">
        <f t="shared" si="28"/>
        <v/>
      </c>
      <c r="T201" s="134" t="str">
        <f t="shared" si="29"/>
        <v/>
      </c>
      <c r="U201" s="134" t="str">
        <f t="shared" si="30"/>
        <v/>
      </c>
      <c r="V201" s="134" t="str">
        <f t="shared" ref="V201:V229" si="34">IF($Y201 = 1,$I$44,"")</f>
        <v/>
      </c>
      <c r="W201" s="142" t="str">
        <f t="shared" si="25"/>
        <v/>
      </c>
      <c r="X201" s="265" t="str">
        <f t="shared" si="10"/>
        <v/>
      </c>
      <c r="Y201" s="16">
        <f t="shared" ref="Y201:Y229" si="35">IF(AND(A201&lt;&gt;"", E201 &gt; 0, F201 &lt;&gt; ""),  1, 0 )</f>
        <v>0</v>
      </c>
    </row>
    <row r="202" spans="1:25" ht="12.75" hidden="1" customHeight="1">
      <c r="A202" s="128" t="s">
        <v>374</v>
      </c>
      <c r="B202" s="4"/>
      <c r="C202" s="98"/>
      <c r="D202" s="103"/>
      <c r="E202" s="129"/>
      <c r="F202" s="129"/>
      <c r="G202" s="130"/>
      <c r="H202" s="143"/>
      <c r="I202" s="262"/>
      <c r="J202" s="140" t="str">
        <f t="shared" si="33"/>
        <v/>
      </c>
      <c r="K202" s="112"/>
      <c r="L202" s="112"/>
      <c r="M202" s="144"/>
      <c r="N202" s="134" t="str">
        <f t="shared" si="31"/>
        <v/>
      </c>
      <c r="O202" s="140" t="str">
        <f t="shared" si="7"/>
        <v/>
      </c>
      <c r="P202" s="141" t="str">
        <f t="shared" si="26"/>
        <v/>
      </c>
      <c r="Q202" s="137" t="str">
        <f t="shared" si="32"/>
        <v/>
      </c>
      <c r="R202" s="134" t="str">
        <f t="shared" si="27"/>
        <v/>
      </c>
      <c r="S202" s="134" t="str">
        <f t="shared" si="28"/>
        <v/>
      </c>
      <c r="T202" s="134" t="str">
        <f t="shared" si="29"/>
        <v/>
      </c>
      <c r="U202" s="134" t="str">
        <f t="shared" si="30"/>
        <v/>
      </c>
      <c r="V202" s="134" t="str">
        <f t="shared" si="34"/>
        <v/>
      </c>
      <c r="W202" s="142" t="str">
        <f t="shared" si="25"/>
        <v/>
      </c>
      <c r="X202" s="265" t="str">
        <f t="shared" si="10"/>
        <v/>
      </c>
      <c r="Y202" s="16">
        <f t="shared" si="35"/>
        <v>0</v>
      </c>
    </row>
    <row r="203" spans="1:25" ht="12.75" hidden="1" customHeight="1">
      <c r="A203" s="128" t="s">
        <v>374</v>
      </c>
      <c r="B203" s="4"/>
      <c r="C203" s="98"/>
      <c r="D203" s="103"/>
      <c r="E203" s="129"/>
      <c r="F203" s="129"/>
      <c r="G203" s="130"/>
      <c r="H203" s="143"/>
      <c r="I203" s="262"/>
      <c r="J203" s="140" t="str">
        <f t="shared" si="33"/>
        <v/>
      </c>
      <c r="K203" s="112"/>
      <c r="L203" s="112"/>
      <c r="M203" s="144"/>
      <c r="N203" s="134" t="str">
        <f t="shared" si="31"/>
        <v/>
      </c>
      <c r="O203" s="140" t="str">
        <f t="shared" si="7"/>
        <v/>
      </c>
      <c r="P203" s="141" t="str">
        <f t="shared" si="26"/>
        <v/>
      </c>
      <c r="Q203" s="137" t="str">
        <f t="shared" si="32"/>
        <v/>
      </c>
      <c r="R203" s="134" t="str">
        <f t="shared" si="27"/>
        <v/>
      </c>
      <c r="S203" s="134" t="str">
        <f t="shared" si="28"/>
        <v/>
      </c>
      <c r="T203" s="134" t="str">
        <f t="shared" si="29"/>
        <v/>
      </c>
      <c r="U203" s="134" t="str">
        <f t="shared" si="30"/>
        <v/>
      </c>
      <c r="V203" s="134" t="str">
        <f t="shared" si="34"/>
        <v/>
      </c>
      <c r="W203" s="142" t="str">
        <f t="shared" si="25"/>
        <v/>
      </c>
      <c r="X203" s="265" t="str">
        <f t="shared" si="10"/>
        <v/>
      </c>
      <c r="Y203" s="16">
        <f t="shared" si="35"/>
        <v>0</v>
      </c>
    </row>
    <row r="204" spans="1:25" ht="12.75" hidden="1" customHeight="1">
      <c r="A204" s="128" t="s">
        <v>374</v>
      </c>
      <c r="B204" s="4"/>
      <c r="C204" s="98"/>
      <c r="D204" s="103"/>
      <c r="E204" s="129"/>
      <c r="F204" s="129"/>
      <c r="G204" s="130"/>
      <c r="H204" s="143"/>
      <c r="I204" s="262"/>
      <c r="J204" s="140" t="str">
        <f t="shared" si="33"/>
        <v/>
      </c>
      <c r="K204" s="112"/>
      <c r="L204" s="112"/>
      <c r="M204" s="144"/>
      <c r="N204" s="134" t="str">
        <f t="shared" si="31"/>
        <v/>
      </c>
      <c r="O204" s="140" t="str">
        <f t="shared" si="7"/>
        <v/>
      </c>
      <c r="P204" s="141" t="str">
        <f t="shared" si="26"/>
        <v/>
      </c>
      <c r="Q204" s="137" t="str">
        <f t="shared" si="32"/>
        <v/>
      </c>
      <c r="R204" s="134" t="str">
        <f t="shared" si="27"/>
        <v/>
      </c>
      <c r="S204" s="134" t="str">
        <f t="shared" si="28"/>
        <v/>
      </c>
      <c r="T204" s="134" t="str">
        <f t="shared" si="29"/>
        <v/>
      </c>
      <c r="U204" s="134" t="str">
        <f t="shared" si="30"/>
        <v/>
      </c>
      <c r="V204" s="134" t="str">
        <f t="shared" si="34"/>
        <v/>
      </c>
      <c r="W204" s="142" t="str">
        <f t="shared" ref="W204:W229" si="36">IF($Y204 = 1,N204+SUM(P204:V204),"")</f>
        <v/>
      </c>
      <c r="X204" s="265" t="str">
        <f t="shared" si="10"/>
        <v/>
      </c>
      <c r="Y204" s="16">
        <f t="shared" si="35"/>
        <v>0</v>
      </c>
    </row>
    <row r="205" spans="1:25" ht="12.75" hidden="1" customHeight="1">
      <c r="A205" s="128" t="s">
        <v>374</v>
      </c>
      <c r="B205" s="4"/>
      <c r="C205" s="98"/>
      <c r="D205" s="103"/>
      <c r="E205" s="129"/>
      <c r="F205" s="129"/>
      <c r="G205" s="130"/>
      <c r="H205" s="143"/>
      <c r="I205" s="262"/>
      <c r="J205" s="140" t="str">
        <f t="shared" si="33"/>
        <v/>
      </c>
      <c r="K205" s="112"/>
      <c r="L205" s="112"/>
      <c r="M205" s="144"/>
      <c r="N205" s="134" t="str">
        <f t="shared" si="31"/>
        <v/>
      </c>
      <c r="O205" s="140" t="str">
        <f t="shared" si="7"/>
        <v/>
      </c>
      <c r="P205" s="141" t="str">
        <f t="shared" si="26"/>
        <v/>
      </c>
      <c r="Q205" s="137" t="str">
        <f t="shared" si="32"/>
        <v/>
      </c>
      <c r="R205" s="134" t="str">
        <f t="shared" si="27"/>
        <v/>
      </c>
      <c r="S205" s="134" t="str">
        <f t="shared" si="28"/>
        <v/>
      </c>
      <c r="T205" s="134" t="str">
        <f t="shared" si="29"/>
        <v/>
      </c>
      <c r="U205" s="134" t="str">
        <f t="shared" si="30"/>
        <v/>
      </c>
      <c r="V205" s="134" t="str">
        <f t="shared" si="34"/>
        <v/>
      </c>
      <c r="W205" s="142" t="str">
        <f t="shared" si="36"/>
        <v/>
      </c>
      <c r="X205" s="265" t="str">
        <f t="shared" si="10"/>
        <v/>
      </c>
      <c r="Y205" s="16">
        <f t="shared" si="35"/>
        <v>0</v>
      </c>
    </row>
    <row r="206" spans="1:25" ht="12.75" hidden="1" customHeight="1">
      <c r="A206" s="128" t="s">
        <v>374</v>
      </c>
      <c r="B206" s="4"/>
      <c r="C206" s="98"/>
      <c r="D206" s="103"/>
      <c r="E206" s="129"/>
      <c r="F206" s="129"/>
      <c r="G206" s="130"/>
      <c r="H206" s="143"/>
      <c r="I206" s="262"/>
      <c r="J206" s="140" t="str">
        <f t="shared" si="33"/>
        <v/>
      </c>
      <c r="K206" s="112"/>
      <c r="L206" s="112"/>
      <c r="M206" s="144"/>
      <c r="N206" s="134" t="str">
        <f t="shared" si="31"/>
        <v/>
      </c>
      <c r="O206" s="140" t="str">
        <f t="shared" si="7"/>
        <v/>
      </c>
      <c r="P206" s="141" t="str">
        <f t="shared" si="26"/>
        <v/>
      </c>
      <c r="Q206" s="137" t="str">
        <f t="shared" si="32"/>
        <v/>
      </c>
      <c r="R206" s="134" t="str">
        <f t="shared" si="27"/>
        <v/>
      </c>
      <c r="S206" s="134" t="str">
        <f t="shared" si="28"/>
        <v/>
      </c>
      <c r="T206" s="134" t="str">
        <f t="shared" si="29"/>
        <v/>
      </c>
      <c r="U206" s="134" t="str">
        <f t="shared" si="30"/>
        <v/>
      </c>
      <c r="V206" s="134" t="str">
        <f t="shared" si="34"/>
        <v/>
      </c>
      <c r="W206" s="142" t="str">
        <f t="shared" si="36"/>
        <v/>
      </c>
      <c r="X206" s="265" t="str">
        <f t="shared" si="10"/>
        <v/>
      </c>
      <c r="Y206" s="16">
        <f t="shared" si="35"/>
        <v>0</v>
      </c>
    </row>
    <row r="207" spans="1:25" ht="12.75" hidden="1" customHeight="1">
      <c r="A207" s="128" t="s">
        <v>374</v>
      </c>
      <c r="B207" s="4"/>
      <c r="C207" s="98"/>
      <c r="D207" s="103"/>
      <c r="E207" s="129"/>
      <c r="F207" s="129"/>
      <c r="G207" s="130"/>
      <c r="H207" s="143"/>
      <c r="I207" s="262"/>
      <c r="J207" s="140" t="str">
        <f t="shared" si="33"/>
        <v/>
      </c>
      <c r="K207" s="112"/>
      <c r="L207" s="112"/>
      <c r="M207" s="144"/>
      <c r="N207" s="134" t="str">
        <f t="shared" si="31"/>
        <v/>
      </c>
      <c r="O207" s="140" t="str">
        <f t="shared" si="7"/>
        <v/>
      </c>
      <c r="P207" s="141" t="str">
        <f t="shared" si="26"/>
        <v/>
      </c>
      <c r="Q207" s="137" t="str">
        <f t="shared" si="32"/>
        <v/>
      </c>
      <c r="R207" s="134" t="str">
        <f t="shared" si="27"/>
        <v/>
      </c>
      <c r="S207" s="134" t="str">
        <f t="shared" si="28"/>
        <v/>
      </c>
      <c r="T207" s="134" t="str">
        <f t="shared" si="29"/>
        <v/>
      </c>
      <c r="U207" s="134" t="str">
        <f t="shared" si="30"/>
        <v/>
      </c>
      <c r="V207" s="134" t="str">
        <f t="shared" si="34"/>
        <v/>
      </c>
      <c r="W207" s="142" t="str">
        <f t="shared" si="36"/>
        <v/>
      </c>
      <c r="X207" s="265" t="str">
        <f t="shared" si="10"/>
        <v/>
      </c>
      <c r="Y207" s="16">
        <f t="shared" si="35"/>
        <v>0</v>
      </c>
    </row>
    <row r="208" spans="1:25" ht="12.75" hidden="1" customHeight="1">
      <c r="A208" s="128" t="s">
        <v>374</v>
      </c>
      <c r="B208" s="4"/>
      <c r="C208" s="98"/>
      <c r="D208" s="103"/>
      <c r="E208" s="129"/>
      <c r="F208" s="129"/>
      <c r="G208" s="130"/>
      <c r="H208" s="143"/>
      <c r="I208" s="262"/>
      <c r="J208" s="140" t="str">
        <f t="shared" si="33"/>
        <v/>
      </c>
      <c r="K208" s="112"/>
      <c r="L208" s="112"/>
      <c r="M208" s="144"/>
      <c r="N208" s="134" t="str">
        <f t="shared" si="31"/>
        <v/>
      </c>
      <c r="O208" s="140" t="str">
        <f t="shared" si="7"/>
        <v/>
      </c>
      <c r="P208" s="141" t="str">
        <f t="shared" si="26"/>
        <v/>
      </c>
      <c r="Q208" s="137" t="str">
        <f t="shared" si="32"/>
        <v/>
      </c>
      <c r="R208" s="134" t="str">
        <f t="shared" si="27"/>
        <v/>
      </c>
      <c r="S208" s="134" t="str">
        <f t="shared" si="28"/>
        <v/>
      </c>
      <c r="T208" s="134" t="str">
        <f t="shared" si="29"/>
        <v/>
      </c>
      <c r="U208" s="134" t="str">
        <f t="shared" si="30"/>
        <v/>
      </c>
      <c r="V208" s="134" t="str">
        <f t="shared" si="34"/>
        <v/>
      </c>
      <c r="W208" s="142" t="str">
        <f t="shared" si="36"/>
        <v/>
      </c>
      <c r="X208" s="265" t="str">
        <f t="shared" si="10"/>
        <v/>
      </c>
      <c r="Y208" s="16">
        <f t="shared" si="35"/>
        <v>0</v>
      </c>
    </row>
    <row r="209" spans="1:25" ht="12.75" hidden="1" customHeight="1">
      <c r="A209" s="128" t="s">
        <v>374</v>
      </c>
      <c r="B209" s="4"/>
      <c r="C209" s="98"/>
      <c r="D209" s="103"/>
      <c r="E209" s="129"/>
      <c r="F209" s="129"/>
      <c r="G209" s="130"/>
      <c r="H209" s="143"/>
      <c r="I209" s="262"/>
      <c r="J209" s="140" t="str">
        <f t="shared" si="33"/>
        <v/>
      </c>
      <c r="K209" s="112"/>
      <c r="L209" s="112"/>
      <c r="M209" s="144"/>
      <c r="N209" s="134" t="str">
        <f t="shared" si="31"/>
        <v/>
      </c>
      <c r="O209" s="140" t="str">
        <f t="shared" si="7"/>
        <v/>
      </c>
      <c r="P209" s="141" t="str">
        <f t="shared" si="26"/>
        <v/>
      </c>
      <c r="Q209" s="137" t="str">
        <f t="shared" si="32"/>
        <v/>
      </c>
      <c r="R209" s="134" t="str">
        <f t="shared" si="27"/>
        <v/>
      </c>
      <c r="S209" s="134" t="str">
        <f t="shared" si="28"/>
        <v/>
      </c>
      <c r="T209" s="134" t="str">
        <f t="shared" si="29"/>
        <v/>
      </c>
      <c r="U209" s="134" t="str">
        <f t="shared" si="30"/>
        <v/>
      </c>
      <c r="V209" s="134" t="str">
        <f t="shared" si="34"/>
        <v/>
      </c>
      <c r="W209" s="142" t="str">
        <f t="shared" si="36"/>
        <v/>
      </c>
      <c r="X209" s="265" t="str">
        <f t="shared" si="10"/>
        <v/>
      </c>
      <c r="Y209" s="16">
        <f t="shared" si="35"/>
        <v>0</v>
      </c>
    </row>
    <row r="210" spans="1:25" ht="12.75" hidden="1" customHeight="1">
      <c r="A210" s="128" t="s">
        <v>374</v>
      </c>
      <c r="B210" s="4"/>
      <c r="C210" s="98"/>
      <c r="D210" s="103"/>
      <c r="E210" s="129"/>
      <c r="F210" s="129"/>
      <c r="G210" s="130"/>
      <c r="H210" s="143"/>
      <c r="I210" s="262"/>
      <c r="J210" s="140" t="str">
        <f t="shared" si="33"/>
        <v/>
      </c>
      <c r="K210" s="112"/>
      <c r="L210" s="112"/>
      <c r="M210" s="144"/>
      <c r="N210" s="134" t="str">
        <f t="shared" si="31"/>
        <v/>
      </c>
      <c r="O210" s="140" t="str">
        <f t="shared" si="7"/>
        <v/>
      </c>
      <c r="P210" s="141" t="str">
        <f t="shared" si="26"/>
        <v/>
      </c>
      <c r="Q210" s="137" t="str">
        <f t="shared" si="32"/>
        <v/>
      </c>
      <c r="R210" s="134" t="str">
        <f t="shared" si="27"/>
        <v/>
      </c>
      <c r="S210" s="134" t="str">
        <f t="shared" si="28"/>
        <v/>
      </c>
      <c r="T210" s="134" t="str">
        <f t="shared" si="29"/>
        <v/>
      </c>
      <c r="U210" s="134" t="str">
        <f t="shared" si="30"/>
        <v/>
      </c>
      <c r="V210" s="134" t="str">
        <f t="shared" si="34"/>
        <v/>
      </c>
      <c r="W210" s="142" t="str">
        <f t="shared" si="36"/>
        <v/>
      </c>
      <c r="X210" s="265" t="str">
        <f t="shared" si="10"/>
        <v/>
      </c>
      <c r="Y210" s="16">
        <f t="shared" si="35"/>
        <v>0</v>
      </c>
    </row>
    <row r="211" spans="1:25" ht="12.75" hidden="1" customHeight="1">
      <c r="A211" s="128" t="s">
        <v>374</v>
      </c>
      <c r="B211" s="4"/>
      <c r="C211" s="98"/>
      <c r="D211" s="103"/>
      <c r="E211" s="129"/>
      <c r="F211" s="129"/>
      <c r="G211" s="130"/>
      <c r="H211" s="143"/>
      <c r="I211" s="262"/>
      <c r="J211" s="140" t="str">
        <f t="shared" si="33"/>
        <v/>
      </c>
      <c r="K211" s="112"/>
      <c r="L211" s="112"/>
      <c r="M211" s="144"/>
      <c r="N211" s="134" t="str">
        <f t="shared" si="31"/>
        <v/>
      </c>
      <c r="O211" s="140" t="str">
        <f t="shared" si="7"/>
        <v/>
      </c>
      <c r="P211" s="141" t="str">
        <f t="shared" si="26"/>
        <v/>
      </c>
      <c r="Q211" s="137" t="str">
        <f t="shared" si="32"/>
        <v/>
      </c>
      <c r="R211" s="134" t="str">
        <f t="shared" si="27"/>
        <v/>
      </c>
      <c r="S211" s="134" t="str">
        <f t="shared" si="28"/>
        <v/>
      </c>
      <c r="T211" s="134" t="str">
        <f t="shared" si="29"/>
        <v/>
      </c>
      <c r="U211" s="134" t="str">
        <f t="shared" si="30"/>
        <v/>
      </c>
      <c r="V211" s="134" t="str">
        <f t="shared" si="34"/>
        <v/>
      </c>
      <c r="W211" s="142" t="str">
        <f t="shared" si="36"/>
        <v/>
      </c>
      <c r="X211" s="265" t="str">
        <f t="shared" si="10"/>
        <v/>
      </c>
      <c r="Y211" s="16">
        <f t="shared" si="35"/>
        <v>0</v>
      </c>
    </row>
    <row r="212" spans="1:25" ht="12.75" hidden="1" customHeight="1">
      <c r="A212" s="128" t="s">
        <v>374</v>
      </c>
      <c r="B212" s="4"/>
      <c r="C212" s="98"/>
      <c r="D212" s="103"/>
      <c r="E212" s="129"/>
      <c r="F212" s="129"/>
      <c r="G212" s="130"/>
      <c r="H212" s="143"/>
      <c r="I212" s="262"/>
      <c r="J212" s="140" t="str">
        <f t="shared" si="33"/>
        <v/>
      </c>
      <c r="K212" s="112"/>
      <c r="L212" s="112"/>
      <c r="M212" s="144"/>
      <c r="N212" s="134" t="str">
        <f t="shared" si="31"/>
        <v/>
      </c>
      <c r="O212" s="140" t="str">
        <f t="shared" si="7"/>
        <v/>
      </c>
      <c r="P212" s="141" t="str">
        <f t="shared" si="26"/>
        <v/>
      </c>
      <c r="Q212" s="137" t="str">
        <f t="shared" si="32"/>
        <v/>
      </c>
      <c r="R212" s="134" t="str">
        <f t="shared" si="27"/>
        <v/>
      </c>
      <c r="S212" s="134" t="str">
        <f t="shared" si="28"/>
        <v/>
      </c>
      <c r="T212" s="134" t="str">
        <f t="shared" si="29"/>
        <v/>
      </c>
      <c r="U212" s="134" t="str">
        <f t="shared" si="30"/>
        <v/>
      </c>
      <c r="V212" s="134" t="str">
        <f t="shared" si="34"/>
        <v/>
      </c>
      <c r="W212" s="142" t="str">
        <f t="shared" si="36"/>
        <v/>
      </c>
      <c r="X212" s="265" t="str">
        <f t="shared" si="10"/>
        <v/>
      </c>
      <c r="Y212" s="16">
        <f t="shared" si="35"/>
        <v>0</v>
      </c>
    </row>
    <row r="213" spans="1:25" ht="12.75" hidden="1" customHeight="1">
      <c r="A213" s="128" t="s">
        <v>374</v>
      </c>
      <c r="B213" s="4"/>
      <c r="C213" s="98"/>
      <c r="D213" s="103"/>
      <c r="E213" s="129"/>
      <c r="F213" s="129"/>
      <c r="G213" s="130"/>
      <c r="H213" s="143"/>
      <c r="I213" s="262"/>
      <c r="J213" s="140" t="str">
        <f t="shared" si="33"/>
        <v/>
      </c>
      <c r="K213" s="112"/>
      <c r="L213" s="112"/>
      <c r="M213" s="144"/>
      <c r="N213" s="134" t="str">
        <f t="shared" si="31"/>
        <v/>
      </c>
      <c r="O213" s="140" t="str">
        <f t="shared" si="7"/>
        <v/>
      </c>
      <c r="P213" s="141" t="str">
        <f t="shared" si="26"/>
        <v/>
      </c>
      <c r="Q213" s="137" t="str">
        <f t="shared" si="32"/>
        <v/>
      </c>
      <c r="R213" s="134" t="str">
        <f t="shared" si="27"/>
        <v/>
      </c>
      <c r="S213" s="134" t="str">
        <f t="shared" si="28"/>
        <v/>
      </c>
      <c r="T213" s="134" t="str">
        <f t="shared" si="29"/>
        <v/>
      </c>
      <c r="U213" s="134" t="str">
        <f t="shared" si="30"/>
        <v/>
      </c>
      <c r="V213" s="134" t="str">
        <f t="shared" si="34"/>
        <v/>
      </c>
      <c r="W213" s="142" t="str">
        <f t="shared" si="36"/>
        <v/>
      </c>
      <c r="X213" s="265" t="str">
        <f t="shared" si="10"/>
        <v/>
      </c>
      <c r="Y213" s="16">
        <f t="shared" si="35"/>
        <v>0</v>
      </c>
    </row>
    <row r="214" spans="1:25" ht="12.75" hidden="1" customHeight="1">
      <c r="A214" s="128" t="s">
        <v>374</v>
      </c>
      <c r="B214" s="4"/>
      <c r="C214" s="98"/>
      <c r="D214" s="103"/>
      <c r="E214" s="129"/>
      <c r="F214" s="129"/>
      <c r="G214" s="130"/>
      <c r="H214" s="143"/>
      <c r="I214" s="262"/>
      <c r="J214" s="140" t="str">
        <f t="shared" si="33"/>
        <v/>
      </c>
      <c r="K214" s="112"/>
      <c r="L214" s="112"/>
      <c r="M214" s="144"/>
      <c r="N214" s="134" t="str">
        <f t="shared" si="31"/>
        <v/>
      </c>
      <c r="O214" s="140" t="str">
        <f t="shared" si="7"/>
        <v/>
      </c>
      <c r="P214" s="141" t="str">
        <f t="shared" si="26"/>
        <v/>
      </c>
      <c r="Q214" s="137" t="str">
        <f t="shared" si="32"/>
        <v/>
      </c>
      <c r="R214" s="134" t="str">
        <f t="shared" si="27"/>
        <v/>
      </c>
      <c r="S214" s="134" t="str">
        <f t="shared" si="28"/>
        <v/>
      </c>
      <c r="T214" s="134" t="str">
        <f t="shared" si="29"/>
        <v/>
      </c>
      <c r="U214" s="134" t="str">
        <f t="shared" si="30"/>
        <v/>
      </c>
      <c r="V214" s="134" t="str">
        <f t="shared" si="34"/>
        <v/>
      </c>
      <c r="W214" s="142" t="str">
        <f t="shared" si="36"/>
        <v/>
      </c>
      <c r="X214" s="265" t="str">
        <f t="shared" si="10"/>
        <v/>
      </c>
      <c r="Y214" s="16">
        <f t="shared" si="35"/>
        <v>0</v>
      </c>
    </row>
    <row r="215" spans="1:25" ht="12.75" hidden="1" customHeight="1">
      <c r="A215" s="128" t="s">
        <v>374</v>
      </c>
      <c r="B215" s="4"/>
      <c r="C215" s="98"/>
      <c r="D215" s="103"/>
      <c r="E215" s="129"/>
      <c r="F215" s="129"/>
      <c r="G215" s="130"/>
      <c r="H215" s="143"/>
      <c r="I215" s="262"/>
      <c r="J215" s="140" t="str">
        <f t="shared" si="33"/>
        <v/>
      </c>
      <c r="K215" s="112"/>
      <c r="L215" s="112"/>
      <c r="M215" s="144"/>
      <c r="N215" s="134" t="str">
        <f t="shared" si="31"/>
        <v/>
      </c>
      <c r="O215" s="140" t="str">
        <f t="shared" si="7"/>
        <v/>
      </c>
      <c r="P215" s="141" t="str">
        <f t="shared" si="26"/>
        <v/>
      </c>
      <c r="Q215" s="137" t="str">
        <f t="shared" si="32"/>
        <v/>
      </c>
      <c r="R215" s="134" t="str">
        <f t="shared" si="27"/>
        <v/>
      </c>
      <c r="S215" s="134" t="str">
        <f t="shared" si="28"/>
        <v/>
      </c>
      <c r="T215" s="134" t="str">
        <f t="shared" si="29"/>
        <v/>
      </c>
      <c r="U215" s="134" t="str">
        <f t="shared" si="30"/>
        <v/>
      </c>
      <c r="V215" s="134" t="str">
        <f t="shared" si="34"/>
        <v/>
      </c>
      <c r="W215" s="142" t="str">
        <f t="shared" si="36"/>
        <v/>
      </c>
      <c r="X215" s="265" t="str">
        <f t="shared" si="10"/>
        <v/>
      </c>
      <c r="Y215" s="16">
        <f t="shared" si="35"/>
        <v>0</v>
      </c>
    </row>
    <row r="216" spans="1:25" ht="12.75" hidden="1" customHeight="1">
      <c r="A216" s="128" t="s">
        <v>374</v>
      </c>
      <c r="B216" s="4"/>
      <c r="C216" s="98"/>
      <c r="D216" s="103"/>
      <c r="E216" s="129"/>
      <c r="F216" s="129"/>
      <c r="G216" s="130"/>
      <c r="H216" s="143"/>
      <c r="I216" s="262"/>
      <c r="J216" s="140" t="str">
        <f t="shared" si="33"/>
        <v/>
      </c>
      <c r="K216" s="112"/>
      <c r="L216" s="112"/>
      <c r="M216" s="144"/>
      <c r="N216" s="134" t="str">
        <f t="shared" si="31"/>
        <v/>
      </c>
      <c r="O216" s="140" t="str">
        <f t="shared" si="7"/>
        <v/>
      </c>
      <c r="P216" s="141" t="str">
        <f t="shared" si="26"/>
        <v/>
      </c>
      <c r="Q216" s="137" t="str">
        <f t="shared" si="32"/>
        <v/>
      </c>
      <c r="R216" s="134" t="str">
        <f t="shared" si="27"/>
        <v/>
      </c>
      <c r="S216" s="134" t="str">
        <f t="shared" si="28"/>
        <v/>
      </c>
      <c r="T216" s="134" t="str">
        <f t="shared" si="29"/>
        <v/>
      </c>
      <c r="U216" s="134" t="str">
        <f t="shared" si="30"/>
        <v/>
      </c>
      <c r="V216" s="134" t="str">
        <f t="shared" si="34"/>
        <v/>
      </c>
      <c r="W216" s="142" t="str">
        <f t="shared" si="36"/>
        <v/>
      </c>
      <c r="X216" s="265" t="str">
        <f t="shared" si="10"/>
        <v/>
      </c>
      <c r="Y216" s="16">
        <f t="shared" si="35"/>
        <v>0</v>
      </c>
    </row>
    <row r="217" spans="1:25" ht="12.75" hidden="1" customHeight="1">
      <c r="A217" s="128" t="s">
        <v>374</v>
      </c>
      <c r="B217" s="4"/>
      <c r="C217" s="98"/>
      <c r="D217" s="103"/>
      <c r="E217" s="129"/>
      <c r="F217" s="129"/>
      <c r="G217" s="130"/>
      <c r="H217" s="143"/>
      <c r="I217" s="262"/>
      <c r="J217" s="140" t="str">
        <f t="shared" si="33"/>
        <v/>
      </c>
      <c r="K217" s="112"/>
      <c r="L217" s="112"/>
      <c r="M217" s="144"/>
      <c r="N217" s="134" t="str">
        <f t="shared" si="31"/>
        <v/>
      </c>
      <c r="O217" s="140" t="str">
        <f t="shared" si="7"/>
        <v/>
      </c>
      <c r="P217" s="141" t="str">
        <f t="shared" si="26"/>
        <v/>
      </c>
      <c r="Q217" s="137" t="str">
        <f t="shared" si="32"/>
        <v/>
      </c>
      <c r="R217" s="134" t="str">
        <f t="shared" si="27"/>
        <v/>
      </c>
      <c r="S217" s="134" t="str">
        <f t="shared" si="28"/>
        <v/>
      </c>
      <c r="T217" s="134" t="str">
        <f t="shared" si="29"/>
        <v/>
      </c>
      <c r="U217" s="134" t="str">
        <f t="shared" si="30"/>
        <v/>
      </c>
      <c r="V217" s="134" t="str">
        <f t="shared" si="34"/>
        <v/>
      </c>
      <c r="W217" s="142" t="str">
        <f t="shared" si="36"/>
        <v/>
      </c>
      <c r="X217" s="265" t="str">
        <f t="shared" si="10"/>
        <v/>
      </c>
      <c r="Y217" s="16">
        <f t="shared" si="35"/>
        <v>0</v>
      </c>
    </row>
    <row r="218" spans="1:25" ht="12.75" hidden="1" customHeight="1">
      <c r="A218" s="128" t="s">
        <v>374</v>
      </c>
      <c r="B218" s="4"/>
      <c r="C218" s="98"/>
      <c r="D218" s="103"/>
      <c r="E218" s="129"/>
      <c r="F218" s="129"/>
      <c r="G218" s="130"/>
      <c r="H218" s="143"/>
      <c r="I218" s="262"/>
      <c r="J218" s="140" t="str">
        <f t="shared" si="33"/>
        <v/>
      </c>
      <c r="K218" s="112"/>
      <c r="L218" s="112"/>
      <c r="M218" s="144"/>
      <c r="N218" s="134" t="str">
        <f t="shared" si="31"/>
        <v/>
      </c>
      <c r="O218" s="140" t="str">
        <f t="shared" si="7"/>
        <v/>
      </c>
      <c r="P218" s="141" t="str">
        <f t="shared" si="26"/>
        <v/>
      </c>
      <c r="Q218" s="137" t="str">
        <f t="shared" si="32"/>
        <v/>
      </c>
      <c r="R218" s="134" t="str">
        <f t="shared" si="27"/>
        <v/>
      </c>
      <c r="S218" s="134" t="str">
        <f t="shared" si="28"/>
        <v/>
      </c>
      <c r="T218" s="134" t="str">
        <f t="shared" si="29"/>
        <v/>
      </c>
      <c r="U218" s="134" t="str">
        <f t="shared" si="30"/>
        <v/>
      </c>
      <c r="V218" s="134" t="str">
        <f t="shared" si="34"/>
        <v/>
      </c>
      <c r="W218" s="142" t="str">
        <f t="shared" si="36"/>
        <v/>
      </c>
      <c r="X218" s="265" t="str">
        <f t="shared" si="10"/>
        <v/>
      </c>
      <c r="Y218" s="16">
        <f t="shared" si="35"/>
        <v>0</v>
      </c>
    </row>
    <row r="219" spans="1:25" ht="12.75" hidden="1" customHeight="1">
      <c r="A219" s="128" t="s">
        <v>374</v>
      </c>
      <c r="B219" s="4"/>
      <c r="C219" s="98"/>
      <c r="D219" s="103"/>
      <c r="E219" s="129"/>
      <c r="F219" s="129"/>
      <c r="G219" s="130"/>
      <c r="H219" s="143"/>
      <c r="I219" s="262"/>
      <c r="J219" s="140" t="str">
        <f t="shared" si="33"/>
        <v/>
      </c>
      <c r="K219" s="112"/>
      <c r="L219" s="112"/>
      <c r="M219" s="144"/>
      <c r="N219" s="134" t="str">
        <f t="shared" si="31"/>
        <v/>
      </c>
      <c r="O219" s="140" t="str">
        <f t="shared" si="7"/>
        <v/>
      </c>
      <c r="P219" s="141" t="str">
        <f t="shared" si="26"/>
        <v/>
      </c>
      <c r="Q219" s="137" t="str">
        <f t="shared" si="32"/>
        <v/>
      </c>
      <c r="R219" s="134" t="str">
        <f t="shared" si="27"/>
        <v/>
      </c>
      <c r="S219" s="134" t="str">
        <f t="shared" si="28"/>
        <v/>
      </c>
      <c r="T219" s="134" t="str">
        <f t="shared" si="29"/>
        <v/>
      </c>
      <c r="U219" s="134" t="str">
        <f t="shared" si="30"/>
        <v/>
      </c>
      <c r="V219" s="134" t="str">
        <f t="shared" si="34"/>
        <v/>
      </c>
      <c r="W219" s="142" t="str">
        <f t="shared" si="36"/>
        <v/>
      </c>
      <c r="X219" s="265" t="str">
        <f t="shared" si="10"/>
        <v/>
      </c>
      <c r="Y219" s="16">
        <f t="shared" si="35"/>
        <v>0</v>
      </c>
    </row>
    <row r="220" spans="1:25" ht="12.75" hidden="1" customHeight="1">
      <c r="A220" s="128" t="s">
        <v>374</v>
      </c>
      <c r="B220" s="4"/>
      <c r="C220" s="98"/>
      <c r="D220" s="103"/>
      <c r="E220" s="129"/>
      <c r="F220" s="129"/>
      <c r="G220" s="130"/>
      <c r="H220" s="143"/>
      <c r="I220" s="262"/>
      <c r="J220" s="140" t="str">
        <f t="shared" si="33"/>
        <v/>
      </c>
      <c r="K220" s="112"/>
      <c r="L220" s="112"/>
      <c r="M220" s="144"/>
      <c r="N220" s="134" t="str">
        <f t="shared" si="31"/>
        <v/>
      </c>
      <c r="O220" s="140" t="str">
        <f t="shared" si="7"/>
        <v/>
      </c>
      <c r="P220" s="141" t="str">
        <f t="shared" si="26"/>
        <v/>
      </c>
      <c r="Q220" s="137" t="str">
        <f t="shared" si="32"/>
        <v/>
      </c>
      <c r="R220" s="134" t="str">
        <f t="shared" si="27"/>
        <v/>
      </c>
      <c r="S220" s="134" t="str">
        <f t="shared" si="28"/>
        <v/>
      </c>
      <c r="T220" s="134" t="str">
        <f t="shared" si="29"/>
        <v/>
      </c>
      <c r="U220" s="134" t="str">
        <f t="shared" si="30"/>
        <v/>
      </c>
      <c r="V220" s="134" t="str">
        <f t="shared" si="34"/>
        <v/>
      </c>
      <c r="W220" s="142" t="str">
        <f t="shared" si="36"/>
        <v/>
      </c>
      <c r="X220" s="265" t="str">
        <f t="shared" si="10"/>
        <v/>
      </c>
      <c r="Y220" s="16">
        <f t="shared" si="35"/>
        <v>0</v>
      </c>
    </row>
    <row r="221" spans="1:25" ht="12.75" hidden="1" customHeight="1">
      <c r="A221" s="128" t="s">
        <v>374</v>
      </c>
      <c r="B221" s="4"/>
      <c r="C221" s="98"/>
      <c r="D221" s="103"/>
      <c r="E221" s="129"/>
      <c r="F221" s="129"/>
      <c r="G221" s="130"/>
      <c r="H221" s="143"/>
      <c r="I221" s="262"/>
      <c r="J221" s="140" t="str">
        <f t="shared" si="33"/>
        <v/>
      </c>
      <c r="K221" s="112"/>
      <c r="L221" s="112"/>
      <c r="M221" s="144"/>
      <c r="N221" s="134" t="str">
        <f t="shared" si="31"/>
        <v/>
      </c>
      <c r="O221" s="140" t="str">
        <f t="shared" si="7"/>
        <v/>
      </c>
      <c r="P221" s="141" t="str">
        <f t="shared" si="26"/>
        <v/>
      </c>
      <c r="Q221" s="137" t="str">
        <f t="shared" si="32"/>
        <v/>
      </c>
      <c r="R221" s="134" t="str">
        <f t="shared" si="27"/>
        <v/>
      </c>
      <c r="S221" s="134" t="str">
        <f t="shared" si="28"/>
        <v/>
      </c>
      <c r="T221" s="134" t="str">
        <f t="shared" si="29"/>
        <v/>
      </c>
      <c r="U221" s="134" t="str">
        <f t="shared" si="30"/>
        <v/>
      </c>
      <c r="V221" s="134" t="str">
        <f t="shared" si="34"/>
        <v/>
      </c>
      <c r="W221" s="142" t="str">
        <f t="shared" si="36"/>
        <v/>
      </c>
      <c r="X221" s="265" t="str">
        <f t="shared" si="10"/>
        <v/>
      </c>
      <c r="Y221" s="16">
        <f t="shared" si="35"/>
        <v>0</v>
      </c>
    </row>
    <row r="222" spans="1:25" ht="12.75" hidden="1" customHeight="1">
      <c r="A222" s="128" t="s">
        <v>374</v>
      </c>
      <c r="B222" s="4"/>
      <c r="C222" s="98"/>
      <c r="D222" s="103"/>
      <c r="E222" s="129"/>
      <c r="F222" s="129"/>
      <c r="G222" s="130"/>
      <c r="H222" s="143"/>
      <c r="I222" s="262"/>
      <c r="J222" s="140" t="str">
        <f t="shared" si="33"/>
        <v/>
      </c>
      <c r="K222" s="112"/>
      <c r="L222" s="112"/>
      <c r="M222" s="144"/>
      <c r="N222" s="134" t="str">
        <f t="shared" si="31"/>
        <v/>
      </c>
      <c r="O222" s="140" t="str">
        <f t="shared" si="7"/>
        <v/>
      </c>
      <c r="P222" s="141" t="str">
        <f t="shared" si="26"/>
        <v/>
      </c>
      <c r="Q222" s="137" t="str">
        <f t="shared" si="32"/>
        <v/>
      </c>
      <c r="R222" s="134" t="str">
        <f t="shared" si="27"/>
        <v/>
      </c>
      <c r="S222" s="134" t="str">
        <f t="shared" si="28"/>
        <v/>
      </c>
      <c r="T222" s="134" t="str">
        <f t="shared" si="29"/>
        <v/>
      </c>
      <c r="U222" s="134" t="str">
        <f t="shared" si="30"/>
        <v/>
      </c>
      <c r="V222" s="134" t="str">
        <f t="shared" si="34"/>
        <v/>
      </c>
      <c r="W222" s="142" t="str">
        <f t="shared" si="36"/>
        <v/>
      </c>
      <c r="X222" s="265" t="str">
        <f t="shared" si="10"/>
        <v/>
      </c>
      <c r="Y222" s="16">
        <f t="shared" si="35"/>
        <v>0</v>
      </c>
    </row>
    <row r="223" spans="1:25" ht="12.75" hidden="1" customHeight="1">
      <c r="A223" s="128" t="s">
        <v>374</v>
      </c>
      <c r="B223" s="4"/>
      <c r="C223" s="98"/>
      <c r="D223" s="103"/>
      <c r="E223" s="129"/>
      <c r="F223" s="129"/>
      <c r="G223" s="130"/>
      <c r="H223" s="143"/>
      <c r="I223" s="262"/>
      <c r="J223" s="140" t="str">
        <f t="shared" si="33"/>
        <v/>
      </c>
      <c r="K223" s="112"/>
      <c r="L223" s="112"/>
      <c r="M223" s="144"/>
      <c r="N223" s="134" t="str">
        <f t="shared" si="31"/>
        <v/>
      </c>
      <c r="O223" s="140" t="str">
        <f t="shared" si="7"/>
        <v/>
      </c>
      <c r="P223" s="141" t="str">
        <f t="shared" si="26"/>
        <v/>
      </c>
      <c r="Q223" s="137" t="str">
        <f t="shared" si="32"/>
        <v/>
      </c>
      <c r="R223" s="134" t="str">
        <f t="shared" si="27"/>
        <v/>
      </c>
      <c r="S223" s="134" t="str">
        <f t="shared" si="28"/>
        <v/>
      </c>
      <c r="T223" s="134" t="str">
        <f t="shared" si="29"/>
        <v/>
      </c>
      <c r="U223" s="134" t="str">
        <f t="shared" si="30"/>
        <v/>
      </c>
      <c r="V223" s="134" t="str">
        <f t="shared" si="34"/>
        <v/>
      </c>
      <c r="W223" s="142" t="str">
        <f t="shared" si="36"/>
        <v/>
      </c>
      <c r="X223" s="265" t="str">
        <f t="shared" si="10"/>
        <v/>
      </c>
      <c r="Y223" s="16">
        <f t="shared" si="35"/>
        <v>0</v>
      </c>
    </row>
    <row r="224" spans="1:25" ht="12.75" hidden="1" customHeight="1">
      <c r="A224" s="128" t="s">
        <v>374</v>
      </c>
      <c r="B224" s="4"/>
      <c r="C224" s="98"/>
      <c r="D224" s="103"/>
      <c r="E224" s="129"/>
      <c r="F224" s="129"/>
      <c r="G224" s="130"/>
      <c r="H224" s="143"/>
      <c r="I224" s="262"/>
      <c r="J224" s="140" t="str">
        <f t="shared" si="33"/>
        <v/>
      </c>
      <c r="K224" s="112"/>
      <c r="L224" s="112"/>
      <c r="M224" s="144"/>
      <c r="N224" s="134" t="str">
        <f t="shared" si="31"/>
        <v/>
      </c>
      <c r="O224" s="140" t="str">
        <f t="shared" si="7"/>
        <v/>
      </c>
      <c r="P224" s="141" t="str">
        <f t="shared" si="26"/>
        <v/>
      </c>
      <c r="Q224" s="137" t="str">
        <f t="shared" si="32"/>
        <v/>
      </c>
      <c r="R224" s="134" t="str">
        <f t="shared" si="27"/>
        <v/>
      </c>
      <c r="S224" s="134" t="str">
        <f t="shared" si="28"/>
        <v/>
      </c>
      <c r="T224" s="134" t="str">
        <f t="shared" si="29"/>
        <v/>
      </c>
      <c r="U224" s="134" t="str">
        <f t="shared" si="30"/>
        <v/>
      </c>
      <c r="V224" s="134" t="str">
        <f t="shared" si="34"/>
        <v/>
      </c>
      <c r="W224" s="142" t="str">
        <f t="shared" si="36"/>
        <v/>
      </c>
      <c r="X224" s="265" t="str">
        <f t="shared" si="10"/>
        <v/>
      </c>
      <c r="Y224" s="16">
        <f t="shared" si="35"/>
        <v>0</v>
      </c>
    </row>
    <row r="225" spans="1:25" ht="12.75" hidden="1" customHeight="1">
      <c r="A225" s="128" t="s">
        <v>374</v>
      </c>
      <c r="B225" s="4"/>
      <c r="C225" s="98"/>
      <c r="D225" s="103"/>
      <c r="E225" s="129"/>
      <c r="F225" s="129"/>
      <c r="G225" s="130"/>
      <c r="H225" s="143"/>
      <c r="I225" s="262"/>
      <c r="J225" s="140" t="str">
        <f t="shared" si="33"/>
        <v/>
      </c>
      <c r="K225" s="112"/>
      <c r="L225" s="112"/>
      <c r="M225" s="144"/>
      <c r="N225" s="134" t="str">
        <f t="shared" si="31"/>
        <v/>
      </c>
      <c r="O225" s="140" t="str">
        <f t="shared" si="7"/>
        <v/>
      </c>
      <c r="P225" s="141" t="str">
        <f t="shared" si="26"/>
        <v/>
      </c>
      <c r="Q225" s="137" t="str">
        <f t="shared" si="32"/>
        <v/>
      </c>
      <c r="R225" s="134" t="str">
        <f t="shared" si="27"/>
        <v/>
      </c>
      <c r="S225" s="134" t="str">
        <f t="shared" si="28"/>
        <v/>
      </c>
      <c r="T225" s="134" t="str">
        <f t="shared" si="29"/>
        <v/>
      </c>
      <c r="U225" s="134" t="str">
        <f t="shared" si="30"/>
        <v/>
      </c>
      <c r="V225" s="134" t="str">
        <f t="shared" si="34"/>
        <v/>
      </c>
      <c r="W225" s="142" t="str">
        <f t="shared" si="36"/>
        <v/>
      </c>
      <c r="X225" s="265" t="str">
        <f t="shared" si="10"/>
        <v/>
      </c>
      <c r="Y225" s="16">
        <f t="shared" si="35"/>
        <v>0</v>
      </c>
    </row>
    <row r="226" spans="1:25" ht="12.75" hidden="1" customHeight="1">
      <c r="A226" s="128" t="s">
        <v>374</v>
      </c>
      <c r="B226" s="4"/>
      <c r="C226" s="98"/>
      <c r="D226" s="103"/>
      <c r="E226" s="129"/>
      <c r="F226" s="129"/>
      <c r="G226" s="130"/>
      <c r="H226" s="143"/>
      <c r="I226" s="262"/>
      <c r="J226" s="140" t="str">
        <f t="shared" si="33"/>
        <v/>
      </c>
      <c r="K226" s="112"/>
      <c r="L226" s="112"/>
      <c r="M226" s="144"/>
      <c r="N226" s="134" t="str">
        <f t="shared" si="31"/>
        <v/>
      </c>
      <c r="O226" s="140" t="str">
        <f t="shared" si="7"/>
        <v/>
      </c>
      <c r="P226" s="141" t="str">
        <f t="shared" si="26"/>
        <v/>
      </c>
      <c r="Q226" s="137" t="str">
        <f t="shared" si="32"/>
        <v/>
      </c>
      <c r="R226" s="134" t="str">
        <f t="shared" si="27"/>
        <v/>
      </c>
      <c r="S226" s="134" t="str">
        <f t="shared" si="28"/>
        <v/>
      </c>
      <c r="T226" s="134" t="str">
        <f t="shared" si="29"/>
        <v/>
      </c>
      <c r="U226" s="134" t="str">
        <f t="shared" si="30"/>
        <v/>
      </c>
      <c r="V226" s="134" t="str">
        <f t="shared" si="34"/>
        <v/>
      </c>
      <c r="W226" s="142" t="str">
        <f t="shared" si="36"/>
        <v/>
      </c>
      <c r="X226" s="265" t="str">
        <f t="shared" si="10"/>
        <v/>
      </c>
      <c r="Y226" s="16">
        <f t="shared" si="35"/>
        <v>0</v>
      </c>
    </row>
    <row r="227" spans="1:25" ht="12.75" hidden="1" customHeight="1">
      <c r="A227" s="128" t="s">
        <v>374</v>
      </c>
      <c r="B227" s="4"/>
      <c r="C227" s="98"/>
      <c r="D227" s="103"/>
      <c r="E227" s="129"/>
      <c r="F227" s="129"/>
      <c r="G227" s="130"/>
      <c r="H227" s="143"/>
      <c r="I227" s="262"/>
      <c r="J227" s="140" t="str">
        <f t="shared" si="33"/>
        <v/>
      </c>
      <c r="K227" s="112"/>
      <c r="L227" s="112"/>
      <c r="M227" s="144"/>
      <c r="N227" s="134" t="str">
        <f t="shared" si="31"/>
        <v/>
      </c>
      <c r="O227" s="140" t="str">
        <f t="shared" si="7"/>
        <v/>
      </c>
      <c r="P227" s="141" t="str">
        <f t="shared" si="26"/>
        <v/>
      </c>
      <c r="Q227" s="137" t="str">
        <f t="shared" si="32"/>
        <v/>
      </c>
      <c r="R227" s="134" t="str">
        <f t="shared" si="27"/>
        <v/>
      </c>
      <c r="S227" s="134" t="str">
        <f t="shared" si="28"/>
        <v/>
      </c>
      <c r="T227" s="134" t="str">
        <f t="shared" si="29"/>
        <v/>
      </c>
      <c r="U227" s="134" t="str">
        <f t="shared" si="30"/>
        <v/>
      </c>
      <c r="V227" s="134" t="str">
        <f t="shared" si="34"/>
        <v/>
      </c>
      <c r="W227" s="142" t="str">
        <f t="shared" si="36"/>
        <v/>
      </c>
      <c r="X227" s="265" t="str">
        <f t="shared" si="10"/>
        <v/>
      </c>
      <c r="Y227" s="16">
        <f t="shared" si="35"/>
        <v>0</v>
      </c>
    </row>
    <row r="228" spans="1:25" ht="12.75" hidden="1" customHeight="1">
      <c r="A228" s="128" t="s">
        <v>374</v>
      </c>
      <c r="B228" s="4"/>
      <c r="C228" s="98"/>
      <c r="D228" s="103"/>
      <c r="E228" s="129"/>
      <c r="F228" s="129"/>
      <c r="G228" s="130"/>
      <c r="H228" s="143"/>
      <c r="I228" s="262"/>
      <c r="J228" s="140" t="str">
        <f t="shared" si="33"/>
        <v/>
      </c>
      <c r="K228" s="112"/>
      <c r="L228" s="112"/>
      <c r="M228" s="144"/>
      <c r="N228" s="134" t="str">
        <f t="shared" si="31"/>
        <v/>
      </c>
      <c r="O228" s="140" t="str">
        <f t="shared" si="7"/>
        <v/>
      </c>
      <c r="P228" s="141" t="str">
        <f t="shared" si="26"/>
        <v/>
      </c>
      <c r="Q228" s="137" t="str">
        <f t="shared" si="32"/>
        <v/>
      </c>
      <c r="R228" s="134" t="str">
        <f t="shared" si="27"/>
        <v/>
      </c>
      <c r="S228" s="134" t="str">
        <f t="shared" si="28"/>
        <v/>
      </c>
      <c r="T228" s="134" t="str">
        <f t="shared" si="29"/>
        <v/>
      </c>
      <c r="U228" s="134" t="str">
        <f t="shared" si="30"/>
        <v/>
      </c>
      <c r="V228" s="134" t="str">
        <f t="shared" si="34"/>
        <v/>
      </c>
      <c r="W228" s="142" t="str">
        <f t="shared" si="36"/>
        <v/>
      </c>
      <c r="X228" s="265" t="str">
        <f t="shared" si="10"/>
        <v/>
      </c>
      <c r="Y228" s="16">
        <f t="shared" si="35"/>
        <v>0</v>
      </c>
    </row>
    <row r="229" spans="1:25" ht="18" hidden="1" customHeight="1">
      <c r="A229" s="128" t="s">
        <v>374</v>
      </c>
      <c r="B229" s="4"/>
      <c r="C229" s="98"/>
      <c r="D229" s="103"/>
      <c r="E229" s="129"/>
      <c r="F229" s="129"/>
      <c r="G229" s="130"/>
      <c r="H229" s="143"/>
      <c r="I229" s="262"/>
      <c r="J229" s="140" t="str">
        <f t="shared" si="33"/>
        <v/>
      </c>
      <c r="K229" s="112"/>
      <c r="L229" s="112"/>
      <c r="M229" s="144"/>
      <c r="N229" s="134" t="str">
        <f t="shared" si="31"/>
        <v/>
      </c>
      <c r="O229" s="140" t="str">
        <f t="shared" si="7"/>
        <v/>
      </c>
      <c r="P229" s="141" t="str">
        <f t="shared" si="26"/>
        <v/>
      </c>
      <c r="Q229" s="137" t="str">
        <f t="shared" si="32"/>
        <v/>
      </c>
      <c r="R229" s="134" t="str">
        <f t="shared" si="27"/>
        <v/>
      </c>
      <c r="S229" s="134" t="str">
        <f t="shared" si="28"/>
        <v/>
      </c>
      <c r="T229" s="134" t="str">
        <f t="shared" si="29"/>
        <v/>
      </c>
      <c r="U229" s="134" t="str">
        <f t="shared" si="30"/>
        <v/>
      </c>
      <c r="V229" s="134" t="str">
        <f t="shared" si="34"/>
        <v/>
      </c>
      <c r="W229" s="142" t="str">
        <f t="shared" si="36"/>
        <v/>
      </c>
      <c r="X229" s="265" t="str">
        <f t="shared" si="10"/>
        <v/>
      </c>
      <c r="Y229" s="16">
        <f t="shared" si="35"/>
        <v>0</v>
      </c>
    </row>
    <row r="230" spans="1:25" ht="12.75" customHeight="1">
      <c r="A230" s="27" t="s">
        <v>158</v>
      </c>
      <c r="B230" s="27"/>
      <c r="C230" s="145"/>
      <c r="D230" s="146">
        <f>SUM(D71:D229)</f>
        <v>281</v>
      </c>
      <c r="E230" s="147">
        <f>SUMPRODUCT($D71:$D229,E71:E229)/$D230</f>
        <v>927.78647686832744</v>
      </c>
      <c r="F230" s="147"/>
      <c r="G230" s="147"/>
      <c r="H230" s="148" t="str">
        <f>IF(COUNTIF(H71:H229,"yes")&gt;0,"Yes","No")</f>
        <v>Yes</v>
      </c>
      <c r="I230" s="138">
        <f t="shared" ref="I230:X230" si="37">SUMPRODUCT($D71:$D229,I71:I229)/$D230</f>
        <v>4317.6975088967974</v>
      </c>
      <c r="J230" s="135">
        <f t="shared" si="37"/>
        <v>4.805226096369327</v>
      </c>
      <c r="K230" s="150">
        <f t="shared" si="37"/>
        <v>0</v>
      </c>
      <c r="L230" s="150">
        <f t="shared" si="37"/>
        <v>0</v>
      </c>
      <c r="M230" s="149">
        <f t="shared" si="37"/>
        <v>0</v>
      </c>
      <c r="N230" s="150">
        <f t="shared" si="37"/>
        <v>4317.6975088967974</v>
      </c>
      <c r="O230" s="135">
        <f t="shared" si="37"/>
        <v>4.805226096369327</v>
      </c>
      <c r="P230" s="150">
        <f t="shared" si="37"/>
        <v>0</v>
      </c>
      <c r="Q230" s="150">
        <f t="shared" si="37"/>
        <v>0</v>
      </c>
      <c r="R230" s="150">
        <f t="shared" si="37"/>
        <v>0</v>
      </c>
      <c r="S230" s="150">
        <f t="shared" si="37"/>
        <v>0</v>
      </c>
      <c r="T230" s="150">
        <f t="shared" si="37"/>
        <v>0</v>
      </c>
      <c r="U230" s="150">
        <f t="shared" si="37"/>
        <v>0</v>
      </c>
      <c r="V230" s="150">
        <f t="shared" si="37"/>
        <v>0</v>
      </c>
      <c r="W230" s="138">
        <f t="shared" si="37"/>
        <v>4317.6975088967974</v>
      </c>
      <c r="X230" s="264">
        <f t="shared" si="37"/>
        <v>4.805226096369327</v>
      </c>
    </row>
    <row r="231" spans="1:25" ht="12.75" customHeight="1">
      <c r="A231" s="4"/>
      <c r="C231" s="10"/>
      <c r="D231" s="1"/>
      <c r="E231" s="1"/>
      <c r="H231" s="1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134"/>
      <c r="W231" s="9"/>
      <c r="X231" s="9"/>
    </row>
    <row r="232" spans="1:25" ht="12.75" customHeight="1" collapsed="1">
      <c r="A232" s="232" t="s">
        <v>159</v>
      </c>
      <c r="B232" s="232"/>
      <c r="C232" s="232"/>
      <c r="D232" s="232"/>
      <c r="E232" s="232"/>
      <c r="F232" s="232"/>
      <c r="G232" s="232"/>
      <c r="H232" s="232"/>
      <c r="I232" s="232"/>
      <c r="J232" s="232"/>
      <c r="K232" s="232"/>
      <c r="L232" s="232"/>
      <c r="M232" s="232"/>
      <c r="N232" s="232"/>
      <c r="O232" s="232"/>
      <c r="P232" s="232"/>
      <c r="Q232" s="232"/>
      <c r="R232" s="232"/>
      <c r="S232" s="232"/>
      <c r="T232" s="232"/>
      <c r="U232" s="232"/>
      <c r="V232" s="232"/>
      <c r="W232" s="232"/>
      <c r="X232" s="232"/>
    </row>
    <row r="233" spans="1:25" ht="12.75" customHeight="1">
      <c r="A233" s="238"/>
      <c r="B233" s="238"/>
      <c r="C233" s="238"/>
      <c r="D233" s="238"/>
      <c r="E233" s="238"/>
      <c r="F233" s="238"/>
      <c r="G233" s="238"/>
      <c r="H233" s="238"/>
      <c r="I233" s="379" t="s">
        <v>152</v>
      </c>
      <c r="J233" s="379"/>
      <c r="K233" s="379" t="s">
        <v>11</v>
      </c>
      <c r="L233" s="379"/>
      <c r="M233" s="379"/>
      <c r="N233" s="379" t="s">
        <v>153</v>
      </c>
      <c r="O233" s="379"/>
      <c r="P233" s="379" t="s">
        <v>41</v>
      </c>
      <c r="Q233" s="379"/>
      <c r="R233" s="379"/>
      <c r="S233" s="379"/>
      <c r="T233" s="379"/>
      <c r="U233" s="379"/>
      <c r="V233" s="379"/>
      <c r="W233" s="379" t="s">
        <v>274</v>
      </c>
      <c r="X233" s="379"/>
    </row>
    <row r="234" spans="1:25" ht="25.5">
      <c r="A234" s="82" t="s">
        <v>44</v>
      </c>
      <c r="B234" s="123"/>
      <c r="C234" s="123"/>
      <c r="D234" s="123"/>
      <c r="E234" s="123"/>
      <c r="F234" s="123" t="s">
        <v>45</v>
      </c>
      <c r="G234" s="123" t="s">
        <v>46</v>
      </c>
      <c r="H234" s="123" t="s">
        <v>47</v>
      </c>
      <c r="I234" s="271" t="s">
        <v>51</v>
      </c>
      <c r="J234" s="272" t="s">
        <v>52</v>
      </c>
      <c r="K234" s="124" t="s">
        <v>48</v>
      </c>
      <c r="L234" s="125" t="s">
        <v>49</v>
      </c>
      <c r="M234" s="126" t="s">
        <v>50</v>
      </c>
      <c r="N234" s="124" t="s">
        <v>51</v>
      </c>
      <c r="O234" s="151" t="s">
        <v>52</v>
      </c>
      <c r="P234" s="124" t="s">
        <v>53</v>
      </c>
      <c r="Q234" s="125" t="s">
        <v>54</v>
      </c>
      <c r="R234" s="125" t="s">
        <v>55</v>
      </c>
      <c r="S234" s="125" t="s">
        <v>56</v>
      </c>
      <c r="T234" s="125" t="s">
        <v>57</v>
      </c>
      <c r="U234" s="125" t="s">
        <v>58</v>
      </c>
      <c r="V234" s="125" t="s">
        <v>59</v>
      </c>
      <c r="W234" s="124" t="s">
        <v>51</v>
      </c>
      <c r="X234" s="266" t="s">
        <v>52</v>
      </c>
    </row>
    <row r="235" spans="1:25" ht="12.75" customHeight="1">
      <c r="A235" s="4" t="s">
        <v>61</v>
      </c>
      <c r="C235" s="98"/>
      <c r="D235" s="103"/>
      <c r="E235" s="129"/>
      <c r="F235" s="103">
        <f>SUMIF($A$71:$A$229,$A235,$D$71:$D$229)</f>
        <v>36</v>
      </c>
      <c r="G235" s="129">
        <f>IFERROR(SUMPRODUCT($E$71:$E$229,$D$71:$D$229,--($A$71:$A$229=$A235)/$F235),0)</f>
        <v>542.22222222222217</v>
      </c>
      <c r="H235" s="152" t="str">
        <f>IF(COUNTIFS($A$71:$A$229,A235,$H$71:$H$229,"Yes")=0,"N/A",IF(COUNTIFS($A$71:$A$229,A235,$H$71:$H$229,"Yes")&gt;0,"Yes","No"))</f>
        <v>Yes</v>
      </c>
      <c r="I235" s="267">
        <f t="shared" ref="I235:X241" si="38">IFERROR(SUMPRODUCT(I$71:I$229,$D$71:$D$229,--($A$71:$A$229=$A235)/$F235),0)</f>
        <v>3153.7777777777778</v>
      </c>
      <c r="J235" s="268">
        <f t="shared" si="38"/>
        <v>5.8782207768418395</v>
      </c>
      <c r="K235" s="13">
        <f t="shared" si="38"/>
        <v>0</v>
      </c>
      <c r="L235" s="13">
        <f t="shared" si="38"/>
        <v>0</v>
      </c>
      <c r="M235" s="85">
        <f t="shared" si="38"/>
        <v>0</v>
      </c>
      <c r="N235" s="13">
        <f t="shared" si="38"/>
        <v>3153.7777777777778</v>
      </c>
      <c r="O235" s="86">
        <f t="shared" si="38"/>
        <v>5.8782207768418395</v>
      </c>
      <c r="P235" s="153">
        <f t="shared" si="38"/>
        <v>0</v>
      </c>
      <c r="Q235" s="153">
        <f t="shared" si="38"/>
        <v>0</v>
      </c>
      <c r="R235" s="13">
        <f t="shared" si="38"/>
        <v>0</v>
      </c>
      <c r="S235" s="13">
        <f t="shared" si="38"/>
        <v>0</v>
      </c>
      <c r="T235" s="13">
        <f t="shared" si="38"/>
        <v>0</v>
      </c>
      <c r="U235" s="13">
        <f t="shared" si="38"/>
        <v>0</v>
      </c>
      <c r="V235" s="13">
        <f t="shared" si="38"/>
        <v>0</v>
      </c>
      <c r="W235" s="88">
        <f t="shared" si="38"/>
        <v>3153.7777777777778</v>
      </c>
      <c r="X235" s="86">
        <f t="shared" si="38"/>
        <v>5.8782207768418395</v>
      </c>
    </row>
    <row r="236" spans="1:25" ht="12.75" customHeight="1">
      <c r="A236" s="4" t="s">
        <v>63</v>
      </c>
      <c r="C236" s="98"/>
      <c r="D236" s="103"/>
      <c r="E236" s="129"/>
      <c r="F236" s="103">
        <f>SUMIF($A$71:$A$229,$A236,$D$71:$D$229)</f>
        <v>111</v>
      </c>
      <c r="G236" s="129">
        <f>IFERROR(SUMPRODUCT($E$71:$E$229,$D$71:$D$229,--($A$71:$A$229=$A236)/$F236),0)</f>
        <v>736.90090090090098</v>
      </c>
      <c r="H236" s="152" t="str">
        <f>IF(COUNTIFS($A$71:$A$229,A236,$H$71:$H$229,"Yes")=0,"N/A",IF(COUNTIFS($A$71:$A$229,A236,$H$71:$H$229,"Yes")&gt;0,"Yes","No"))</f>
        <v>Yes</v>
      </c>
      <c r="I236" s="88">
        <f t="shared" si="38"/>
        <v>3620.4504504504503</v>
      </c>
      <c r="J236" s="86">
        <f t="shared" si="38"/>
        <v>4.9653114167087686</v>
      </c>
      <c r="K236" s="13">
        <f t="shared" si="38"/>
        <v>0</v>
      </c>
      <c r="L236" s="13">
        <f t="shared" si="38"/>
        <v>0</v>
      </c>
      <c r="M236" s="85">
        <f t="shared" si="38"/>
        <v>0</v>
      </c>
      <c r="N236" s="13">
        <f t="shared" si="38"/>
        <v>3620.4504504504503</v>
      </c>
      <c r="O236" s="86">
        <f t="shared" si="38"/>
        <v>4.9653114167087686</v>
      </c>
      <c r="P236" s="153">
        <f t="shared" si="38"/>
        <v>0</v>
      </c>
      <c r="Q236" s="153">
        <f t="shared" si="38"/>
        <v>0</v>
      </c>
      <c r="R236" s="13">
        <f t="shared" si="38"/>
        <v>0</v>
      </c>
      <c r="S236" s="13">
        <f t="shared" si="38"/>
        <v>0</v>
      </c>
      <c r="T236" s="13">
        <f t="shared" si="38"/>
        <v>0</v>
      </c>
      <c r="U236" s="13">
        <f t="shared" si="38"/>
        <v>0</v>
      </c>
      <c r="V236" s="13">
        <f t="shared" si="38"/>
        <v>0</v>
      </c>
      <c r="W236" s="88">
        <f t="shared" si="38"/>
        <v>3620.4504504504503</v>
      </c>
      <c r="X236" s="86">
        <f t="shared" si="38"/>
        <v>4.9653114167087686</v>
      </c>
    </row>
    <row r="237" spans="1:25" ht="12.75" customHeight="1">
      <c r="A237" s="4" t="s">
        <v>64</v>
      </c>
      <c r="C237" s="98"/>
      <c r="D237" s="103"/>
      <c r="E237" s="129"/>
      <c r="F237" s="103">
        <f>SUMIF($A$71:$A$229,$A237,$D$71:$D$229)</f>
        <v>134</v>
      </c>
      <c r="G237" s="129">
        <f>IFERROR(SUMPRODUCT($E$71:$E$229,$D$71:$D$229,--($A$71:$A$229=$A237)/$F237),0)</f>
        <v>1189.4925373134329</v>
      </c>
      <c r="H237" s="152" t="str">
        <f>IF(COUNTIFS($A$71:$A$229,A237,$H$71:$H$229,"Yes")=0,"N/A",IF(COUNTIFS($A$71:$A$229,A237,$H$71:$H$229,"Yes")&gt;0,"Yes","No"))</f>
        <v>N/A</v>
      </c>
      <c r="I237" s="88">
        <f t="shared" si="38"/>
        <v>5207.9626865671644</v>
      </c>
      <c r="J237" s="86">
        <f t="shared" si="38"/>
        <v>4.3843508795432937</v>
      </c>
      <c r="K237" s="13">
        <f t="shared" si="38"/>
        <v>0</v>
      </c>
      <c r="L237" s="13">
        <f t="shared" si="38"/>
        <v>0</v>
      </c>
      <c r="M237" s="85">
        <f t="shared" si="38"/>
        <v>0</v>
      </c>
      <c r="N237" s="13">
        <f t="shared" si="38"/>
        <v>5207.9626865671644</v>
      </c>
      <c r="O237" s="86">
        <f t="shared" si="38"/>
        <v>4.3843508795432937</v>
      </c>
      <c r="P237" s="153">
        <f t="shared" si="38"/>
        <v>0</v>
      </c>
      <c r="Q237" s="153">
        <f t="shared" si="38"/>
        <v>0</v>
      </c>
      <c r="R237" s="13">
        <f t="shared" si="38"/>
        <v>0</v>
      </c>
      <c r="S237" s="13">
        <f t="shared" si="38"/>
        <v>0</v>
      </c>
      <c r="T237" s="13">
        <f t="shared" si="38"/>
        <v>0</v>
      </c>
      <c r="U237" s="13">
        <f t="shared" si="38"/>
        <v>0</v>
      </c>
      <c r="V237" s="13">
        <f t="shared" si="38"/>
        <v>0</v>
      </c>
      <c r="W237" s="88">
        <f t="shared" si="38"/>
        <v>5207.9626865671644</v>
      </c>
      <c r="X237" s="86">
        <f t="shared" si="38"/>
        <v>4.3843508795432937</v>
      </c>
      <c r="Y237" s="154"/>
    </row>
    <row r="238" spans="1:25" ht="12.75" customHeight="1">
      <c r="A238" s="4" t="s">
        <v>65</v>
      </c>
      <c r="C238" s="98"/>
      <c r="D238" s="103"/>
      <c r="E238" s="129"/>
      <c r="F238" s="103">
        <f>SUMIF($A$71:$A$229,$A238,$D$71:$D$229)</f>
        <v>0</v>
      </c>
      <c r="G238" s="129">
        <f>IFERROR(SUMPRODUCT($E$71:$E$229,$D$71:$D$229,--($A$71:$A$229=$A238)/$F238),0)</f>
        <v>0</v>
      </c>
      <c r="H238" s="152" t="str">
        <f>IF(COUNTIFS($A$71:$A$229,A238,$H$71:$H$229,"Yes")=0,"N/A",IF(COUNTIFS($A$71:$A$229,A238,$H$71:$H$229,"Yes")&gt;0,"Yes","No"))</f>
        <v>N/A</v>
      </c>
      <c r="I238" s="88">
        <f t="shared" si="38"/>
        <v>0</v>
      </c>
      <c r="J238" s="86">
        <f t="shared" si="38"/>
        <v>0</v>
      </c>
      <c r="K238" s="13">
        <f t="shared" si="38"/>
        <v>0</v>
      </c>
      <c r="L238" s="13">
        <f t="shared" si="38"/>
        <v>0</v>
      </c>
      <c r="M238" s="85">
        <f t="shared" si="38"/>
        <v>0</v>
      </c>
      <c r="N238" s="13">
        <f t="shared" si="38"/>
        <v>0</v>
      </c>
      <c r="O238" s="86">
        <f t="shared" si="38"/>
        <v>0</v>
      </c>
      <c r="P238" s="153">
        <f t="shared" si="38"/>
        <v>0</v>
      </c>
      <c r="Q238" s="153">
        <f t="shared" si="38"/>
        <v>0</v>
      </c>
      <c r="R238" s="13">
        <f t="shared" si="38"/>
        <v>0</v>
      </c>
      <c r="S238" s="13">
        <f t="shared" si="38"/>
        <v>0</v>
      </c>
      <c r="T238" s="13">
        <f t="shared" si="38"/>
        <v>0</v>
      </c>
      <c r="U238" s="13">
        <f t="shared" si="38"/>
        <v>0</v>
      </c>
      <c r="V238" s="13">
        <f t="shared" si="38"/>
        <v>0</v>
      </c>
      <c r="W238" s="88">
        <f t="shared" si="38"/>
        <v>0</v>
      </c>
      <c r="X238" s="86">
        <f t="shared" si="38"/>
        <v>0</v>
      </c>
      <c r="Y238" s="154"/>
    </row>
    <row r="239" spans="1:25" ht="12.75" customHeight="1">
      <c r="A239" s="4" t="s">
        <v>66</v>
      </c>
      <c r="C239" s="98"/>
      <c r="D239" s="103"/>
      <c r="E239" s="129"/>
      <c r="F239" s="103">
        <f>SUMIF($A$71:$A$229,$A239,$D$71:$D$229)</f>
        <v>0</v>
      </c>
      <c r="G239" s="129">
        <f>IFERROR(SUMPRODUCT($E$71:$E$229,$D$71:$D$229,--($A$71:$A$229=$A239)/$F239),0)</f>
        <v>0</v>
      </c>
      <c r="H239" s="152" t="str">
        <f>IF(COUNTIFS($A$71:$A$229,A239,$H$71:$H$229,"Yes")=0,"N/A",IF(COUNTIFS($A$71:$A$229,A239,$H$71:$H$229,"Yes")&gt;0,"Yes","No"))</f>
        <v>N/A</v>
      </c>
      <c r="I239" s="88">
        <f t="shared" si="38"/>
        <v>0</v>
      </c>
      <c r="J239" s="86">
        <f t="shared" si="38"/>
        <v>0</v>
      </c>
      <c r="K239" s="13">
        <f t="shared" si="38"/>
        <v>0</v>
      </c>
      <c r="L239" s="13">
        <f t="shared" si="38"/>
        <v>0</v>
      </c>
      <c r="M239" s="85">
        <f t="shared" si="38"/>
        <v>0</v>
      </c>
      <c r="N239" s="13">
        <f t="shared" si="38"/>
        <v>0</v>
      </c>
      <c r="O239" s="86">
        <f t="shared" si="38"/>
        <v>0</v>
      </c>
      <c r="P239" s="153">
        <f t="shared" si="38"/>
        <v>0</v>
      </c>
      <c r="Q239" s="153">
        <f t="shared" si="38"/>
        <v>0</v>
      </c>
      <c r="R239" s="13">
        <f t="shared" si="38"/>
        <v>0</v>
      </c>
      <c r="S239" s="13">
        <f t="shared" si="38"/>
        <v>0</v>
      </c>
      <c r="T239" s="13">
        <f t="shared" si="38"/>
        <v>0</v>
      </c>
      <c r="U239" s="13">
        <f t="shared" si="38"/>
        <v>0</v>
      </c>
      <c r="V239" s="13">
        <f t="shared" si="38"/>
        <v>0</v>
      </c>
      <c r="W239" s="88">
        <f t="shared" si="38"/>
        <v>0</v>
      </c>
      <c r="X239" s="86">
        <f t="shared" si="38"/>
        <v>0</v>
      </c>
      <c r="Y239" s="154"/>
    </row>
    <row r="240" spans="1:25" ht="12.75" customHeight="1">
      <c r="A240" s="4" t="s">
        <v>67</v>
      </c>
      <c r="C240" s="98"/>
      <c r="D240" s="103"/>
      <c r="E240" s="129"/>
      <c r="F240" s="103">
        <f t="shared" ref="F240:F241" si="39">SUMIF($A$71:$A$229,$A240,$D$71:$D$229)</f>
        <v>0</v>
      </c>
      <c r="G240" s="129">
        <f t="shared" ref="G240:G241" si="40">IFERROR(SUMPRODUCT($E$71:$E$229,$D$71:$D$229,--($A$71:$A$229=$A240)/$F240),0)</f>
        <v>0</v>
      </c>
      <c r="H240" s="152" t="str">
        <f t="shared" ref="H240:H241" si="41">IF(COUNTIFS($A$71:$A$229,A240,$H$71:$H$229,"Yes")=0,"N/A",IF(COUNTIFS($A$71:$A$229,A240,$H$71:$H$229,"Yes")&gt;0,"Yes","No"))</f>
        <v>N/A</v>
      </c>
      <c r="I240" s="88">
        <f t="shared" si="38"/>
        <v>0</v>
      </c>
      <c r="J240" s="86">
        <f t="shared" si="38"/>
        <v>0</v>
      </c>
      <c r="K240" s="13">
        <f t="shared" si="38"/>
        <v>0</v>
      </c>
      <c r="L240" s="13">
        <f t="shared" si="38"/>
        <v>0</v>
      </c>
      <c r="M240" s="85">
        <f t="shared" si="38"/>
        <v>0</v>
      </c>
      <c r="N240" s="13">
        <f t="shared" si="38"/>
        <v>0</v>
      </c>
      <c r="O240" s="86">
        <f t="shared" si="38"/>
        <v>0</v>
      </c>
      <c r="P240" s="153">
        <f t="shared" si="38"/>
        <v>0</v>
      </c>
      <c r="Q240" s="153">
        <f t="shared" si="38"/>
        <v>0</v>
      </c>
      <c r="R240" s="13">
        <f t="shared" si="38"/>
        <v>0</v>
      </c>
      <c r="S240" s="13">
        <f t="shared" si="38"/>
        <v>0</v>
      </c>
      <c r="T240" s="13">
        <f t="shared" si="38"/>
        <v>0</v>
      </c>
      <c r="U240" s="13">
        <f t="shared" si="38"/>
        <v>0</v>
      </c>
      <c r="V240" s="13">
        <f t="shared" si="38"/>
        <v>0</v>
      </c>
      <c r="W240" s="88">
        <f t="shared" si="38"/>
        <v>0</v>
      </c>
      <c r="X240" s="86">
        <f t="shared" si="38"/>
        <v>0</v>
      </c>
      <c r="Y240" s="154"/>
    </row>
    <row r="241" spans="1:24" ht="12.75" customHeight="1">
      <c r="A241" s="4" t="s">
        <v>250</v>
      </c>
      <c r="C241" s="98"/>
      <c r="D241" s="103"/>
      <c r="E241" s="129"/>
      <c r="F241" s="103">
        <f t="shared" si="39"/>
        <v>0</v>
      </c>
      <c r="G241" s="129">
        <f t="shared" si="40"/>
        <v>0</v>
      </c>
      <c r="H241" s="152" t="str">
        <f t="shared" si="41"/>
        <v>N/A</v>
      </c>
      <c r="I241" s="88">
        <f t="shared" si="38"/>
        <v>0</v>
      </c>
      <c r="J241" s="269">
        <f t="shared" si="38"/>
        <v>0</v>
      </c>
      <c r="K241" s="13">
        <f t="shared" si="38"/>
        <v>0</v>
      </c>
      <c r="L241" s="13">
        <f t="shared" si="38"/>
        <v>0</v>
      </c>
      <c r="M241" s="85">
        <f t="shared" si="38"/>
        <v>0</v>
      </c>
      <c r="N241" s="13">
        <f t="shared" si="38"/>
        <v>0</v>
      </c>
      <c r="O241" s="86">
        <f t="shared" si="38"/>
        <v>0</v>
      </c>
      <c r="P241" s="153">
        <f t="shared" si="38"/>
        <v>0</v>
      </c>
      <c r="Q241" s="153">
        <f t="shared" si="38"/>
        <v>0</v>
      </c>
      <c r="R241" s="13">
        <f t="shared" si="38"/>
        <v>0</v>
      </c>
      <c r="S241" s="13">
        <f t="shared" si="38"/>
        <v>0</v>
      </c>
      <c r="T241" s="13">
        <f t="shared" si="38"/>
        <v>0</v>
      </c>
      <c r="U241" s="13">
        <f t="shared" si="38"/>
        <v>0</v>
      </c>
      <c r="V241" s="13">
        <f t="shared" si="38"/>
        <v>0</v>
      </c>
      <c r="W241" s="88">
        <f t="shared" si="38"/>
        <v>0</v>
      </c>
      <c r="X241" s="86">
        <f t="shared" si="38"/>
        <v>0</v>
      </c>
    </row>
    <row r="242" spans="1:24" ht="12.75" customHeight="1">
      <c r="A242" s="27" t="s">
        <v>158</v>
      </c>
      <c r="B242" s="26"/>
      <c r="C242" s="155"/>
      <c r="D242" s="156"/>
      <c r="E242" s="156"/>
      <c r="F242" s="146">
        <f>SUM(F235:F241)</f>
        <v>281</v>
      </c>
      <c r="G242" s="147">
        <f>SUMPRODUCT(G235:G241,$F235:$F241)/$F242</f>
        <v>927.78647686832744</v>
      </c>
      <c r="H242" s="148" t="str">
        <f>IF(COUNTIF(H235:H241,"yes")&gt;0,"Yes","No")</f>
        <v>Yes</v>
      </c>
      <c r="I242" s="138">
        <f>SUMPRODUCT(I235:I241,$F235:$F241)/$F242</f>
        <v>4317.6975088967974</v>
      </c>
      <c r="J242" s="135">
        <f>SUMPRODUCT(J235:J241,$F235:$F241)/$F242</f>
        <v>4.805226096369327</v>
      </c>
      <c r="K242" s="150">
        <f t="shared" ref="K242:X242" si="42">SUMPRODUCT(K235:K241,$F235:$F241)/$F242</f>
        <v>0</v>
      </c>
      <c r="L242" s="150">
        <f t="shared" si="42"/>
        <v>0</v>
      </c>
      <c r="M242" s="149">
        <f t="shared" si="42"/>
        <v>0</v>
      </c>
      <c r="N242" s="150">
        <f t="shared" si="42"/>
        <v>4317.6975088967974</v>
      </c>
      <c r="O242" s="135">
        <f t="shared" si="42"/>
        <v>4.805226096369327</v>
      </c>
      <c r="P242" s="150">
        <f t="shared" si="42"/>
        <v>0</v>
      </c>
      <c r="Q242" s="150">
        <f t="shared" si="42"/>
        <v>0</v>
      </c>
      <c r="R242" s="150">
        <f t="shared" si="42"/>
        <v>0</v>
      </c>
      <c r="S242" s="150">
        <f t="shared" si="42"/>
        <v>0</v>
      </c>
      <c r="T242" s="150">
        <f t="shared" si="42"/>
        <v>0</v>
      </c>
      <c r="U242" s="150">
        <f t="shared" si="42"/>
        <v>0</v>
      </c>
      <c r="V242" s="150">
        <f t="shared" si="42"/>
        <v>0</v>
      </c>
      <c r="W242" s="138">
        <f t="shared" si="42"/>
        <v>4317.6975088967974</v>
      </c>
      <c r="X242" s="135">
        <f t="shared" si="42"/>
        <v>4.805226096369327</v>
      </c>
    </row>
    <row r="243" spans="1:24" ht="12.75" customHeight="1">
      <c r="A243" s="4"/>
      <c r="B243" s="4"/>
      <c r="C243" s="98"/>
      <c r="D243" s="103"/>
      <c r="E243" s="129"/>
      <c r="F243" s="129"/>
      <c r="G243" s="129"/>
      <c r="H243" s="129"/>
      <c r="I243" s="157"/>
      <c r="J243" s="157"/>
      <c r="K243" s="157"/>
      <c r="L243" s="157"/>
      <c r="M243" s="157"/>
      <c r="N243" s="157"/>
      <c r="O243" s="158"/>
      <c r="P243" s="157"/>
      <c r="Q243" s="157"/>
      <c r="R243" s="157"/>
      <c r="S243" s="157"/>
      <c r="T243" s="157"/>
      <c r="U243" s="157"/>
      <c r="V243" s="157"/>
      <c r="W243" s="157"/>
      <c r="X243" s="158"/>
    </row>
    <row r="244" spans="1:24" ht="12.75" customHeight="1">
      <c r="A244" s="159" t="s">
        <v>160</v>
      </c>
      <c r="B244" s="4"/>
      <c r="C244" s="98"/>
      <c r="D244" s="103"/>
      <c r="E244" s="129"/>
      <c r="F244" s="129"/>
      <c r="G244" s="129"/>
      <c r="H244" s="129"/>
      <c r="I244" s="157"/>
      <c r="J244" s="157"/>
      <c r="K244" s="157"/>
      <c r="L244" s="157"/>
      <c r="M244" s="157"/>
      <c r="N244" s="157"/>
      <c r="O244" s="158"/>
      <c r="P244" s="157"/>
      <c r="Q244" s="157"/>
      <c r="R244" s="157"/>
      <c r="S244" s="157"/>
      <c r="T244" s="157"/>
      <c r="U244" s="157"/>
      <c r="V244" s="157"/>
      <c r="W244" s="157"/>
    </row>
    <row r="245" spans="1:24" ht="12.75" customHeight="1">
      <c r="A245" s="4"/>
      <c r="B245" s="4"/>
      <c r="C245" s="98"/>
      <c r="D245" s="98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</row>
  </sheetData>
  <protectedRanges>
    <protectedRange sqref="R24:X28 R31:X35 V38:X44" name="Range1_13"/>
    <protectedRange sqref="T38:U38" name="Range1_2_1"/>
    <protectedRange sqref="T39:U39" name="Range1_3_1"/>
    <protectedRange sqref="T40:U40" name="Range1_4_1"/>
    <protectedRange sqref="T41:U41" name="Range1_5_1"/>
    <protectedRange sqref="T42:U42" name="Range1_6_1"/>
    <protectedRange sqref="T43:U43" name="Range1_7_1"/>
    <protectedRange sqref="T44:U44" name="Range1_8_1"/>
    <protectedRange sqref="R38:S38" name="Range1_9_1"/>
    <protectedRange sqref="R39:S44" name="Range1_10_1"/>
    <protectedRange sqref="B23:B25" name="Sheet51LeasingSummary1"/>
    <protectedRange sqref="B27" name="Sheet51LeasingSummary2"/>
    <protectedRange sqref="B29:B35" name="Sheet51LeasingSummary3"/>
    <protectedRange sqref="B38:B43" name="Sheet51StermLeases"/>
    <protectedRange sqref="B46:C58" name="Sheet51Fees"/>
    <protectedRange sqref="H4:H35" name="Sheet51PropAmens"/>
    <protectedRange sqref="F39:H43" name="Sheet51Parking"/>
    <protectedRange sqref="P4:P30" name="Sheet51UnitAmens"/>
    <protectedRange sqref="L34:P36" name="Sheet51UtilSummary"/>
    <protectedRange sqref="L38:M42" name="Sheet51OtherUtil1"/>
    <protectedRange sqref="P38:P42" name="Sheet51OtherUtil2"/>
    <protectedRange sqref="R3:X44" name="Sheet51Notes"/>
    <protectedRange sqref="A71:I229" name="Sheet51FloorPlan1"/>
    <protectedRange sqref="K71:M229" name="Sheet51FloorPlan2"/>
  </protectedRanges>
  <dataConsolidate link="1"/>
  <mergeCells count="46">
    <mergeCell ref="I69:J69"/>
    <mergeCell ref="K69:M69"/>
    <mergeCell ref="N69:O69"/>
    <mergeCell ref="P69:V69"/>
    <mergeCell ref="W69:X69"/>
    <mergeCell ref="I233:J233"/>
    <mergeCell ref="K233:M233"/>
    <mergeCell ref="N233:O233"/>
    <mergeCell ref="P233:V233"/>
    <mergeCell ref="W233:X233"/>
    <mergeCell ref="R42:S42"/>
    <mergeCell ref="T42:U42"/>
    <mergeCell ref="R43:S43"/>
    <mergeCell ref="T43:U43"/>
    <mergeCell ref="R44:S44"/>
    <mergeCell ref="T44:U44"/>
    <mergeCell ref="R39:S39"/>
    <mergeCell ref="T39:U39"/>
    <mergeCell ref="R40:S40"/>
    <mergeCell ref="T40:U40"/>
    <mergeCell ref="R41:S41"/>
    <mergeCell ref="T41:U41"/>
    <mergeCell ref="R34:X34"/>
    <mergeCell ref="R35:X35"/>
    <mergeCell ref="R36:X36"/>
    <mergeCell ref="R37:X37"/>
    <mergeCell ref="R38:S38"/>
    <mergeCell ref="T38:U38"/>
    <mergeCell ref="R33:X33"/>
    <mergeCell ref="R22:X22"/>
    <mergeCell ref="R23:X23"/>
    <mergeCell ref="R24:X24"/>
    <mergeCell ref="R25:X25"/>
    <mergeCell ref="R26:X26"/>
    <mergeCell ref="R27:X27"/>
    <mergeCell ref="R28:X28"/>
    <mergeCell ref="R29:X29"/>
    <mergeCell ref="R30:X30"/>
    <mergeCell ref="R31:X31"/>
    <mergeCell ref="R32:X32"/>
    <mergeCell ref="R21:X21"/>
    <mergeCell ref="Y1:Z1"/>
    <mergeCell ref="Y2:Z5"/>
    <mergeCell ref="R3:X17"/>
    <mergeCell ref="T18:U18"/>
    <mergeCell ref="R20:X20"/>
  </mergeCells>
  <dataValidations count="25">
    <dataValidation type="decimal" allowBlank="1" showInputMessage="1" showErrorMessage="1" sqref="J71:J229" xr:uid="{FE46AA39-496B-493A-86F2-EB2C2512B1A8}">
      <formula1>0</formula1>
      <formula2>3000000</formula2>
    </dataValidation>
    <dataValidation type="list" operator="greaterThanOrEqual" allowBlank="1" showInputMessage="1" showErrorMessage="1" sqref="C46:C58" xr:uid="{4EA1E81C-31FA-4EB3-8727-EF4569DFE1CF}">
      <formula1>"Monthly,Annual"</formula1>
    </dataValidation>
    <dataValidation type="list" allowBlank="1" showInputMessage="1" showErrorMessage="1" sqref="B48" xr:uid="{B1B14639-6B26-438D-8AD5-EB19AB18884F}">
      <formula1>"App Fee Waived-Admin Due, Admin Fee Waived-App Due, Both Fees Waived, Both Fees Due"</formula1>
    </dataValidation>
    <dataValidation type="list" allowBlank="1" showInputMessage="1" showErrorMessage="1" sqref="B33" xr:uid="{E1BF81E8-4181-4F2D-80BD-B73C811D72FE}">
      <formula1>"Gift Card, Monthly Concession, One-Time Concession, None"</formula1>
    </dataValidation>
    <dataValidation type="decimal" allowBlank="1" showInputMessage="1" showErrorMessage="1" sqref="B29:B30 B32" xr:uid="{CFC9FFA0-8403-4C9B-B344-0DC3AF888CEA}">
      <formula1>0</formula1>
      <formula2>3000</formula2>
    </dataValidation>
    <dataValidation type="list" allowBlank="1" showInputMessage="1" showErrorMessage="1" sqref="A71:A229" xr:uid="{06525521-BC89-45F3-AEDA-E742B6F1FC7A}">
      <formula1>"Studio,1 Bedroom,2 Bedroom,3 Bedroom,4 Bedroom,5 Bedroom,6 Bedroom"</formula1>
    </dataValidation>
    <dataValidation type="whole" allowBlank="1" showInputMessage="1" showErrorMessage="1" sqref="I71:I229 K71:N229" xr:uid="{872D6A27-E188-4841-AC3E-12D9186C196C}">
      <formula1>0</formula1>
      <formula2>3000000</formula2>
    </dataValidation>
    <dataValidation type="list" allowBlank="1" showInputMessage="1" showErrorMessage="1" sqref="R38:S44" xr:uid="{CBEAD801-5820-4593-A53A-1BDC79360255}">
      <formula1>"Monday,Tuesday,Wednesday,Thursday,Friday,Saturday,Sunday"</formula1>
    </dataValidation>
    <dataValidation type="list" allowBlank="1" showInputMessage="1" showErrorMessage="1" sqref="U45" xr:uid="{C42BFEC1-9DBB-4FD9-8AE7-3973CAA6CA03}">
      <formula1>"10:00-5:00 PM,10:00-6:00 PM,9:00-6:00 PM,9:00-5:00 PM,12:00-5:00 PM"</formula1>
    </dataValidation>
    <dataValidation type="list" allowBlank="1" showInputMessage="1" showErrorMessage="1" sqref="B22" xr:uid="{9DE4BB47-CBDD-4EEF-8991-4AA94D17E7BA}">
      <formula1>"Saturday-Friday,Sunday-Monday,Monday-Sunday"</formula1>
    </dataValidation>
    <dataValidation type="list" allowBlank="1" showInputMessage="1" showErrorMessage="1" sqref="B13" xr:uid="{3B4941A5-4D25-42B2-A638-BEC877DE6495}">
      <formula1>"New Construction,Operational,Undergoing Renovations"</formula1>
    </dataValidation>
    <dataValidation type="list" allowBlank="1" showInputMessage="1" showErrorMessage="1" sqref="P34:P36 P38:P42" xr:uid="{E15EEE2B-BADB-4C4E-9E82-51C40FD45395}">
      <formula1>"Per Bed,Per Unit"</formula1>
    </dataValidation>
    <dataValidation type="list" allowBlank="1" showInputMessage="1" showErrorMessage="1" sqref="B12" xr:uid="{D7D6E08A-D10E-4126-A6EE-4013D139E460}">
      <formula1>"Student,Conventional,Affordable,Innovative"</formula1>
    </dataValidation>
    <dataValidation type="list" allowBlank="1" showInputMessage="1" showErrorMessage="1" sqref="B14" xr:uid="{58C62B1F-5BC0-4CD8-9BBC-9AD5C4FC5519}">
      <formula1>"High-Rise,Mid-Rise,Wrap,Garden,Cottage,SFR"</formula1>
    </dataValidation>
    <dataValidation type="list" allowBlank="1" showInputMessage="1" showErrorMessage="1" sqref="H4 P4" xr:uid="{DD683335-0DCD-43BB-B692-D6542847EFF6}">
      <formula1>"1,2,3,4,5,N/A"</formula1>
    </dataValidation>
    <dataValidation type="list" allowBlank="1" showInputMessage="1" showErrorMessage="1" sqref="AC19 P18 P23 H71:H229 H5:H35 B41 F39:G43 L38:L42 B38 L34:N36 AC17 S18" xr:uid="{BC58E360-BE31-47BD-98FE-A093D07A8A82}">
      <formula1>"Yes,No"</formula1>
    </dataValidation>
    <dataValidation type="whole" allowBlank="1" showInputMessage="1" showErrorMessage="1" sqref="M38:M42 T18" xr:uid="{D67E55A4-CF54-44CC-9BBA-D4EE313F1AFB}">
      <formula1>0</formula1>
      <formula2>1000</formula2>
    </dataValidation>
    <dataValidation type="list" allowBlank="1" showInputMessage="1" showErrorMessage="1" sqref="B16" xr:uid="{CEA7C7D4-0ECF-4477-8B5C-B076EC6160D6}">
      <formula1>"Subject Property,Tier 1,Tier 2"</formula1>
    </dataValidation>
    <dataValidation type="list" allowBlank="1" showInputMessage="1" showErrorMessage="1" sqref="P6:P16" xr:uid="{70A8F3BE-C405-4BD9-AEEC-C0266CF11478}">
      <formula1>"Yes,No,Varies"</formula1>
    </dataValidation>
    <dataValidation type="whole" operator="greaterThanOrEqual" allowBlank="1" showInputMessage="1" showErrorMessage="1" sqref="B50:B51 O67 B39 B42 B34 B53:B54 B46:B47 B56:B66" xr:uid="{DED6A900-0513-4100-9A2C-57FEC1B66576}">
      <formula1>0</formula1>
    </dataValidation>
    <dataValidation type="date" allowBlank="1" showInputMessage="1" showErrorMessage="1" errorTitle="Invalid Date" error="The date must fall within this week." sqref="B35:B36 C32" xr:uid="{A2A16F94-F81D-4928-BE6B-A406556F1728}">
      <formula1>TODAY()-5</formula1>
      <formula2>TODAY()</formula2>
    </dataValidation>
    <dataValidation type="list" allowBlank="1" showInputMessage="1" showErrorMessage="1" sqref="B15" xr:uid="{1A128C3B-284F-43EE-A8C9-4AF256DA1A75}">
      <formula1>"1,2,3,4,5"</formula1>
    </dataValidation>
    <dataValidation type="whole" allowBlank="1" showInputMessage="1" showErrorMessage="1" sqref="I230:N230" xr:uid="{DA017757-121D-4986-AC9E-9538BF284D78}">
      <formula1>0</formula1>
      <formula2>3000</formula2>
    </dataValidation>
    <dataValidation type="decimal" allowBlank="1" showInputMessage="1" showErrorMessage="1" sqref="B27 B25" xr:uid="{B92CE271-2810-460C-92C0-997F0977A180}">
      <formula1>0</formula1>
      <formula2>1.2</formula2>
    </dataValidation>
    <dataValidation operator="greaterThanOrEqual" allowBlank="1" showInputMessage="1" showErrorMessage="1" sqref="B52 B55 B49" xr:uid="{435DFD98-F454-414D-B6CE-2FD8D9C77BCD}"/>
  </dataValidations>
  <pageMargins left="0.25" right="0.25" top="0.75" bottom="0.75" header="0.3" footer="0.3"/>
  <pageSetup scale="39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5</vt:i4>
      </vt:variant>
    </vt:vector>
  </HeadingPairs>
  <TitlesOfParts>
    <vt:vector size="15" baseType="lpstr">
      <vt:lpstr>Dashboard</vt:lpstr>
      <vt:lpstr>Log Sheet</vt:lpstr>
      <vt:lpstr>Historical Market Data</vt:lpstr>
      <vt:lpstr>Comparison</vt:lpstr>
      <vt:lpstr>Proposed Rate Comparison</vt:lpstr>
      <vt:lpstr>SWOT Analysis</vt:lpstr>
      <vt:lpstr>1047 Commonwealth</vt:lpstr>
      <vt:lpstr>1330 Boylston</vt:lpstr>
      <vt:lpstr>Van Ness</vt:lpstr>
      <vt:lpstr>Bower</vt:lpstr>
      <vt:lpstr>'1047 Commonwealth'!Print_Area</vt:lpstr>
      <vt:lpstr>'1330 Boylston'!Print_Area</vt:lpstr>
      <vt:lpstr>Bower!Print_Area</vt:lpstr>
      <vt:lpstr>PropertyTemplate!Print_Area</vt:lpstr>
      <vt:lpstr>'Van Ness'!Print_Area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Jimmy Briggs</cp:lastModifiedBy>
  <cp:lastPrinted>2024-04-14T14:58:44Z</cp:lastPrinted>
  <dcterms:created xsi:type="dcterms:W3CDTF">2015-06-05T18:17:20Z</dcterms:created>
  <dcterms:modified xsi:type="dcterms:W3CDTF">2025-03-19T00:53:38Z</dcterms:modified>
</cp:coreProperties>
</file>