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MH\Documents\"/>
    </mc:Choice>
  </mc:AlternateContent>
  <bookViews>
    <workbookView xWindow="0" yWindow="0" windowWidth="11232" windowHeight="5880" tabRatio="656"/>
  </bookViews>
  <sheets>
    <sheet name="Dashboard" sheetId="1" r:id="rId1"/>
    <sheet name="Data" sheetId="20" state="veryHidden" r:id="rId2"/>
    <sheet name="PropertyTemplate" sheetId="7" state="veryHidden" r:id="rId3"/>
    <sheet name="SWOT Analysis" sheetId="48" r:id="rId4"/>
    <sheet name="The Academy on Charles" sheetId="49" r:id="rId5"/>
    <sheet name="Nine East 33rd" sheetId="50" r:id="rId6"/>
    <sheet name="Social at North Charles " sheetId="51" r:id="rId7"/>
  </sheets>
  <definedNames>
    <definedName name="_xlnm.Print_Area" localSheetId="5">'Nine East 33rd'!$A$1:$X$245</definedName>
    <definedName name="_xlnm.Print_Area" localSheetId="2">PropertyTemplate!$A$1:$X$245</definedName>
    <definedName name="_xlnm.Print_Area" localSheetId="6">'Social at North Charles '!$A$1:$X$263</definedName>
    <definedName name="_xlnm.Print_Area" localSheetId="4">'The Academy on Charles'!$A$1:$X$245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Y95" i="51" l="1"/>
  <c r="Y94" i="51"/>
  <c r="Y246" i="51"/>
  <c r="Y73" i="51"/>
  <c r="Y71" i="51"/>
  <c r="D248" i="51"/>
  <c r="Y89" i="51"/>
  <c r="Y88" i="51"/>
  <c r="Y86" i="51"/>
  <c r="Y91" i="51"/>
  <c r="Y90" i="51"/>
  <c r="Y87" i="51"/>
  <c r="Y103" i="51"/>
  <c r="P103" i="51" s="1"/>
  <c r="Y115" i="51"/>
  <c r="Y114" i="51"/>
  <c r="P114" i="51" s="1"/>
  <c r="Y113" i="51"/>
  <c r="Y112" i="51"/>
  <c r="P112" i="51" s="1"/>
  <c r="Y116" i="51"/>
  <c r="P116" i="51" s="1"/>
  <c r="Y111" i="51"/>
  <c r="P111" i="51" s="1"/>
  <c r="Y109" i="51"/>
  <c r="Y104" i="51"/>
  <c r="J104" i="51" s="1"/>
  <c r="Y77" i="51"/>
  <c r="Y81" i="51"/>
  <c r="Y80" i="51"/>
  <c r="P80" i="51" s="1"/>
  <c r="Y102" i="51"/>
  <c r="P102" i="51" s="1"/>
  <c r="Y101" i="51"/>
  <c r="Y96" i="51"/>
  <c r="J95" i="51" l="1"/>
  <c r="N95" i="51"/>
  <c r="O95" i="51" s="1"/>
  <c r="P95" i="51"/>
  <c r="J94" i="51"/>
  <c r="N94" i="51"/>
  <c r="O94" i="51"/>
  <c r="P94" i="51"/>
  <c r="J246" i="51"/>
  <c r="N246" i="51"/>
  <c r="P246" i="51"/>
  <c r="J73" i="51"/>
  <c r="N73" i="51"/>
  <c r="P73" i="51"/>
  <c r="J71" i="51"/>
  <c r="N71" i="51"/>
  <c r="O71" i="51" s="1"/>
  <c r="P71" i="51"/>
  <c r="N89" i="51"/>
  <c r="O89" i="51" s="1"/>
  <c r="J89" i="51"/>
  <c r="J88" i="51"/>
  <c r="N88" i="51"/>
  <c r="O88" i="51" s="1"/>
  <c r="P89" i="51"/>
  <c r="P88" i="51"/>
  <c r="J86" i="51"/>
  <c r="N86" i="51"/>
  <c r="P86" i="51"/>
  <c r="N103" i="51"/>
  <c r="O103" i="51" s="1"/>
  <c r="N91" i="51"/>
  <c r="O91" i="51" s="1"/>
  <c r="N90" i="51"/>
  <c r="O90" i="51" s="1"/>
  <c r="J91" i="51"/>
  <c r="P91" i="51"/>
  <c r="J103" i="51"/>
  <c r="J90" i="51"/>
  <c r="P90" i="51"/>
  <c r="J87" i="51"/>
  <c r="N87" i="51"/>
  <c r="O87" i="51" s="1"/>
  <c r="P87" i="51"/>
  <c r="N113" i="51"/>
  <c r="O113" i="51" s="1"/>
  <c r="J114" i="51"/>
  <c r="N114" i="51"/>
  <c r="O114" i="51" s="1"/>
  <c r="J113" i="51"/>
  <c r="J115" i="51"/>
  <c r="N115" i="51"/>
  <c r="O115" i="51" s="1"/>
  <c r="P115" i="51"/>
  <c r="P113" i="51"/>
  <c r="J112" i="51"/>
  <c r="N112" i="51"/>
  <c r="O112" i="51" s="1"/>
  <c r="J116" i="51"/>
  <c r="N116" i="51"/>
  <c r="O116" i="51" s="1"/>
  <c r="J109" i="51"/>
  <c r="J111" i="51"/>
  <c r="N109" i="51"/>
  <c r="O109" i="51" s="1"/>
  <c r="N111" i="51"/>
  <c r="O111" i="51" s="1"/>
  <c r="N104" i="51"/>
  <c r="O104" i="51" s="1"/>
  <c r="P109" i="51"/>
  <c r="P104" i="51"/>
  <c r="N80" i="51"/>
  <c r="O80" i="51" s="1"/>
  <c r="J80" i="51"/>
  <c r="J81" i="51"/>
  <c r="N81" i="51"/>
  <c r="O81" i="51" s="1"/>
  <c r="P81" i="51"/>
  <c r="J101" i="51"/>
  <c r="J102" i="51"/>
  <c r="N101" i="51"/>
  <c r="O101" i="51" s="1"/>
  <c r="N102" i="51"/>
  <c r="O102" i="51" s="1"/>
  <c r="P101" i="51"/>
  <c r="N96" i="51"/>
  <c r="O96" i="51" s="1"/>
  <c r="J96" i="51"/>
  <c r="P96" i="51"/>
  <c r="Y72" i="50"/>
  <c r="N72" i="50" s="1"/>
  <c r="Y73" i="50"/>
  <c r="N73" i="50" s="1"/>
  <c r="F7" i="1" a="1"/>
  <c r="P7" i="1"/>
  <c r="O7" i="1"/>
  <c r="G6" i="1"/>
  <c r="P6" i="1"/>
  <c r="F6" i="1" a="1"/>
  <c r="O6" i="1"/>
  <c r="F5" i="1" a="1"/>
  <c r="G5" i="1"/>
  <c r="M6" i="1"/>
  <c r="G7" i="1"/>
  <c r="O246" i="51" l="1"/>
  <c r="O73" i="51"/>
  <c r="O86" i="51"/>
  <c r="J72" i="50"/>
  <c r="P72" i="50"/>
  <c r="O72" i="50"/>
  <c r="J73" i="50"/>
  <c r="O73" i="50"/>
  <c r="P73" i="50"/>
  <c r="F7" i="1"/>
  <c r="F6" i="1"/>
  <c r="F5" i="1"/>
  <c r="F8" i="1"/>
  <c r="H259" i="51"/>
  <c r="F259" i="51"/>
  <c r="K259" i="51" s="1"/>
  <c r="H258" i="51"/>
  <c r="F258" i="51"/>
  <c r="L258" i="51" s="1"/>
  <c r="H257" i="51"/>
  <c r="F257" i="51"/>
  <c r="K257" i="51" s="1"/>
  <c r="H256" i="51"/>
  <c r="F256" i="51"/>
  <c r="L256" i="51" s="1"/>
  <c r="H255" i="51"/>
  <c r="F255" i="51"/>
  <c r="H254" i="51"/>
  <c r="F254" i="51"/>
  <c r="G254" i="51" s="1"/>
  <c r="H253" i="51"/>
  <c r="L253" i="51"/>
  <c r="H248" i="51"/>
  <c r="K248" i="51"/>
  <c r="Y247" i="51"/>
  <c r="Y245" i="51"/>
  <c r="Y244" i="51"/>
  <c r="Y243" i="51"/>
  <c r="S243" i="51" s="1"/>
  <c r="Y242" i="51"/>
  <c r="U242" i="51" s="1"/>
  <c r="Y241" i="51"/>
  <c r="V241" i="51" s="1"/>
  <c r="Y240" i="51"/>
  <c r="X240" i="51" s="1"/>
  <c r="Y239" i="51"/>
  <c r="X239" i="51" s="1"/>
  <c r="Y238" i="51"/>
  <c r="X238" i="51" s="1"/>
  <c r="Y237" i="51"/>
  <c r="V237" i="51" s="1"/>
  <c r="Y236" i="51"/>
  <c r="U236" i="51" s="1"/>
  <c r="Y235" i="51"/>
  <c r="T235" i="51" s="1"/>
  <c r="Y234" i="51"/>
  <c r="U234" i="51" s="1"/>
  <c r="Y233" i="51"/>
  <c r="R233" i="51" s="1"/>
  <c r="Y232" i="51"/>
  <c r="X232" i="51" s="1"/>
  <c r="Y231" i="51"/>
  <c r="O231" i="51" s="1"/>
  <c r="Y230" i="51"/>
  <c r="V230" i="51" s="1"/>
  <c r="Y229" i="51"/>
  <c r="W229" i="51" s="1"/>
  <c r="Y228" i="51"/>
  <c r="U228" i="51" s="1"/>
  <c r="Y227" i="51"/>
  <c r="J227" i="51" s="1"/>
  <c r="Y226" i="51"/>
  <c r="Q226" i="51" s="1"/>
  <c r="Y225" i="51"/>
  <c r="V225" i="51" s="1"/>
  <c r="Y224" i="51"/>
  <c r="U224" i="51" s="1"/>
  <c r="Y223" i="51"/>
  <c r="Y222" i="51"/>
  <c r="X222" i="51" s="1"/>
  <c r="Y221" i="51"/>
  <c r="W221" i="51" s="1"/>
  <c r="Y220" i="51"/>
  <c r="S220" i="51" s="1"/>
  <c r="Y219" i="51"/>
  <c r="W219" i="51" s="1"/>
  <c r="Y218" i="51"/>
  <c r="X218" i="51" s="1"/>
  <c r="Y217" i="51"/>
  <c r="X217" i="51" s="1"/>
  <c r="Y216" i="51"/>
  <c r="X216" i="51" s="1"/>
  <c r="Y215" i="51"/>
  <c r="W215" i="51" s="1"/>
  <c r="Y214" i="51"/>
  <c r="X214" i="51" s="1"/>
  <c r="Y213" i="51"/>
  <c r="W213" i="51" s="1"/>
  <c r="Y212" i="51"/>
  <c r="Y211" i="51"/>
  <c r="W211" i="51" s="1"/>
  <c r="Y210" i="51"/>
  <c r="T210" i="51" s="1"/>
  <c r="Y209" i="51"/>
  <c r="P209" i="51" s="1"/>
  <c r="Y208" i="51"/>
  <c r="W208" i="51" s="1"/>
  <c r="Y207" i="51"/>
  <c r="R207" i="51" s="1"/>
  <c r="Y206" i="51"/>
  <c r="T206" i="51" s="1"/>
  <c r="Y205" i="51"/>
  <c r="T205" i="51" s="1"/>
  <c r="Y204" i="51"/>
  <c r="S204" i="51" s="1"/>
  <c r="Y203" i="51"/>
  <c r="P203" i="51" s="1"/>
  <c r="Y202" i="51"/>
  <c r="U202" i="51" s="1"/>
  <c r="Y201" i="51"/>
  <c r="X201" i="51" s="1"/>
  <c r="Y200" i="51"/>
  <c r="W200" i="51" s="1"/>
  <c r="Y199" i="51"/>
  <c r="J199" i="51" s="1"/>
  <c r="Y198" i="51"/>
  <c r="O198" i="51" s="1"/>
  <c r="Y197" i="51"/>
  <c r="N197" i="51" s="1"/>
  <c r="Y196" i="51"/>
  <c r="R196" i="51" s="1"/>
  <c r="Y195" i="51"/>
  <c r="W195" i="51" s="1"/>
  <c r="Y194" i="51"/>
  <c r="X194" i="51" s="1"/>
  <c r="Y193" i="51"/>
  <c r="R193" i="51" s="1"/>
  <c r="Y192" i="51"/>
  <c r="V192" i="51" s="1"/>
  <c r="Y191" i="51"/>
  <c r="W191" i="51" s="1"/>
  <c r="Y190" i="51"/>
  <c r="R190" i="51" s="1"/>
  <c r="Y189" i="51"/>
  <c r="U189" i="51" s="1"/>
  <c r="Y188" i="51"/>
  <c r="U188" i="51" s="1"/>
  <c r="Y187" i="51"/>
  <c r="R187" i="51" s="1"/>
  <c r="Y186" i="51"/>
  <c r="U186" i="51" s="1"/>
  <c r="Y185" i="51"/>
  <c r="S185" i="51" s="1"/>
  <c r="Y184" i="51"/>
  <c r="O184" i="51" s="1"/>
  <c r="Y183" i="51"/>
  <c r="S183" i="51" s="1"/>
  <c r="Y182" i="51"/>
  <c r="T182" i="51" s="1"/>
  <c r="Y181" i="51"/>
  <c r="S181" i="51" s="1"/>
  <c r="Y180" i="51"/>
  <c r="U180" i="51" s="1"/>
  <c r="Y179" i="51"/>
  <c r="V179" i="51" s="1"/>
  <c r="Y178" i="51"/>
  <c r="X178" i="51" s="1"/>
  <c r="Y177" i="51"/>
  <c r="J177" i="51" s="1"/>
  <c r="Y176" i="51"/>
  <c r="U176" i="51" s="1"/>
  <c r="Y175" i="51"/>
  <c r="W175" i="51" s="1"/>
  <c r="Y174" i="51"/>
  <c r="T174" i="51" s="1"/>
  <c r="Y173" i="51"/>
  <c r="T173" i="51" s="1"/>
  <c r="Y172" i="51"/>
  <c r="S172" i="51" s="1"/>
  <c r="Y171" i="51"/>
  <c r="W171" i="51" s="1"/>
  <c r="Y170" i="51"/>
  <c r="T170" i="51" s="1"/>
  <c r="Y169" i="51"/>
  <c r="X169" i="51" s="1"/>
  <c r="Y168" i="51"/>
  <c r="S168" i="51" s="1"/>
  <c r="Y167" i="51"/>
  <c r="X167" i="51" s="1"/>
  <c r="Y166" i="51"/>
  <c r="S166" i="51" s="1"/>
  <c r="Y165" i="51"/>
  <c r="R165" i="51" s="1"/>
  <c r="Y164" i="51"/>
  <c r="W164" i="51" s="1"/>
  <c r="Y163" i="51"/>
  <c r="U163" i="51" s="1"/>
  <c r="Y162" i="51"/>
  <c r="O162" i="51" s="1"/>
  <c r="Y161" i="51"/>
  <c r="X161" i="51" s="1"/>
  <c r="Y160" i="51"/>
  <c r="U160" i="51" s="1"/>
  <c r="Y159" i="51"/>
  <c r="T159" i="51" s="1"/>
  <c r="Y158" i="51"/>
  <c r="T158" i="51" s="1"/>
  <c r="Y157" i="51"/>
  <c r="U157" i="51" s="1"/>
  <c r="Y156" i="51"/>
  <c r="J156" i="51" s="1"/>
  <c r="Y155" i="51"/>
  <c r="V155" i="51" s="1"/>
  <c r="Y154" i="51"/>
  <c r="U154" i="51" s="1"/>
  <c r="Y153" i="51"/>
  <c r="X153" i="51" s="1"/>
  <c r="Y152" i="51"/>
  <c r="O152" i="51" s="1"/>
  <c r="Y151" i="51"/>
  <c r="S151" i="51" s="1"/>
  <c r="Y150" i="51"/>
  <c r="J150" i="51" s="1"/>
  <c r="Y149" i="51"/>
  <c r="X149" i="51" s="1"/>
  <c r="Y148" i="51"/>
  <c r="S148" i="51" s="1"/>
  <c r="Y147" i="51"/>
  <c r="V147" i="51" s="1"/>
  <c r="Y146" i="51"/>
  <c r="W146" i="51" s="1"/>
  <c r="Y145" i="51"/>
  <c r="X145" i="51" s="1"/>
  <c r="Y144" i="51"/>
  <c r="U144" i="51" s="1"/>
  <c r="Y143" i="51"/>
  <c r="W143" i="51" s="1"/>
  <c r="Y142" i="51"/>
  <c r="U142" i="51" s="1"/>
  <c r="Y141" i="51"/>
  <c r="P141" i="51" s="1"/>
  <c r="Y140" i="51"/>
  <c r="W140" i="51" s="1"/>
  <c r="Y139" i="51"/>
  <c r="U139" i="51" s="1"/>
  <c r="Y138" i="51"/>
  <c r="W138" i="51" s="1"/>
  <c r="Y137" i="51"/>
  <c r="X137" i="51" s="1"/>
  <c r="Y136" i="51"/>
  <c r="N136" i="51" s="1"/>
  <c r="Y135" i="51"/>
  <c r="V135" i="51" s="1"/>
  <c r="Y134" i="51"/>
  <c r="X134" i="51" s="1"/>
  <c r="Y133" i="51"/>
  <c r="X133" i="51" s="1"/>
  <c r="Y132" i="51"/>
  <c r="U132" i="51" s="1"/>
  <c r="Y131" i="51"/>
  <c r="U131" i="51" s="1"/>
  <c r="Y130" i="51"/>
  <c r="T130" i="51" s="1"/>
  <c r="Y129" i="51"/>
  <c r="V129" i="51" s="1"/>
  <c r="Y128" i="51"/>
  <c r="V128" i="51" s="1"/>
  <c r="Y127" i="51"/>
  <c r="U127" i="51" s="1"/>
  <c r="Y126" i="51"/>
  <c r="X126" i="51" s="1"/>
  <c r="Y125" i="51"/>
  <c r="T125" i="51" s="1"/>
  <c r="Y124" i="51"/>
  <c r="W124" i="51" s="1"/>
  <c r="Y123" i="51"/>
  <c r="Y122" i="51"/>
  <c r="Y121" i="51"/>
  <c r="J121" i="51" s="1"/>
  <c r="Y120" i="51"/>
  <c r="Y119" i="51"/>
  <c r="Y118" i="51"/>
  <c r="Y117" i="51"/>
  <c r="J117" i="51" s="1"/>
  <c r="Y110" i="51"/>
  <c r="Y108" i="51"/>
  <c r="Y107" i="51"/>
  <c r="N107" i="51" s="1"/>
  <c r="Y106" i="51"/>
  <c r="Y105" i="51"/>
  <c r="Y100" i="51"/>
  <c r="N100" i="51" s="1"/>
  <c r="O100" i="51" s="1"/>
  <c r="Y99" i="51"/>
  <c r="Y98" i="51"/>
  <c r="Y97" i="51"/>
  <c r="P97" i="51" s="1"/>
  <c r="Y85" i="51"/>
  <c r="Y84" i="51"/>
  <c r="Y83" i="51"/>
  <c r="Y82" i="51"/>
  <c r="Y79" i="51"/>
  <c r="Y78" i="51"/>
  <c r="P78" i="51" s="1"/>
  <c r="J77" i="51"/>
  <c r="Y76" i="51"/>
  <c r="J76" i="51" s="1"/>
  <c r="Y74" i="51"/>
  <c r="N74" i="51" s="1"/>
  <c r="Y72" i="51"/>
  <c r="J72" i="51" s="1"/>
  <c r="I43" i="51"/>
  <c r="Q42" i="51"/>
  <c r="I42" i="51"/>
  <c r="Q41" i="51"/>
  <c r="I41" i="51"/>
  <c r="Q40" i="51"/>
  <c r="I40" i="51"/>
  <c r="Q39" i="51"/>
  <c r="I39" i="51"/>
  <c r="Q38" i="51"/>
  <c r="Q37" i="51"/>
  <c r="Q36" i="51"/>
  <c r="Q35" i="51"/>
  <c r="Q34" i="51"/>
  <c r="Q19" i="51"/>
  <c r="X1" i="51"/>
  <c r="A1" i="51"/>
  <c r="H241" i="50"/>
  <c r="F241" i="50"/>
  <c r="K241" i="50" s="1"/>
  <c r="H240" i="50"/>
  <c r="F240" i="50"/>
  <c r="M240" i="50" s="1"/>
  <c r="H239" i="50"/>
  <c r="F239" i="50"/>
  <c r="M239" i="50" s="1"/>
  <c r="H238" i="50"/>
  <c r="F238" i="50"/>
  <c r="L238" i="50" s="1"/>
  <c r="H237" i="50"/>
  <c r="F237" i="50"/>
  <c r="L237" i="50" s="1"/>
  <c r="H236" i="50"/>
  <c r="F236" i="50"/>
  <c r="L236" i="50" s="1"/>
  <c r="H235" i="50"/>
  <c r="F235" i="50"/>
  <c r="H230" i="50"/>
  <c r="D230" i="50"/>
  <c r="Y229" i="50"/>
  <c r="X229" i="50" s="1"/>
  <c r="Y228" i="50"/>
  <c r="U228" i="50" s="1"/>
  <c r="Y227" i="50"/>
  <c r="Y226" i="50"/>
  <c r="U226" i="50" s="1"/>
  <c r="Y225" i="50"/>
  <c r="U225" i="50" s="1"/>
  <c r="Y224" i="50"/>
  <c r="W224" i="50" s="1"/>
  <c r="Y223" i="50"/>
  <c r="X223" i="50" s="1"/>
  <c r="Y222" i="50"/>
  <c r="V222" i="50" s="1"/>
  <c r="Y221" i="50"/>
  <c r="T221" i="50" s="1"/>
  <c r="Y220" i="50"/>
  <c r="O220" i="50" s="1"/>
  <c r="Y219" i="50"/>
  <c r="Y218" i="50"/>
  <c r="Y217" i="50"/>
  <c r="X217" i="50" s="1"/>
  <c r="Y216" i="50"/>
  <c r="W216" i="50" s="1"/>
  <c r="Y215" i="50"/>
  <c r="Q215" i="50" s="1"/>
  <c r="Y214" i="50"/>
  <c r="R214" i="50" s="1"/>
  <c r="Y213" i="50"/>
  <c r="T213" i="50" s="1"/>
  <c r="Y212" i="50"/>
  <c r="X212" i="50" s="1"/>
  <c r="Y211" i="50"/>
  <c r="Y210" i="50"/>
  <c r="Y209" i="50"/>
  <c r="S209" i="50" s="1"/>
  <c r="Y208" i="50"/>
  <c r="Y207" i="50"/>
  <c r="Y206" i="50"/>
  <c r="T206" i="50" s="1"/>
  <c r="Y205" i="50"/>
  <c r="O205" i="50" s="1"/>
  <c r="Y204" i="50"/>
  <c r="X204" i="50" s="1"/>
  <c r="Y203" i="50"/>
  <c r="J203" i="50" s="1"/>
  <c r="Y202" i="50"/>
  <c r="W202" i="50" s="1"/>
  <c r="Y201" i="50"/>
  <c r="W201" i="50" s="1"/>
  <c r="Y200" i="50"/>
  <c r="X200" i="50" s="1"/>
  <c r="Y199" i="50"/>
  <c r="Q199" i="50" s="1"/>
  <c r="Y198" i="50"/>
  <c r="W198" i="50" s="1"/>
  <c r="Y197" i="50"/>
  <c r="W197" i="50" s="1"/>
  <c r="Y196" i="50"/>
  <c r="W196" i="50" s="1"/>
  <c r="Y195" i="50"/>
  <c r="X195" i="50" s="1"/>
  <c r="Y194" i="50"/>
  <c r="R194" i="50" s="1"/>
  <c r="Y193" i="50"/>
  <c r="S193" i="50" s="1"/>
  <c r="Y192" i="50"/>
  <c r="R192" i="50" s="1"/>
  <c r="Y191" i="50"/>
  <c r="X191" i="50" s="1"/>
  <c r="Y190" i="50"/>
  <c r="V190" i="50" s="1"/>
  <c r="Y189" i="50"/>
  <c r="V189" i="50" s="1"/>
  <c r="Y188" i="50"/>
  <c r="T188" i="50" s="1"/>
  <c r="U188" i="50"/>
  <c r="Y187" i="50"/>
  <c r="X187" i="50" s="1"/>
  <c r="Y186" i="50"/>
  <c r="R186" i="50" s="1"/>
  <c r="Y185" i="50"/>
  <c r="R185" i="50" s="1"/>
  <c r="Y184" i="50"/>
  <c r="S184" i="50" s="1"/>
  <c r="Y183" i="50"/>
  <c r="X183" i="50" s="1"/>
  <c r="Y182" i="50"/>
  <c r="Y181" i="50"/>
  <c r="O181" i="50" s="1"/>
  <c r="Y180" i="50"/>
  <c r="Q180" i="50" s="1"/>
  <c r="Y179" i="50"/>
  <c r="S179" i="50" s="1"/>
  <c r="Y178" i="50"/>
  <c r="W178" i="50" s="1"/>
  <c r="Y177" i="50"/>
  <c r="Q177" i="50" s="1"/>
  <c r="Y176" i="50"/>
  <c r="X176" i="50" s="1"/>
  <c r="Y175" i="50"/>
  <c r="Y174" i="50"/>
  <c r="X174" i="50" s="1"/>
  <c r="Y173" i="50"/>
  <c r="U173" i="50" s="1"/>
  <c r="Y172" i="50"/>
  <c r="W172" i="50" s="1"/>
  <c r="Y171" i="50"/>
  <c r="X171" i="50" s="1"/>
  <c r="Y170" i="50"/>
  <c r="P170" i="50" s="1"/>
  <c r="Y169" i="50"/>
  <c r="N169" i="50" s="1"/>
  <c r="Y168" i="50"/>
  <c r="U168" i="50" s="1"/>
  <c r="Y167" i="50"/>
  <c r="U167" i="50" s="1"/>
  <c r="Y166" i="50"/>
  <c r="J166" i="50" s="1"/>
  <c r="Y165" i="50"/>
  <c r="V165" i="50" s="1"/>
  <c r="Y164" i="50"/>
  <c r="S164" i="50" s="1"/>
  <c r="Y163" i="50"/>
  <c r="S163" i="50" s="1"/>
  <c r="Y162" i="50"/>
  <c r="S162" i="50" s="1"/>
  <c r="Y161" i="50"/>
  <c r="N161" i="50" s="1"/>
  <c r="Y160" i="50"/>
  <c r="O160" i="50" s="1"/>
  <c r="Y159" i="50"/>
  <c r="R159" i="50" s="1"/>
  <c r="Y158" i="50"/>
  <c r="X158" i="50" s="1"/>
  <c r="Y157" i="50"/>
  <c r="Q157" i="50" s="1"/>
  <c r="Y156" i="50"/>
  <c r="W156" i="50" s="1"/>
  <c r="Y155" i="50"/>
  <c r="W155" i="50" s="1"/>
  <c r="Y154" i="50"/>
  <c r="W154" i="50" s="1"/>
  <c r="Y153" i="50"/>
  <c r="V153" i="50" s="1"/>
  <c r="Y152" i="50"/>
  <c r="Q152" i="50" s="1"/>
  <c r="Y151" i="50"/>
  <c r="X151" i="50" s="1"/>
  <c r="Y150" i="50"/>
  <c r="V150" i="50" s="1"/>
  <c r="Y149" i="50"/>
  <c r="S149" i="50" s="1"/>
  <c r="Y148" i="50"/>
  <c r="T148" i="50" s="1"/>
  <c r="N148" i="50"/>
  <c r="Y147" i="50"/>
  <c r="V147" i="50" s="1"/>
  <c r="Y146" i="50"/>
  <c r="U146" i="50" s="1"/>
  <c r="Y145" i="50"/>
  <c r="U145" i="50" s="1"/>
  <c r="Y144" i="50"/>
  <c r="V144" i="50" s="1"/>
  <c r="Y143" i="50"/>
  <c r="W143" i="50" s="1"/>
  <c r="Y142" i="50"/>
  <c r="U142" i="50" s="1"/>
  <c r="Y141" i="50"/>
  <c r="X141" i="50" s="1"/>
  <c r="Y140" i="50"/>
  <c r="W140" i="50" s="1"/>
  <c r="Y139" i="50"/>
  <c r="X139" i="50" s="1"/>
  <c r="Y138" i="50"/>
  <c r="U138" i="50" s="1"/>
  <c r="Y137" i="50"/>
  <c r="W137" i="50" s="1"/>
  <c r="Y136" i="50"/>
  <c r="W136" i="50" s="1"/>
  <c r="Y135" i="50"/>
  <c r="W135" i="50" s="1"/>
  <c r="Y134" i="50"/>
  <c r="Y133" i="50"/>
  <c r="V133" i="50" s="1"/>
  <c r="Y132" i="50"/>
  <c r="S132" i="50" s="1"/>
  <c r="Y131" i="50"/>
  <c r="W131" i="50" s="1"/>
  <c r="Y130" i="50"/>
  <c r="Y129" i="50"/>
  <c r="V129" i="50" s="1"/>
  <c r="Y128" i="50"/>
  <c r="Y127" i="50"/>
  <c r="V127" i="50" s="1"/>
  <c r="Y126" i="50"/>
  <c r="T126" i="50" s="1"/>
  <c r="Y125" i="50"/>
  <c r="V125" i="50" s="1"/>
  <c r="Y124" i="50"/>
  <c r="W124" i="50" s="1"/>
  <c r="Y123" i="50"/>
  <c r="T123" i="50" s="1"/>
  <c r="Y122" i="50"/>
  <c r="P122" i="50" s="1"/>
  <c r="Y121" i="50"/>
  <c r="V121" i="50" s="1"/>
  <c r="Y120" i="50"/>
  <c r="Y119" i="50"/>
  <c r="S119" i="50" s="1"/>
  <c r="Y118" i="50"/>
  <c r="V118" i="50" s="1"/>
  <c r="Y117" i="50"/>
  <c r="T117" i="50" s="1"/>
  <c r="Y116" i="50"/>
  <c r="W116" i="50" s="1"/>
  <c r="Y115" i="50"/>
  <c r="X115" i="50" s="1"/>
  <c r="Y114" i="50"/>
  <c r="W114" i="50" s="1"/>
  <c r="Y113" i="50"/>
  <c r="V113" i="50" s="1"/>
  <c r="Y112" i="50"/>
  <c r="W112" i="50" s="1"/>
  <c r="Y111" i="50"/>
  <c r="R111" i="50" s="1"/>
  <c r="Y110" i="50"/>
  <c r="X110" i="50" s="1"/>
  <c r="Y109" i="50"/>
  <c r="X109" i="50" s="1"/>
  <c r="Y108" i="50"/>
  <c r="R108" i="50" s="1"/>
  <c r="Y107" i="50"/>
  <c r="X107" i="50" s="1"/>
  <c r="Y106" i="50"/>
  <c r="S106" i="50" s="1"/>
  <c r="Y105" i="50"/>
  <c r="S105" i="50" s="1"/>
  <c r="Y104" i="50"/>
  <c r="P104" i="50" s="1"/>
  <c r="Y103" i="50"/>
  <c r="T103" i="50" s="1"/>
  <c r="X103" i="50"/>
  <c r="O103" i="50"/>
  <c r="Y102" i="50"/>
  <c r="X102" i="50" s="1"/>
  <c r="Y101" i="50"/>
  <c r="T101" i="50" s="1"/>
  <c r="Y100" i="50"/>
  <c r="X100" i="50" s="1"/>
  <c r="Y99" i="50"/>
  <c r="U99" i="50" s="1"/>
  <c r="Y98" i="50"/>
  <c r="S98" i="50" s="1"/>
  <c r="Y97" i="50"/>
  <c r="W97" i="50" s="1"/>
  <c r="Y96" i="50"/>
  <c r="W96" i="50" s="1"/>
  <c r="Y95" i="50"/>
  <c r="R95" i="50" s="1"/>
  <c r="W95" i="50"/>
  <c r="S95" i="50"/>
  <c r="Y94" i="50"/>
  <c r="X94" i="50" s="1"/>
  <c r="Y93" i="50"/>
  <c r="T93" i="50" s="1"/>
  <c r="Y92" i="50"/>
  <c r="T92" i="50" s="1"/>
  <c r="Y91" i="50"/>
  <c r="X91" i="50" s="1"/>
  <c r="Y90" i="50"/>
  <c r="S90" i="50" s="1"/>
  <c r="Y89" i="50"/>
  <c r="V89" i="50" s="1"/>
  <c r="Y88" i="50"/>
  <c r="X88" i="50" s="1"/>
  <c r="Y87" i="50"/>
  <c r="R87" i="50" s="1"/>
  <c r="Y86" i="50"/>
  <c r="U86" i="50" s="1"/>
  <c r="Y85" i="50"/>
  <c r="T85" i="50" s="1"/>
  <c r="Y84" i="50"/>
  <c r="X84" i="50" s="1"/>
  <c r="Y83" i="50"/>
  <c r="R83" i="50" s="1"/>
  <c r="Y82" i="50"/>
  <c r="S82" i="50" s="1"/>
  <c r="Y81" i="50"/>
  <c r="W81" i="50" s="1"/>
  <c r="Y80" i="50"/>
  <c r="W80" i="50" s="1"/>
  <c r="Y79" i="50"/>
  <c r="R79" i="50" s="1"/>
  <c r="Y78" i="50"/>
  <c r="X78" i="50" s="1"/>
  <c r="Y77" i="50"/>
  <c r="Y76" i="50"/>
  <c r="P76" i="50" s="1"/>
  <c r="Y75" i="50"/>
  <c r="J75" i="50" s="1"/>
  <c r="Y74" i="50"/>
  <c r="N74" i="50" s="1"/>
  <c r="O74" i="50" s="1"/>
  <c r="Y71" i="50"/>
  <c r="P71" i="50" s="1"/>
  <c r="I43" i="50"/>
  <c r="Q42" i="50"/>
  <c r="I42" i="50"/>
  <c r="Q41" i="50"/>
  <c r="I41" i="50"/>
  <c r="Q40" i="50"/>
  <c r="I40" i="50"/>
  <c r="Q39" i="50"/>
  <c r="I39" i="50"/>
  <c r="Q38" i="50"/>
  <c r="T73" i="50" s="1"/>
  <c r="Q37" i="50"/>
  <c r="Q36" i="50"/>
  <c r="S73" i="50" s="1"/>
  <c r="Q35" i="50"/>
  <c r="Q34" i="50"/>
  <c r="Q19" i="50"/>
  <c r="Q73" i="50" s="1"/>
  <c r="X1" i="50"/>
  <c r="A1" i="50"/>
  <c r="H241" i="49"/>
  <c r="F241" i="49"/>
  <c r="K241" i="49" s="1"/>
  <c r="H240" i="49"/>
  <c r="F240" i="49"/>
  <c r="M240" i="49" s="1"/>
  <c r="H239" i="49"/>
  <c r="F239" i="49"/>
  <c r="M239" i="49" s="1"/>
  <c r="H238" i="49"/>
  <c r="F238" i="49"/>
  <c r="L238" i="49" s="1"/>
  <c r="H237" i="49"/>
  <c r="F237" i="49"/>
  <c r="L237" i="49" s="1"/>
  <c r="H236" i="49"/>
  <c r="F236" i="49"/>
  <c r="G236" i="49" s="1"/>
  <c r="H235" i="49"/>
  <c r="F235" i="49"/>
  <c r="G235" i="49" s="1"/>
  <c r="H230" i="49"/>
  <c r="D230" i="49"/>
  <c r="K230" i="49" s="1"/>
  <c r="Y229" i="49"/>
  <c r="V229" i="49" s="1"/>
  <c r="Y228" i="49"/>
  <c r="P228" i="49" s="1"/>
  <c r="Y227" i="49"/>
  <c r="U227" i="49" s="1"/>
  <c r="Y226" i="49"/>
  <c r="U226" i="49" s="1"/>
  <c r="Y225" i="49"/>
  <c r="Y224" i="49"/>
  <c r="R224" i="49" s="1"/>
  <c r="Y223" i="49"/>
  <c r="S223" i="49" s="1"/>
  <c r="Y222" i="49"/>
  <c r="U222" i="49" s="1"/>
  <c r="Y221" i="49"/>
  <c r="X221" i="49" s="1"/>
  <c r="Y220" i="49"/>
  <c r="W220" i="49" s="1"/>
  <c r="X220" i="49"/>
  <c r="R220" i="49"/>
  <c r="Y219" i="49"/>
  <c r="W219" i="49" s="1"/>
  <c r="Y218" i="49"/>
  <c r="R218" i="49" s="1"/>
  <c r="Y217" i="49"/>
  <c r="P217" i="49" s="1"/>
  <c r="Y216" i="49"/>
  <c r="X216" i="49" s="1"/>
  <c r="Y215" i="49"/>
  <c r="S215" i="49" s="1"/>
  <c r="Y214" i="49"/>
  <c r="P214" i="49" s="1"/>
  <c r="Y213" i="49"/>
  <c r="V213" i="49" s="1"/>
  <c r="Y212" i="49"/>
  <c r="W212" i="49" s="1"/>
  <c r="Y211" i="49"/>
  <c r="X211" i="49" s="1"/>
  <c r="Y210" i="49"/>
  <c r="R210" i="49" s="1"/>
  <c r="Y209" i="49"/>
  <c r="W209" i="49" s="1"/>
  <c r="Y208" i="49"/>
  <c r="S208" i="49" s="1"/>
  <c r="P208" i="49"/>
  <c r="Y207" i="49"/>
  <c r="P207" i="49" s="1"/>
  <c r="Y206" i="49"/>
  <c r="Q206" i="49" s="1"/>
  <c r="Y205" i="49"/>
  <c r="V205" i="49" s="1"/>
  <c r="O205" i="49"/>
  <c r="Y204" i="49"/>
  <c r="X204" i="49" s="1"/>
  <c r="Y203" i="49"/>
  <c r="Q203" i="49" s="1"/>
  <c r="Y202" i="49"/>
  <c r="U202" i="49" s="1"/>
  <c r="Y201" i="49"/>
  <c r="X201" i="49" s="1"/>
  <c r="Y200" i="49"/>
  <c r="T200" i="49" s="1"/>
  <c r="Y199" i="49"/>
  <c r="P199" i="49" s="1"/>
  <c r="Y198" i="49"/>
  <c r="X198" i="49" s="1"/>
  <c r="Y197" i="49"/>
  <c r="V197" i="49" s="1"/>
  <c r="Y196" i="49"/>
  <c r="S196" i="49" s="1"/>
  <c r="Y195" i="49"/>
  <c r="T195" i="49" s="1"/>
  <c r="U195" i="49"/>
  <c r="P195" i="49"/>
  <c r="Y194" i="49"/>
  <c r="R194" i="49" s="1"/>
  <c r="Y193" i="49"/>
  <c r="V193" i="49" s="1"/>
  <c r="Y192" i="49"/>
  <c r="O192" i="49" s="1"/>
  <c r="Y191" i="49"/>
  <c r="X191" i="49" s="1"/>
  <c r="Y190" i="49"/>
  <c r="V190" i="49" s="1"/>
  <c r="Y189" i="49"/>
  <c r="T189" i="49" s="1"/>
  <c r="Y188" i="49"/>
  <c r="T188" i="49" s="1"/>
  <c r="Y187" i="49"/>
  <c r="T187" i="49" s="1"/>
  <c r="Y186" i="49"/>
  <c r="W186" i="49" s="1"/>
  <c r="Y185" i="49"/>
  <c r="W185" i="49" s="1"/>
  <c r="Y184" i="49"/>
  <c r="U184" i="49" s="1"/>
  <c r="Y183" i="49"/>
  <c r="Q183" i="49" s="1"/>
  <c r="Y182" i="49"/>
  <c r="S182" i="49" s="1"/>
  <c r="Y181" i="49"/>
  <c r="S181" i="49" s="1"/>
  <c r="Y180" i="49"/>
  <c r="V180" i="49" s="1"/>
  <c r="Y179" i="49"/>
  <c r="V179" i="49" s="1"/>
  <c r="Y178" i="49"/>
  <c r="V178" i="49" s="1"/>
  <c r="Y177" i="49"/>
  <c r="X177" i="49" s="1"/>
  <c r="Y176" i="49"/>
  <c r="S176" i="49" s="1"/>
  <c r="Q176" i="49"/>
  <c r="Y175" i="49"/>
  <c r="U175" i="49" s="1"/>
  <c r="Q175" i="49"/>
  <c r="Y174" i="49"/>
  <c r="U174" i="49" s="1"/>
  <c r="Y173" i="49"/>
  <c r="J173" i="49" s="1"/>
  <c r="Y172" i="49"/>
  <c r="T172" i="49" s="1"/>
  <c r="U172" i="49"/>
  <c r="O172" i="49"/>
  <c r="Y171" i="49"/>
  <c r="T171" i="49" s="1"/>
  <c r="V171" i="49"/>
  <c r="Y170" i="49"/>
  <c r="S170" i="49" s="1"/>
  <c r="Y169" i="49"/>
  <c r="V169" i="49" s="1"/>
  <c r="Y168" i="49"/>
  <c r="P168" i="49" s="1"/>
  <c r="Y167" i="49"/>
  <c r="W167" i="49" s="1"/>
  <c r="Y166" i="49"/>
  <c r="X166" i="49" s="1"/>
  <c r="Y165" i="49"/>
  <c r="V165" i="49" s="1"/>
  <c r="Y164" i="49"/>
  <c r="N164" i="49" s="1"/>
  <c r="Y163" i="49"/>
  <c r="T163" i="49" s="1"/>
  <c r="Y162" i="49"/>
  <c r="V162" i="49" s="1"/>
  <c r="Y161" i="49"/>
  <c r="V161" i="49" s="1"/>
  <c r="Y160" i="49"/>
  <c r="T160" i="49" s="1"/>
  <c r="Y159" i="49"/>
  <c r="X159" i="49" s="1"/>
  <c r="Y158" i="49"/>
  <c r="T158" i="49" s="1"/>
  <c r="Y157" i="49"/>
  <c r="U157" i="49" s="1"/>
  <c r="Y156" i="49"/>
  <c r="Y155" i="49"/>
  <c r="Q155" i="49" s="1"/>
  <c r="Y154" i="49"/>
  <c r="S154" i="49" s="1"/>
  <c r="Y153" i="49"/>
  <c r="X153" i="49" s="1"/>
  <c r="Y152" i="49"/>
  <c r="Q152" i="49" s="1"/>
  <c r="V152" i="49"/>
  <c r="Y151" i="49"/>
  <c r="W151" i="49" s="1"/>
  <c r="Q151" i="49"/>
  <c r="N151" i="49"/>
  <c r="Y150" i="49"/>
  <c r="X150" i="49" s="1"/>
  <c r="Y149" i="49"/>
  <c r="S149" i="49" s="1"/>
  <c r="Y148" i="49"/>
  <c r="S148" i="49" s="1"/>
  <c r="Y147" i="49"/>
  <c r="W147" i="49" s="1"/>
  <c r="Y146" i="49"/>
  <c r="X146" i="49" s="1"/>
  <c r="S146" i="49"/>
  <c r="Y145" i="49"/>
  <c r="R145" i="49" s="1"/>
  <c r="N145" i="49"/>
  <c r="Y144" i="49"/>
  <c r="X144" i="49" s="1"/>
  <c r="Y143" i="49"/>
  <c r="X143" i="49" s="1"/>
  <c r="Y142" i="49"/>
  <c r="R142" i="49" s="1"/>
  <c r="Y141" i="49"/>
  <c r="X141" i="49" s="1"/>
  <c r="Y140" i="49"/>
  <c r="X140" i="49" s="1"/>
  <c r="Y139" i="49"/>
  <c r="T139" i="49" s="1"/>
  <c r="Y138" i="49"/>
  <c r="X138" i="49" s="1"/>
  <c r="Y137" i="49"/>
  <c r="R137" i="49" s="1"/>
  <c r="Y136" i="49"/>
  <c r="X136" i="49" s="1"/>
  <c r="Y135" i="49"/>
  <c r="X135" i="49" s="1"/>
  <c r="Y134" i="49"/>
  <c r="T134" i="49" s="1"/>
  <c r="Y133" i="49"/>
  <c r="X133" i="49" s="1"/>
  <c r="Y132" i="49"/>
  <c r="U132" i="49" s="1"/>
  <c r="Y131" i="49"/>
  <c r="R131" i="49" s="1"/>
  <c r="Y130" i="49"/>
  <c r="N130" i="49" s="1"/>
  <c r="Y129" i="49"/>
  <c r="T129" i="49" s="1"/>
  <c r="Y128" i="49"/>
  <c r="V128" i="49" s="1"/>
  <c r="Q128" i="49"/>
  <c r="Y127" i="49"/>
  <c r="V127" i="49" s="1"/>
  <c r="Y126" i="49"/>
  <c r="Q126" i="49" s="1"/>
  <c r="Y125" i="49"/>
  <c r="X125" i="49" s="1"/>
  <c r="Y124" i="49"/>
  <c r="R124" i="49" s="1"/>
  <c r="Y123" i="49"/>
  <c r="R123" i="49" s="1"/>
  <c r="Y122" i="49"/>
  <c r="W122" i="49" s="1"/>
  <c r="V122" i="49"/>
  <c r="Q122" i="49"/>
  <c r="Y121" i="49"/>
  <c r="Q121" i="49" s="1"/>
  <c r="T121" i="49"/>
  <c r="R121" i="49"/>
  <c r="N121" i="49"/>
  <c r="J121" i="49"/>
  <c r="Y120" i="49"/>
  <c r="W120" i="49" s="1"/>
  <c r="Y119" i="49"/>
  <c r="V119" i="49" s="1"/>
  <c r="Y118" i="49"/>
  <c r="S118" i="49" s="1"/>
  <c r="Y117" i="49"/>
  <c r="U117" i="49" s="1"/>
  <c r="Y116" i="49"/>
  <c r="R116" i="49" s="1"/>
  <c r="W116" i="49"/>
  <c r="Y115" i="49"/>
  <c r="R115" i="49" s="1"/>
  <c r="Y114" i="49"/>
  <c r="W114" i="49" s="1"/>
  <c r="Q114" i="49"/>
  <c r="Y113" i="49"/>
  <c r="V113" i="49" s="1"/>
  <c r="O113" i="49"/>
  <c r="Y112" i="49"/>
  <c r="V112" i="49" s="1"/>
  <c r="Y111" i="49"/>
  <c r="V111" i="49" s="1"/>
  <c r="Y110" i="49"/>
  <c r="S110" i="49" s="1"/>
  <c r="R110" i="49"/>
  <c r="J110" i="49"/>
  <c r="Y109" i="49"/>
  <c r="U109" i="49" s="1"/>
  <c r="Y108" i="49"/>
  <c r="R108" i="49" s="1"/>
  <c r="Y107" i="49"/>
  <c r="T107" i="49" s="1"/>
  <c r="Y106" i="49"/>
  <c r="V106" i="49" s="1"/>
  <c r="Y105" i="49"/>
  <c r="U105" i="49" s="1"/>
  <c r="Y104" i="49"/>
  <c r="V104" i="49" s="1"/>
  <c r="X104" i="49"/>
  <c r="W104" i="49"/>
  <c r="Y103" i="49"/>
  <c r="V103" i="49" s="1"/>
  <c r="U103" i="49"/>
  <c r="Y102" i="49"/>
  <c r="S102" i="49" s="1"/>
  <c r="Y101" i="49"/>
  <c r="U101" i="49" s="1"/>
  <c r="Y100" i="49"/>
  <c r="R100" i="49" s="1"/>
  <c r="X100" i="49"/>
  <c r="Y99" i="49"/>
  <c r="U99" i="49" s="1"/>
  <c r="Y98" i="49"/>
  <c r="V98" i="49" s="1"/>
  <c r="Y97" i="49"/>
  <c r="V97" i="49" s="1"/>
  <c r="Y96" i="49"/>
  <c r="V96" i="49" s="1"/>
  <c r="Y95" i="49"/>
  <c r="Q95" i="49" s="1"/>
  <c r="Y94" i="49"/>
  <c r="S94" i="49" s="1"/>
  <c r="Y93" i="49"/>
  <c r="U93" i="49" s="1"/>
  <c r="Y92" i="49"/>
  <c r="R92" i="49" s="1"/>
  <c r="J92" i="49"/>
  <c r="Y91" i="49"/>
  <c r="X91" i="49" s="1"/>
  <c r="Y90" i="49"/>
  <c r="V90" i="49" s="1"/>
  <c r="Y89" i="49"/>
  <c r="R89" i="49" s="1"/>
  <c r="W89" i="49"/>
  <c r="Y88" i="49"/>
  <c r="Y87" i="49"/>
  <c r="P87" i="49"/>
  <c r="Y86" i="49"/>
  <c r="Y85" i="49"/>
  <c r="Q85" i="49"/>
  <c r="Y84" i="49"/>
  <c r="P84" i="49" s="1"/>
  <c r="Y83" i="49"/>
  <c r="Y82" i="49"/>
  <c r="V82" i="49" s="1"/>
  <c r="Y81" i="49"/>
  <c r="Y80" i="49"/>
  <c r="Q80" i="49"/>
  <c r="Y79" i="49"/>
  <c r="P79" i="49"/>
  <c r="Y78" i="49"/>
  <c r="U78" i="49" s="1"/>
  <c r="Y77" i="49"/>
  <c r="N77" i="49" s="1"/>
  <c r="O77" i="49" s="1"/>
  <c r="R77" i="49"/>
  <c r="Y76" i="49"/>
  <c r="T76" i="49"/>
  <c r="Y75" i="49"/>
  <c r="Y74" i="49"/>
  <c r="J74" i="49" s="1"/>
  <c r="Y73" i="49"/>
  <c r="P73" i="49" s="1"/>
  <c r="Y72" i="49"/>
  <c r="J72" i="49" s="1"/>
  <c r="Y71" i="49"/>
  <c r="P71" i="49" s="1"/>
  <c r="I43" i="49"/>
  <c r="Q42" i="49"/>
  <c r="I42" i="49"/>
  <c r="Q41" i="49"/>
  <c r="I41" i="49"/>
  <c r="Q40" i="49"/>
  <c r="I40" i="49"/>
  <c r="Q39" i="49"/>
  <c r="I39" i="49"/>
  <c r="I44" i="49" s="1"/>
  <c r="V79" i="49" s="1"/>
  <c r="Q38" i="49"/>
  <c r="Q37" i="49"/>
  <c r="Q36" i="49"/>
  <c r="S72" i="49" s="1"/>
  <c r="Q35" i="49"/>
  <c r="Q34" i="49"/>
  <c r="Q19" i="49"/>
  <c r="X1" i="49"/>
  <c r="A1" i="49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61" i="20"/>
  <c r="M5" i="1"/>
  <c r="E7" i="1"/>
  <c r="C7" i="1"/>
  <c r="E5" i="1"/>
  <c r="E6" i="1"/>
  <c r="L7" i="1"/>
  <c r="C5" i="1"/>
  <c r="N6" i="1"/>
  <c r="M7" i="1"/>
  <c r="C6" i="1"/>
  <c r="L6" i="1"/>
  <c r="N7" i="1"/>
  <c r="T246" i="51" l="1"/>
  <c r="T95" i="51"/>
  <c r="T94" i="51"/>
  <c r="S246" i="51"/>
  <c r="S94" i="51"/>
  <c r="S95" i="51"/>
  <c r="R95" i="51"/>
  <c r="R94" i="51"/>
  <c r="U95" i="51"/>
  <c r="U94" i="51"/>
  <c r="Q246" i="51"/>
  <c r="Q95" i="51"/>
  <c r="Q94" i="51"/>
  <c r="R246" i="51"/>
  <c r="U73" i="51"/>
  <c r="U246" i="51"/>
  <c r="R73" i="51"/>
  <c r="S71" i="51"/>
  <c r="S73" i="51"/>
  <c r="T71" i="51"/>
  <c r="T73" i="51"/>
  <c r="Q71" i="51"/>
  <c r="Q73" i="51"/>
  <c r="R71" i="51"/>
  <c r="U71" i="51"/>
  <c r="Q247" i="51"/>
  <c r="U167" i="51"/>
  <c r="N206" i="51"/>
  <c r="Q114" i="51"/>
  <c r="Q86" i="51"/>
  <c r="Q90" i="51"/>
  <c r="Q103" i="51"/>
  <c r="Q87" i="51"/>
  <c r="Q88" i="51"/>
  <c r="Q115" i="51"/>
  <c r="Q89" i="51"/>
  <c r="Q112" i="51"/>
  <c r="Q91" i="51"/>
  <c r="Q113" i="51"/>
  <c r="R89" i="51"/>
  <c r="R88" i="51"/>
  <c r="R90" i="51"/>
  <c r="R115" i="51"/>
  <c r="R112" i="51"/>
  <c r="R86" i="51"/>
  <c r="R103" i="51"/>
  <c r="R87" i="51"/>
  <c r="R114" i="51"/>
  <c r="R91" i="51"/>
  <c r="R113" i="51"/>
  <c r="U115" i="51"/>
  <c r="U90" i="51"/>
  <c r="U87" i="51"/>
  <c r="U113" i="51"/>
  <c r="U86" i="51"/>
  <c r="U88" i="51"/>
  <c r="U91" i="51"/>
  <c r="U114" i="51"/>
  <c r="U112" i="51"/>
  <c r="U89" i="51"/>
  <c r="U103" i="51"/>
  <c r="S87" i="51"/>
  <c r="S91" i="51"/>
  <c r="S88" i="51"/>
  <c r="S103" i="51"/>
  <c r="S115" i="51"/>
  <c r="S112" i="51"/>
  <c r="S86" i="51"/>
  <c r="S90" i="51"/>
  <c r="S114" i="51"/>
  <c r="S113" i="51"/>
  <c r="S89" i="51"/>
  <c r="T114" i="51"/>
  <c r="T112" i="51"/>
  <c r="T91" i="51"/>
  <c r="T86" i="51"/>
  <c r="T115" i="51"/>
  <c r="T113" i="51"/>
  <c r="T103" i="51"/>
  <c r="T90" i="51"/>
  <c r="T88" i="51"/>
  <c r="T89" i="51"/>
  <c r="T87" i="51"/>
  <c r="T116" i="51"/>
  <c r="T111" i="51"/>
  <c r="T109" i="51"/>
  <c r="X236" i="51"/>
  <c r="S104" i="51"/>
  <c r="S111" i="51"/>
  <c r="S109" i="51"/>
  <c r="S116" i="51"/>
  <c r="Q104" i="51"/>
  <c r="Q109" i="51"/>
  <c r="Q111" i="51"/>
  <c r="Q116" i="51"/>
  <c r="R104" i="51"/>
  <c r="R111" i="51"/>
  <c r="R116" i="51"/>
  <c r="R109" i="51"/>
  <c r="U104" i="51"/>
  <c r="U111" i="51"/>
  <c r="U109" i="51"/>
  <c r="U116" i="51"/>
  <c r="P179" i="51"/>
  <c r="X209" i="51"/>
  <c r="P224" i="51"/>
  <c r="T104" i="51"/>
  <c r="T96" i="51"/>
  <c r="T102" i="51"/>
  <c r="T81" i="51"/>
  <c r="T101" i="51"/>
  <c r="T80" i="51"/>
  <c r="T166" i="51"/>
  <c r="J179" i="51"/>
  <c r="S236" i="51"/>
  <c r="Q96" i="51"/>
  <c r="Q102" i="51"/>
  <c r="Q101" i="51"/>
  <c r="Q80" i="51"/>
  <c r="Q81" i="51"/>
  <c r="R81" i="51"/>
  <c r="R101" i="51"/>
  <c r="R80" i="51"/>
  <c r="R102" i="51"/>
  <c r="U81" i="51"/>
  <c r="U101" i="51"/>
  <c r="U80" i="51"/>
  <c r="U102" i="51"/>
  <c r="S96" i="51"/>
  <c r="S101" i="51"/>
  <c r="S102" i="51"/>
  <c r="S80" i="51"/>
  <c r="S81" i="51"/>
  <c r="N220" i="51"/>
  <c r="P170" i="51"/>
  <c r="Q220" i="51"/>
  <c r="T151" i="51"/>
  <c r="V141" i="51"/>
  <c r="S136" i="51"/>
  <c r="X142" i="51"/>
  <c r="W206" i="51"/>
  <c r="O174" i="51"/>
  <c r="P207" i="51"/>
  <c r="P220" i="51"/>
  <c r="X224" i="51"/>
  <c r="V220" i="51"/>
  <c r="N190" i="51"/>
  <c r="R96" i="51"/>
  <c r="V190" i="51"/>
  <c r="U227" i="51"/>
  <c r="X163" i="51"/>
  <c r="V183" i="51"/>
  <c r="Q119" i="51"/>
  <c r="R141" i="51"/>
  <c r="U170" i="51"/>
  <c r="S179" i="51"/>
  <c r="P206" i="51"/>
  <c r="Q218" i="51"/>
  <c r="X220" i="51"/>
  <c r="U96" i="51"/>
  <c r="Q177" i="51"/>
  <c r="O227" i="51"/>
  <c r="J149" i="51"/>
  <c r="R100" i="51"/>
  <c r="O138" i="51"/>
  <c r="Q149" i="51"/>
  <c r="S163" i="51"/>
  <c r="U173" i="51"/>
  <c r="T178" i="51"/>
  <c r="O220" i="51"/>
  <c r="N241" i="51"/>
  <c r="O132" i="51"/>
  <c r="Q137" i="51"/>
  <c r="T135" i="51"/>
  <c r="Q157" i="51"/>
  <c r="U135" i="51"/>
  <c r="U138" i="51"/>
  <c r="W148" i="51"/>
  <c r="X151" i="51"/>
  <c r="X135" i="51"/>
  <c r="N147" i="51"/>
  <c r="X147" i="51"/>
  <c r="O151" i="51"/>
  <c r="J216" i="51"/>
  <c r="J133" i="51"/>
  <c r="S142" i="51"/>
  <c r="T147" i="51"/>
  <c r="N155" i="51"/>
  <c r="P162" i="51"/>
  <c r="N164" i="51"/>
  <c r="Q167" i="51"/>
  <c r="X179" i="51"/>
  <c r="V189" i="51"/>
  <c r="P210" i="51"/>
  <c r="O216" i="51"/>
  <c r="T224" i="51"/>
  <c r="N228" i="51"/>
  <c r="P235" i="51"/>
  <c r="J240" i="51"/>
  <c r="U72" i="51"/>
  <c r="N125" i="51"/>
  <c r="N133" i="51"/>
  <c r="Q155" i="51"/>
  <c r="Q216" i="51"/>
  <c r="O240" i="51"/>
  <c r="O243" i="51"/>
  <c r="U123" i="51"/>
  <c r="Q125" i="51"/>
  <c r="V133" i="51"/>
  <c r="J141" i="51"/>
  <c r="T155" i="51"/>
  <c r="O159" i="51"/>
  <c r="N163" i="51"/>
  <c r="J165" i="51"/>
  <c r="P180" i="51"/>
  <c r="N186" i="51"/>
  <c r="V204" i="51"/>
  <c r="S216" i="51"/>
  <c r="P222" i="51"/>
  <c r="Q240" i="51"/>
  <c r="T243" i="51"/>
  <c r="U83" i="51"/>
  <c r="R125" i="51"/>
  <c r="Q131" i="51"/>
  <c r="N141" i="51"/>
  <c r="W155" i="51"/>
  <c r="S159" i="51"/>
  <c r="P163" i="51"/>
  <c r="Q165" i="51"/>
  <c r="P186" i="51"/>
  <c r="S208" i="51"/>
  <c r="U216" i="51"/>
  <c r="Q222" i="51"/>
  <c r="S240" i="51"/>
  <c r="Q106" i="51"/>
  <c r="X125" i="51"/>
  <c r="S131" i="51"/>
  <c r="Q141" i="51"/>
  <c r="X155" i="51"/>
  <c r="W159" i="51"/>
  <c r="R163" i="51"/>
  <c r="X165" i="51"/>
  <c r="Q169" i="51"/>
  <c r="W186" i="51"/>
  <c r="X208" i="51"/>
  <c r="W216" i="51"/>
  <c r="W222" i="51"/>
  <c r="W240" i="51"/>
  <c r="N96" i="50"/>
  <c r="V198" i="50"/>
  <c r="P178" i="50"/>
  <c r="O99" i="50"/>
  <c r="U178" i="50"/>
  <c r="U73" i="50"/>
  <c r="N178" i="50"/>
  <c r="N198" i="50"/>
  <c r="W220" i="50"/>
  <c r="R73" i="50"/>
  <c r="T72" i="50"/>
  <c r="U72" i="50"/>
  <c r="P161" i="50"/>
  <c r="Q72" i="50"/>
  <c r="W72" i="50" s="1"/>
  <c r="X72" i="50" s="1"/>
  <c r="R72" i="50"/>
  <c r="U154" i="50"/>
  <c r="S72" i="50"/>
  <c r="U179" i="50"/>
  <c r="J199" i="50"/>
  <c r="J131" i="50"/>
  <c r="W109" i="50"/>
  <c r="U131" i="50"/>
  <c r="R166" i="50"/>
  <c r="W92" i="49"/>
  <c r="J116" i="49"/>
  <c r="S121" i="49"/>
  <c r="U127" i="49"/>
  <c r="Q172" i="49"/>
  <c r="P229" i="49"/>
  <c r="U121" i="49"/>
  <c r="J189" i="49"/>
  <c r="N224" i="49"/>
  <c r="P104" i="49"/>
  <c r="X121" i="49"/>
  <c r="R139" i="49"/>
  <c r="O155" i="49"/>
  <c r="P181" i="49"/>
  <c r="Q189" i="49"/>
  <c r="N206" i="49"/>
  <c r="S224" i="49"/>
  <c r="Q104" i="49"/>
  <c r="W155" i="49"/>
  <c r="R181" i="49"/>
  <c r="S189" i="49"/>
  <c r="V224" i="49"/>
  <c r="N140" i="49"/>
  <c r="X149" i="49"/>
  <c r="J175" i="49"/>
  <c r="X189" i="49"/>
  <c r="X224" i="49"/>
  <c r="X89" i="49"/>
  <c r="T113" i="49"/>
  <c r="X175" i="49"/>
  <c r="W208" i="49"/>
  <c r="O121" i="49"/>
  <c r="P121" i="49"/>
  <c r="R135" i="49"/>
  <c r="J186" i="49"/>
  <c r="W193" i="49"/>
  <c r="R228" i="49"/>
  <c r="P89" i="49"/>
  <c r="X103" i="49"/>
  <c r="X120" i="49"/>
  <c r="Q142" i="49"/>
  <c r="O149" i="49"/>
  <c r="O154" i="49"/>
  <c r="N175" i="49"/>
  <c r="N189" i="49"/>
  <c r="N195" i="49"/>
  <c r="R204" i="49"/>
  <c r="T208" i="49"/>
  <c r="O224" i="49"/>
  <c r="Q98" i="49"/>
  <c r="S144" i="49"/>
  <c r="R155" i="49"/>
  <c r="T164" i="49"/>
  <c r="U189" i="49"/>
  <c r="T205" i="49"/>
  <c r="W224" i="49"/>
  <c r="L240" i="49"/>
  <c r="J124" i="49"/>
  <c r="O100" i="49"/>
  <c r="V110" i="49"/>
  <c r="O124" i="49"/>
  <c r="P129" i="49"/>
  <c r="X151" i="49"/>
  <c r="W172" i="49"/>
  <c r="U206" i="49"/>
  <c r="N105" i="49"/>
  <c r="P124" i="49"/>
  <c r="N187" i="49"/>
  <c r="Q105" i="49"/>
  <c r="Q118" i="49"/>
  <c r="S124" i="49"/>
  <c r="Q130" i="49"/>
  <c r="J152" i="49"/>
  <c r="P158" i="49"/>
  <c r="O168" i="49"/>
  <c r="N173" i="49"/>
  <c r="W187" i="49"/>
  <c r="J213" i="49"/>
  <c r="R105" i="49"/>
  <c r="W124" i="49"/>
  <c r="J208" i="49"/>
  <c r="Q94" i="49"/>
  <c r="W105" i="49"/>
  <c r="U119" i="49"/>
  <c r="W121" i="49"/>
  <c r="X124" i="49"/>
  <c r="U148" i="49"/>
  <c r="S169" i="49"/>
  <c r="N208" i="49"/>
  <c r="J224" i="49"/>
  <c r="O87" i="50"/>
  <c r="V166" i="50"/>
  <c r="T172" i="50"/>
  <c r="R229" i="50"/>
  <c r="V103" i="50"/>
  <c r="O131" i="50"/>
  <c r="O168" i="50"/>
  <c r="P202" i="50"/>
  <c r="S213" i="50"/>
  <c r="P168" i="50"/>
  <c r="X131" i="50"/>
  <c r="Q168" i="50"/>
  <c r="J214" i="50"/>
  <c r="R92" i="50"/>
  <c r="W104" i="50"/>
  <c r="P112" i="50"/>
  <c r="S143" i="50"/>
  <c r="V168" i="50"/>
  <c r="U214" i="50"/>
  <c r="U85" i="50"/>
  <c r="U163" i="50"/>
  <c r="X168" i="50"/>
  <c r="J93" i="50"/>
  <c r="J86" i="50"/>
  <c r="Q93" i="50"/>
  <c r="N106" i="50"/>
  <c r="V86" i="50"/>
  <c r="V93" i="50"/>
  <c r="P100" i="50"/>
  <c r="X106" i="50"/>
  <c r="O146" i="50"/>
  <c r="Q217" i="50"/>
  <c r="V81" i="49"/>
  <c r="V88" i="49"/>
  <c r="N176" i="49"/>
  <c r="O200" i="49"/>
  <c r="Q205" i="49"/>
  <c r="U77" i="50"/>
  <c r="P185" i="50"/>
  <c r="O213" i="50"/>
  <c r="U79" i="51"/>
  <c r="N139" i="51"/>
  <c r="P228" i="51"/>
  <c r="R76" i="49"/>
  <c r="Q81" i="49"/>
  <c r="J89" i="49"/>
  <c r="Q100" i="49"/>
  <c r="O128" i="49"/>
  <c r="J132" i="49"/>
  <c r="P149" i="49"/>
  <c r="O176" i="49"/>
  <c r="O187" i="49"/>
  <c r="S200" i="49"/>
  <c r="R205" i="49"/>
  <c r="J207" i="49"/>
  <c r="J179" i="50"/>
  <c r="S185" i="50"/>
  <c r="P213" i="50"/>
  <c r="T118" i="51"/>
  <c r="R139" i="51"/>
  <c r="N182" i="51"/>
  <c r="O202" i="51"/>
  <c r="Q228" i="51"/>
  <c r="O233" i="51"/>
  <c r="U82" i="49"/>
  <c r="O89" i="49"/>
  <c r="W100" i="49"/>
  <c r="Q107" i="49"/>
  <c r="Q120" i="49"/>
  <c r="V121" i="49"/>
  <c r="T124" i="49"/>
  <c r="P128" i="49"/>
  <c r="P132" i="49"/>
  <c r="U149" i="49"/>
  <c r="P176" i="49"/>
  <c r="J182" i="49"/>
  <c r="U187" i="49"/>
  <c r="W200" i="49"/>
  <c r="S205" i="49"/>
  <c r="S207" i="49"/>
  <c r="T219" i="49"/>
  <c r="O93" i="50"/>
  <c r="U109" i="50"/>
  <c r="N163" i="50"/>
  <c r="S168" i="50"/>
  <c r="Q179" i="50"/>
  <c r="U185" i="50"/>
  <c r="W191" i="50"/>
  <c r="Q213" i="50"/>
  <c r="J217" i="50"/>
  <c r="R225" i="50"/>
  <c r="U125" i="51"/>
  <c r="S139" i="51"/>
  <c r="V163" i="51"/>
  <c r="J167" i="51"/>
  <c r="O182" i="51"/>
  <c r="J196" i="51"/>
  <c r="S202" i="51"/>
  <c r="R206" i="51"/>
  <c r="O209" i="51"/>
  <c r="T222" i="51"/>
  <c r="R228" i="51"/>
  <c r="Q233" i="51"/>
  <c r="S83" i="51"/>
  <c r="T105" i="51"/>
  <c r="V125" i="51"/>
  <c r="J132" i="51"/>
  <c r="W139" i="51"/>
  <c r="O143" i="51"/>
  <c r="S160" i="51"/>
  <c r="W163" i="51"/>
  <c r="O167" i="51"/>
  <c r="Q182" i="51"/>
  <c r="J192" i="51"/>
  <c r="N196" i="51"/>
  <c r="W202" i="51"/>
  <c r="U206" i="51"/>
  <c r="R209" i="51"/>
  <c r="U222" i="51"/>
  <c r="N226" i="51"/>
  <c r="V228" i="51"/>
  <c r="U233" i="51"/>
  <c r="J243" i="51"/>
  <c r="U77" i="49"/>
  <c r="T83" i="49"/>
  <c r="S89" i="49"/>
  <c r="O105" i="49"/>
  <c r="S128" i="49"/>
  <c r="T145" i="49"/>
  <c r="U176" i="49"/>
  <c r="J183" i="49"/>
  <c r="R197" i="49"/>
  <c r="U205" i="49"/>
  <c r="N213" i="49"/>
  <c r="O220" i="49"/>
  <c r="Q229" i="49"/>
  <c r="S99" i="50"/>
  <c r="O157" i="50"/>
  <c r="J186" i="50"/>
  <c r="J192" i="50"/>
  <c r="Q209" i="50"/>
  <c r="V213" i="50"/>
  <c r="T84" i="51"/>
  <c r="P106" i="51"/>
  <c r="J153" i="51"/>
  <c r="V182" i="51"/>
  <c r="Q192" i="51"/>
  <c r="T196" i="51"/>
  <c r="P226" i="51"/>
  <c r="W228" i="51"/>
  <c r="T89" i="49"/>
  <c r="P105" i="49"/>
  <c r="W128" i="49"/>
  <c r="P134" i="49"/>
  <c r="X145" i="49"/>
  <c r="N150" i="49"/>
  <c r="O170" i="49"/>
  <c r="X176" i="49"/>
  <c r="T183" i="49"/>
  <c r="U188" i="49"/>
  <c r="W197" i="49"/>
  <c r="X205" i="49"/>
  <c r="R213" i="49"/>
  <c r="P220" i="49"/>
  <c r="S229" i="49"/>
  <c r="X99" i="50"/>
  <c r="O105" i="50"/>
  <c r="R131" i="50"/>
  <c r="R149" i="50"/>
  <c r="V157" i="50"/>
  <c r="J178" i="50"/>
  <c r="N180" i="50"/>
  <c r="Q186" i="50"/>
  <c r="Q192" i="50"/>
  <c r="Q200" i="50"/>
  <c r="T209" i="50"/>
  <c r="W213" i="50"/>
  <c r="N149" i="51"/>
  <c r="T153" i="51"/>
  <c r="J157" i="51"/>
  <c r="S167" i="51"/>
  <c r="X182" i="51"/>
  <c r="S188" i="51"/>
  <c r="X192" i="51"/>
  <c r="V196" i="51"/>
  <c r="V203" i="51"/>
  <c r="V226" i="51"/>
  <c r="X228" i="51"/>
  <c r="Q243" i="51"/>
  <c r="S78" i="49"/>
  <c r="R84" i="49"/>
  <c r="X128" i="49"/>
  <c r="P142" i="49"/>
  <c r="Q170" i="49"/>
  <c r="X183" i="49"/>
  <c r="W203" i="49"/>
  <c r="X213" i="49"/>
  <c r="U229" i="49"/>
  <c r="X186" i="50"/>
  <c r="V209" i="50"/>
  <c r="X213" i="50"/>
  <c r="T85" i="51"/>
  <c r="T106" i="51"/>
  <c r="S124" i="51"/>
  <c r="V149" i="51"/>
  <c r="X157" i="51"/>
  <c r="W167" i="51"/>
  <c r="O183" i="51"/>
  <c r="J189" i="51"/>
  <c r="J193" i="51"/>
  <c r="N204" i="51"/>
  <c r="X207" i="51"/>
  <c r="W220" i="51"/>
  <c r="J224" i="51"/>
  <c r="U229" i="51"/>
  <c r="W235" i="51"/>
  <c r="X243" i="51"/>
  <c r="U85" i="49"/>
  <c r="S105" i="49"/>
  <c r="J127" i="49"/>
  <c r="S142" i="49"/>
  <c r="N199" i="49"/>
  <c r="O206" i="49"/>
  <c r="O106" i="50"/>
  <c r="Q178" i="50"/>
  <c r="R98" i="51"/>
  <c r="S193" i="51"/>
  <c r="T79" i="49"/>
  <c r="R86" i="49"/>
  <c r="T105" i="49"/>
  <c r="P127" i="49"/>
  <c r="N136" i="49"/>
  <c r="U142" i="49"/>
  <c r="S151" i="49"/>
  <c r="S175" i="49"/>
  <c r="P189" i="49"/>
  <c r="N194" i="49"/>
  <c r="V199" i="49"/>
  <c r="P206" i="49"/>
  <c r="Q221" i="49"/>
  <c r="G240" i="49"/>
  <c r="R85" i="50"/>
  <c r="O92" i="50"/>
  <c r="P106" i="50"/>
  <c r="R178" i="50"/>
  <c r="J183" i="50"/>
  <c r="S188" i="50"/>
  <c r="Q214" i="50"/>
  <c r="P221" i="50"/>
  <c r="R108" i="51"/>
  <c r="J125" i="51"/>
  <c r="S138" i="51"/>
  <c r="S147" i="51"/>
  <c r="O155" i="51"/>
  <c r="O163" i="51"/>
  <c r="W193" i="51"/>
  <c r="J208" i="51"/>
  <c r="N218" i="51"/>
  <c r="Q224" i="51"/>
  <c r="O236" i="51"/>
  <c r="U240" i="51"/>
  <c r="T110" i="51"/>
  <c r="S80" i="49"/>
  <c r="U87" i="49"/>
  <c r="J100" i="49"/>
  <c r="X105" i="49"/>
  <c r="X127" i="49"/>
  <c r="N143" i="49"/>
  <c r="N167" i="49"/>
  <c r="J200" i="49"/>
  <c r="P205" i="49"/>
  <c r="V206" i="49"/>
  <c r="Q217" i="49"/>
  <c r="Q222" i="49"/>
  <c r="U92" i="50"/>
  <c r="V96" i="50"/>
  <c r="J154" i="50"/>
  <c r="W161" i="50"/>
  <c r="X178" i="50"/>
  <c r="N213" i="50"/>
  <c r="P125" i="51"/>
  <c r="P131" i="51"/>
  <c r="Q135" i="51"/>
  <c r="W147" i="51"/>
  <c r="P151" i="51"/>
  <c r="S155" i="51"/>
  <c r="Q159" i="51"/>
  <c r="Q163" i="51"/>
  <c r="V169" i="51"/>
  <c r="Q190" i="51"/>
  <c r="N194" i="51"/>
  <c r="J206" i="51"/>
  <c r="T208" i="51"/>
  <c r="U218" i="51"/>
  <c r="O222" i="51"/>
  <c r="W224" i="51"/>
  <c r="O228" i="51"/>
  <c r="Q232" i="51"/>
  <c r="T236" i="51"/>
  <c r="P99" i="51"/>
  <c r="P86" i="50"/>
  <c r="W92" i="50"/>
  <c r="Q106" i="50"/>
  <c r="Q112" i="50"/>
  <c r="U116" i="50"/>
  <c r="J122" i="50"/>
  <c r="Q135" i="50"/>
  <c r="Q148" i="50"/>
  <c r="P151" i="50"/>
  <c r="O159" i="50"/>
  <c r="V161" i="50"/>
  <c r="W163" i="50"/>
  <c r="U166" i="50"/>
  <c r="R168" i="50"/>
  <c r="N176" i="50"/>
  <c r="O183" i="50"/>
  <c r="S190" i="50"/>
  <c r="T192" i="50"/>
  <c r="X202" i="50"/>
  <c r="W214" i="50"/>
  <c r="S217" i="50"/>
  <c r="W225" i="50"/>
  <c r="Q77" i="50"/>
  <c r="Q84" i="50"/>
  <c r="P110" i="50"/>
  <c r="S112" i="50"/>
  <c r="O122" i="50"/>
  <c r="S125" i="50"/>
  <c r="J132" i="50"/>
  <c r="T135" i="50"/>
  <c r="S148" i="50"/>
  <c r="P159" i="50"/>
  <c r="J170" i="50"/>
  <c r="N173" i="50"/>
  <c r="P176" i="50"/>
  <c r="P183" i="50"/>
  <c r="J187" i="50"/>
  <c r="U192" i="50"/>
  <c r="O201" i="50"/>
  <c r="U217" i="50"/>
  <c r="T77" i="50"/>
  <c r="O80" i="50"/>
  <c r="U84" i="50"/>
  <c r="J92" i="50"/>
  <c r="T110" i="50"/>
  <c r="V112" i="50"/>
  <c r="T122" i="50"/>
  <c r="U125" i="50"/>
  <c r="O132" i="50"/>
  <c r="Q141" i="50"/>
  <c r="W148" i="50"/>
  <c r="S152" i="50"/>
  <c r="S159" i="50"/>
  <c r="N164" i="50"/>
  <c r="T168" i="50"/>
  <c r="S170" i="50"/>
  <c r="Q173" i="50"/>
  <c r="W176" i="50"/>
  <c r="S178" i="50"/>
  <c r="T183" i="50"/>
  <c r="R187" i="50"/>
  <c r="N191" i="50"/>
  <c r="W192" i="50"/>
  <c r="N196" i="50"/>
  <c r="S198" i="50"/>
  <c r="S201" i="50"/>
  <c r="N209" i="50"/>
  <c r="P215" i="50"/>
  <c r="W217" i="50"/>
  <c r="Q71" i="50"/>
  <c r="V122" i="50"/>
  <c r="T132" i="50"/>
  <c r="P147" i="50"/>
  <c r="U159" i="50"/>
  <c r="P164" i="50"/>
  <c r="U170" i="50"/>
  <c r="S173" i="50"/>
  <c r="V183" i="50"/>
  <c r="P196" i="50"/>
  <c r="T201" i="50"/>
  <c r="N204" i="50"/>
  <c r="Q92" i="50"/>
  <c r="P93" i="50"/>
  <c r="Q99" i="50"/>
  <c r="P108" i="50"/>
  <c r="P111" i="50"/>
  <c r="V119" i="50"/>
  <c r="X122" i="50"/>
  <c r="J126" i="50"/>
  <c r="P131" i="50"/>
  <c r="W132" i="50"/>
  <c r="O136" i="50"/>
  <c r="T147" i="50"/>
  <c r="N149" i="50"/>
  <c r="T153" i="50"/>
  <c r="S157" i="50"/>
  <c r="W159" i="50"/>
  <c r="J163" i="50"/>
  <c r="R164" i="50"/>
  <c r="N168" i="50"/>
  <c r="W168" i="50"/>
  <c r="V170" i="50"/>
  <c r="V173" i="50"/>
  <c r="V178" i="50"/>
  <c r="W183" i="50"/>
  <c r="O186" i="50"/>
  <c r="J193" i="50"/>
  <c r="S196" i="50"/>
  <c r="X201" i="50"/>
  <c r="P204" i="50"/>
  <c r="O214" i="50"/>
  <c r="P82" i="50"/>
  <c r="P193" i="50"/>
  <c r="U196" i="50"/>
  <c r="P75" i="50"/>
  <c r="W82" i="50"/>
  <c r="U89" i="50"/>
  <c r="S92" i="50"/>
  <c r="U93" i="50"/>
  <c r="T96" i="50"/>
  <c r="O112" i="50"/>
  <c r="J115" i="50"/>
  <c r="J123" i="50"/>
  <c r="J148" i="50"/>
  <c r="T163" i="50"/>
  <c r="S186" i="50"/>
  <c r="P192" i="50"/>
  <c r="R193" i="50"/>
  <c r="V196" i="50"/>
  <c r="O202" i="50"/>
  <c r="S214" i="50"/>
  <c r="O217" i="50"/>
  <c r="N225" i="50"/>
  <c r="U243" i="51"/>
  <c r="P243" i="51"/>
  <c r="T242" i="51"/>
  <c r="X242" i="51"/>
  <c r="J242" i="51"/>
  <c r="N242" i="51"/>
  <c r="R242" i="51"/>
  <c r="J241" i="51"/>
  <c r="U241" i="51"/>
  <c r="R240" i="51"/>
  <c r="T240" i="51"/>
  <c r="N240" i="51"/>
  <c r="V240" i="51"/>
  <c r="P240" i="51"/>
  <c r="N238" i="51"/>
  <c r="T238" i="51"/>
  <c r="J238" i="51"/>
  <c r="P236" i="51"/>
  <c r="J235" i="51"/>
  <c r="U235" i="51"/>
  <c r="T230" i="51"/>
  <c r="U230" i="51"/>
  <c r="N230" i="51"/>
  <c r="P230" i="51"/>
  <c r="R230" i="51"/>
  <c r="Q229" i="51"/>
  <c r="S229" i="51"/>
  <c r="V229" i="51"/>
  <c r="J229" i="51"/>
  <c r="N229" i="51"/>
  <c r="S228" i="51"/>
  <c r="T227" i="51"/>
  <c r="U226" i="51"/>
  <c r="P218" i="51"/>
  <c r="T218" i="51"/>
  <c r="V218" i="51"/>
  <c r="R216" i="51"/>
  <c r="T216" i="51"/>
  <c r="N216" i="51"/>
  <c r="V216" i="51"/>
  <c r="P216" i="51"/>
  <c r="U210" i="51"/>
  <c r="V209" i="51"/>
  <c r="O208" i="51"/>
  <c r="V206" i="51"/>
  <c r="Q206" i="51"/>
  <c r="Q204" i="51"/>
  <c r="X204" i="51"/>
  <c r="Q203" i="51"/>
  <c r="J202" i="51"/>
  <c r="Q202" i="51"/>
  <c r="T202" i="51"/>
  <c r="X202" i="51"/>
  <c r="S201" i="51"/>
  <c r="P190" i="51"/>
  <c r="T190" i="51"/>
  <c r="W190" i="51"/>
  <c r="Q188" i="51"/>
  <c r="W187" i="51"/>
  <c r="X187" i="51"/>
  <c r="N187" i="51"/>
  <c r="P187" i="51"/>
  <c r="T186" i="51"/>
  <c r="V186" i="51"/>
  <c r="O186" i="51"/>
  <c r="X186" i="51"/>
  <c r="Q186" i="51"/>
  <c r="R186" i="51"/>
  <c r="S186" i="51"/>
  <c r="T184" i="51"/>
  <c r="J183" i="51"/>
  <c r="N183" i="51"/>
  <c r="T183" i="51"/>
  <c r="W183" i="51"/>
  <c r="P182" i="51"/>
  <c r="R182" i="51"/>
  <c r="W182" i="51"/>
  <c r="V180" i="51"/>
  <c r="N178" i="51"/>
  <c r="R177" i="51"/>
  <c r="O175" i="51"/>
  <c r="S175" i="51"/>
  <c r="T175" i="51"/>
  <c r="X175" i="51"/>
  <c r="J175" i="51"/>
  <c r="J174" i="51"/>
  <c r="V173" i="51"/>
  <c r="N173" i="51"/>
  <c r="P173" i="51"/>
  <c r="Q173" i="51"/>
  <c r="S171" i="51"/>
  <c r="X171" i="51"/>
  <c r="N171" i="51"/>
  <c r="R171" i="51"/>
  <c r="O170" i="51"/>
  <c r="N169" i="51"/>
  <c r="R169" i="51"/>
  <c r="U168" i="51"/>
  <c r="R167" i="51"/>
  <c r="T167" i="51"/>
  <c r="N167" i="51"/>
  <c r="V167" i="51"/>
  <c r="P167" i="51"/>
  <c r="P165" i="51"/>
  <c r="V165" i="51"/>
  <c r="O160" i="51"/>
  <c r="P159" i="51"/>
  <c r="R159" i="51"/>
  <c r="U159" i="51"/>
  <c r="J159" i="51"/>
  <c r="X159" i="51"/>
  <c r="M254" i="51"/>
  <c r="N153" i="51"/>
  <c r="V153" i="51"/>
  <c r="U149" i="51"/>
  <c r="R148" i="51"/>
  <c r="R147" i="51"/>
  <c r="O147" i="51"/>
  <c r="X143" i="51"/>
  <c r="P143" i="51"/>
  <c r="S143" i="51"/>
  <c r="T143" i="51"/>
  <c r="T141" i="51"/>
  <c r="X141" i="51"/>
  <c r="N140" i="51"/>
  <c r="P139" i="51"/>
  <c r="T139" i="51"/>
  <c r="X139" i="51"/>
  <c r="O139" i="51"/>
  <c r="T138" i="51"/>
  <c r="N137" i="51"/>
  <c r="V137" i="51"/>
  <c r="Q136" i="51"/>
  <c r="V136" i="51"/>
  <c r="W136" i="51"/>
  <c r="J136" i="51"/>
  <c r="O136" i="51"/>
  <c r="P135" i="51"/>
  <c r="J135" i="51"/>
  <c r="W132" i="51"/>
  <c r="N132" i="51"/>
  <c r="Q132" i="51"/>
  <c r="S132" i="51"/>
  <c r="O131" i="51"/>
  <c r="X131" i="51"/>
  <c r="R131" i="51"/>
  <c r="T131" i="51"/>
  <c r="V131" i="51"/>
  <c r="N131" i="51"/>
  <c r="W131" i="51"/>
  <c r="Q130" i="51"/>
  <c r="W127" i="51"/>
  <c r="X127" i="51"/>
  <c r="O127" i="51"/>
  <c r="P127" i="51"/>
  <c r="Q127" i="51"/>
  <c r="S127" i="51"/>
  <c r="T127" i="51"/>
  <c r="J126" i="51"/>
  <c r="U126" i="51"/>
  <c r="I257" i="51"/>
  <c r="M257" i="51"/>
  <c r="J120" i="51"/>
  <c r="G257" i="51"/>
  <c r="P108" i="51"/>
  <c r="U108" i="51"/>
  <c r="J105" i="51"/>
  <c r="N105" i="51"/>
  <c r="O105" i="51" s="1"/>
  <c r="Q105" i="51"/>
  <c r="U105" i="51"/>
  <c r="J100" i="51"/>
  <c r="Q99" i="51"/>
  <c r="P83" i="51"/>
  <c r="J78" i="51"/>
  <c r="G253" i="51"/>
  <c r="I254" i="51"/>
  <c r="U76" i="51"/>
  <c r="L257" i="51"/>
  <c r="I258" i="51"/>
  <c r="M258" i="51"/>
  <c r="F260" i="51"/>
  <c r="Q100" i="51"/>
  <c r="N106" i="51"/>
  <c r="O106" i="51" s="1"/>
  <c r="R119" i="51"/>
  <c r="T123" i="51"/>
  <c r="N79" i="51"/>
  <c r="O79" i="51" s="1"/>
  <c r="P79" i="51"/>
  <c r="S100" i="51"/>
  <c r="Q79" i="51"/>
  <c r="R99" i="51"/>
  <c r="U100" i="51"/>
  <c r="R106" i="51"/>
  <c r="J118" i="51"/>
  <c r="U120" i="51"/>
  <c r="S74" i="51"/>
  <c r="P77" i="51"/>
  <c r="R79" i="51"/>
  <c r="P84" i="51"/>
  <c r="P110" i="51"/>
  <c r="S118" i="51"/>
  <c r="P85" i="51"/>
  <c r="Q77" i="51"/>
  <c r="N78" i="51"/>
  <c r="O78" i="51" s="1"/>
  <c r="N82" i="51"/>
  <c r="O82" i="51" s="1"/>
  <c r="P107" i="51"/>
  <c r="P123" i="51"/>
  <c r="N127" i="51"/>
  <c r="V127" i="51"/>
  <c r="X129" i="51"/>
  <c r="X130" i="51"/>
  <c r="U133" i="51"/>
  <c r="O135" i="51"/>
  <c r="W135" i="51"/>
  <c r="U136" i="51"/>
  <c r="U137" i="51"/>
  <c r="V139" i="51"/>
  <c r="V140" i="51"/>
  <c r="U141" i="51"/>
  <c r="N143" i="51"/>
  <c r="Q146" i="51"/>
  <c r="O148" i="51"/>
  <c r="J148" i="51"/>
  <c r="T149" i="51"/>
  <c r="P149" i="51"/>
  <c r="R151" i="51"/>
  <c r="U152" i="51"/>
  <c r="S152" i="51"/>
  <c r="O154" i="51"/>
  <c r="P157" i="51"/>
  <c r="X158" i="51"/>
  <c r="J161" i="51"/>
  <c r="U162" i="51"/>
  <c r="T162" i="51"/>
  <c r="X174" i="51"/>
  <c r="S174" i="51"/>
  <c r="J178" i="51"/>
  <c r="U179" i="51"/>
  <c r="O179" i="51"/>
  <c r="U181" i="51"/>
  <c r="J181" i="51"/>
  <c r="T188" i="51"/>
  <c r="P188" i="51"/>
  <c r="X188" i="51"/>
  <c r="O191" i="51"/>
  <c r="P192" i="51"/>
  <c r="R194" i="51"/>
  <c r="P195" i="51"/>
  <c r="J204" i="51"/>
  <c r="S207" i="51"/>
  <c r="U207" i="51"/>
  <c r="N209" i="51"/>
  <c r="U209" i="51"/>
  <c r="O211" i="51"/>
  <c r="O224" i="51"/>
  <c r="P232" i="51"/>
  <c r="Q161" i="51"/>
  <c r="W178" i="51"/>
  <c r="O178" i="51"/>
  <c r="S178" i="51"/>
  <c r="R191" i="51"/>
  <c r="T194" i="51"/>
  <c r="Q195" i="51"/>
  <c r="W201" i="51"/>
  <c r="J201" i="51"/>
  <c r="R201" i="51"/>
  <c r="W205" i="51"/>
  <c r="R205" i="51"/>
  <c r="P211" i="51"/>
  <c r="J215" i="51"/>
  <c r="T219" i="51"/>
  <c r="S219" i="51"/>
  <c r="U225" i="51"/>
  <c r="O225" i="51"/>
  <c r="P225" i="51"/>
  <c r="T239" i="51"/>
  <c r="W239" i="51"/>
  <c r="S239" i="51"/>
  <c r="Q239" i="51"/>
  <c r="S245" i="51"/>
  <c r="J245" i="51"/>
  <c r="U245" i="51"/>
  <c r="R245" i="51"/>
  <c r="N245" i="51"/>
  <c r="O245" i="51" s="1"/>
  <c r="O126" i="51"/>
  <c r="J130" i="51"/>
  <c r="U143" i="51"/>
  <c r="J143" i="51"/>
  <c r="T150" i="51"/>
  <c r="X150" i="51"/>
  <c r="U151" i="51"/>
  <c r="R157" i="51"/>
  <c r="R161" i="51"/>
  <c r="U171" i="51"/>
  <c r="Q171" i="51"/>
  <c r="V171" i="51"/>
  <c r="R175" i="51"/>
  <c r="V175" i="51"/>
  <c r="N175" i="51"/>
  <c r="P178" i="51"/>
  <c r="Q180" i="51"/>
  <c r="O189" i="51"/>
  <c r="S191" i="51"/>
  <c r="T192" i="51"/>
  <c r="U194" i="51"/>
  <c r="S195" i="51"/>
  <c r="O201" i="51"/>
  <c r="R208" i="51"/>
  <c r="V208" i="51"/>
  <c r="N208" i="51"/>
  <c r="Q210" i="51"/>
  <c r="Q211" i="51"/>
  <c r="Q215" i="51"/>
  <c r="N221" i="51"/>
  <c r="T232" i="51"/>
  <c r="J234" i="51"/>
  <c r="P126" i="51"/>
  <c r="O130" i="51"/>
  <c r="J134" i="51"/>
  <c r="R135" i="51"/>
  <c r="Q143" i="51"/>
  <c r="O144" i="51"/>
  <c r="U147" i="51"/>
  <c r="Q147" i="51"/>
  <c r="J151" i="51"/>
  <c r="V151" i="51"/>
  <c r="Q153" i="51"/>
  <c r="U155" i="51"/>
  <c r="R155" i="51"/>
  <c r="T157" i="51"/>
  <c r="V161" i="51"/>
  <c r="T165" i="51"/>
  <c r="U165" i="51"/>
  <c r="N165" i="51"/>
  <c r="O171" i="51"/>
  <c r="R172" i="51"/>
  <c r="P175" i="51"/>
  <c r="Q178" i="51"/>
  <c r="R180" i="51"/>
  <c r="Q189" i="51"/>
  <c r="U191" i="51"/>
  <c r="U192" i="51"/>
  <c r="T193" i="51"/>
  <c r="X193" i="51"/>
  <c r="P193" i="51"/>
  <c r="V194" i="51"/>
  <c r="V195" i="51"/>
  <c r="S196" i="51"/>
  <c r="X196" i="51"/>
  <c r="P196" i="51"/>
  <c r="P201" i="51"/>
  <c r="R202" i="51"/>
  <c r="V202" i="51"/>
  <c r="N202" i="51"/>
  <c r="R204" i="51"/>
  <c r="P208" i="51"/>
  <c r="S210" i="51"/>
  <c r="V211" i="51"/>
  <c r="U215" i="51"/>
  <c r="R217" i="51"/>
  <c r="O221" i="51"/>
  <c r="U232" i="51"/>
  <c r="N234" i="51"/>
  <c r="P244" i="51"/>
  <c r="R247" i="51"/>
  <c r="N247" i="51"/>
  <c r="O247" i="51" s="1"/>
  <c r="U247" i="51"/>
  <c r="T247" i="51"/>
  <c r="P247" i="51"/>
  <c r="J124" i="51"/>
  <c r="T126" i="51"/>
  <c r="R127" i="51"/>
  <c r="R128" i="51"/>
  <c r="P130" i="51"/>
  <c r="T134" i="51"/>
  <c r="S135" i="51"/>
  <c r="J137" i="51"/>
  <c r="P138" i="51"/>
  <c r="Q139" i="51"/>
  <c r="J140" i="51"/>
  <c r="P142" i="51"/>
  <c r="R143" i="51"/>
  <c r="V144" i="51"/>
  <c r="P147" i="51"/>
  <c r="N148" i="51"/>
  <c r="R149" i="51"/>
  <c r="N151" i="51"/>
  <c r="W151" i="51"/>
  <c r="R153" i="51"/>
  <c r="P155" i="51"/>
  <c r="V157" i="51"/>
  <c r="V159" i="51"/>
  <c r="N159" i="51"/>
  <c r="N168" i="51"/>
  <c r="J169" i="51"/>
  <c r="T169" i="51"/>
  <c r="P171" i="51"/>
  <c r="R173" i="51"/>
  <c r="X173" i="51"/>
  <c r="J173" i="51"/>
  <c r="Q175" i="51"/>
  <c r="R178" i="51"/>
  <c r="Q179" i="51"/>
  <c r="U187" i="51"/>
  <c r="S187" i="51"/>
  <c r="J194" i="51"/>
  <c r="O197" i="51"/>
  <c r="Q201" i="51"/>
  <c r="P202" i="51"/>
  <c r="O207" i="51"/>
  <c r="Q208" i="51"/>
  <c r="S217" i="51"/>
  <c r="U221" i="51"/>
  <c r="S227" i="51"/>
  <c r="P227" i="51"/>
  <c r="X227" i="51"/>
  <c r="Q227" i="51"/>
  <c r="J231" i="51"/>
  <c r="R234" i="51"/>
  <c r="S244" i="51"/>
  <c r="S156" i="51"/>
  <c r="W156" i="51"/>
  <c r="U161" i="51"/>
  <c r="N161" i="51"/>
  <c r="W172" i="51"/>
  <c r="N172" i="51"/>
  <c r="T191" i="51"/>
  <c r="Q191" i="51"/>
  <c r="V191" i="51"/>
  <c r="S194" i="51"/>
  <c r="W194" i="51"/>
  <c r="O194" i="51"/>
  <c r="T195" i="51"/>
  <c r="X195" i="51"/>
  <c r="N195" i="51"/>
  <c r="R195" i="51"/>
  <c r="S211" i="51"/>
  <c r="X211" i="51"/>
  <c r="N211" i="51"/>
  <c r="T211" i="51"/>
  <c r="R215" i="51"/>
  <c r="S215" i="51"/>
  <c r="N219" i="51"/>
  <c r="V232" i="51"/>
  <c r="N232" i="51"/>
  <c r="S232" i="51"/>
  <c r="R232" i="51"/>
  <c r="W232" i="51"/>
  <c r="O232" i="51"/>
  <c r="J129" i="51"/>
  <c r="U130" i="51"/>
  <c r="O140" i="51"/>
  <c r="X166" i="51"/>
  <c r="O166" i="51"/>
  <c r="U178" i="51"/>
  <c r="T180" i="51"/>
  <c r="J180" i="51"/>
  <c r="T189" i="51"/>
  <c r="P189" i="51"/>
  <c r="X189" i="51"/>
  <c r="J191" i="51"/>
  <c r="S192" i="51"/>
  <c r="W192" i="51"/>
  <c r="N192" i="51"/>
  <c r="R192" i="51"/>
  <c r="P194" i="51"/>
  <c r="J195" i="51"/>
  <c r="T201" i="51"/>
  <c r="V210" i="51"/>
  <c r="J210" i="51"/>
  <c r="R210" i="51"/>
  <c r="X210" i="51"/>
  <c r="N210" i="51"/>
  <c r="P219" i="51"/>
  <c r="S221" i="51"/>
  <c r="T221" i="51"/>
  <c r="J221" i="51"/>
  <c r="W231" i="51"/>
  <c r="T231" i="51"/>
  <c r="V234" i="51"/>
  <c r="Q234" i="51"/>
  <c r="P234" i="51"/>
  <c r="X234" i="51"/>
  <c r="U244" i="51"/>
  <c r="Q244" i="51"/>
  <c r="N244" i="51"/>
  <c r="T244" i="51"/>
  <c r="R244" i="51"/>
  <c r="J127" i="51"/>
  <c r="Q129" i="51"/>
  <c r="W130" i="51"/>
  <c r="P133" i="51"/>
  <c r="N135" i="51"/>
  <c r="T137" i="51"/>
  <c r="U140" i="51"/>
  <c r="V143" i="51"/>
  <c r="V145" i="51"/>
  <c r="Q145" i="51"/>
  <c r="Q151" i="51"/>
  <c r="N157" i="51"/>
  <c r="J158" i="51"/>
  <c r="T171" i="51"/>
  <c r="U175" i="51"/>
  <c r="U177" i="51"/>
  <c r="W177" i="51"/>
  <c r="V178" i="51"/>
  <c r="N191" i="51"/>
  <c r="O192" i="51"/>
  <c r="Q194" i="51"/>
  <c r="O195" i="51"/>
  <c r="U201" i="51"/>
  <c r="J203" i="51"/>
  <c r="W203" i="51"/>
  <c r="T204" i="51"/>
  <c r="P204" i="51"/>
  <c r="U204" i="51"/>
  <c r="U208" i="51"/>
  <c r="J211" i="51"/>
  <c r="U219" i="51"/>
  <c r="R224" i="51"/>
  <c r="V224" i="51"/>
  <c r="N224" i="51"/>
  <c r="S224" i="51"/>
  <c r="R226" i="51"/>
  <c r="X226" i="51"/>
  <c r="J226" i="51"/>
  <c r="T226" i="51"/>
  <c r="J232" i="51"/>
  <c r="J239" i="51"/>
  <c r="Q245" i="51"/>
  <c r="N236" i="51"/>
  <c r="W236" i="51"/>
  <c r="V242" i="51"/>
  <c r="K253" i="51"/>
  <c r="M253" i="51"/>
  <c r="T163" i="51"/>
  <c r="S182" i="51"/>
  <c r="R183" i="51"/>
  <c r="J186" i="51"/>
  <c r="R218" i="51"/>
  <c r="R220" i="51"/>
  <c r="R222" i="51"/>
  <c r="T228" i="51"/>
  <c r="R229" i="51"/>
  <c r="Q230" i="51"/>
  <c r="J233" i="51"/>
  <c r="O235" i="51"/>
  <c r="Q236" i="51"/>
  <c r="P242" i="51"/>
  <c r="R236" i="51"/>
  <c r="Q242" i="51"/>
  <c r="N214" i="51"/>
  <c r="J218" i="51"/>
  <c r="N222" i="51"/>
  <c r="W233" i="51"/>
  <c r="V236" i="51"/>
  <c r="U238" i="51"/>
  <c r="I253" i="51"/>
  <c r="S82" i="51"/>
  <c r="P98" i="51"/>
  <c r="S107" i="51"/>
  <c r="S119" i="51"/>
  <c r="N120" i="51"/>
  <c r="O120" i="51" s="1"/>
  <c r="N123" i="51"/>
  <c r="O123" i="51" s="1"/>
  <c r="G256" i="51"/>
  <c r="T77" i="51"/>
  <c r="S79" i="51"/>
  <c r="U98" i="51"/>
  <c r="P105" i="51"/>
  <c r="S106" i="51"/>
  <c r="T119" i="51"/>
  <c r="J119" i="51"/>
  <c r="U119" i="51"/>
  <c r="K256" i="51"/>
  <c r="N72" i="51"/>
  <c r="O72" i="51" s="1"/>
  <c r="J79" i="51"/>
  <c r="S85" i="51"/>
  <c r="N99" i="51"/>
  <c r="R105" i="51"/>
  <c r="J106" i="51"/>
  <c r="N119" i="51"/>
  <c r="O119" i="51" s="1"/>
  <c r="Q123" i="51"/>
  <c r="H260" i="51"/>
  <c r="L254" i="51"/>
  <c r="S105" i="51"/>
  <c r="R123" i="51"/>
  <c r="R78" i="51"/>
  <c r="P72" i="51"/>
  <c r="T83" i="51"/>
  <c r="T108" i="51"/>
  <c r="P119" i="51"/>
  <c r="S123" i="51"/>
  <c r="T78" i="51"/>
  <c r="U78" i="51"/>
  <c r="U77" i="51"/>
  <c r="S72" i="51"/>
  <c r="R74" i="51"/>
  <c r="S78" i="51"/>
  <c r="I44" i="51"/>
  <c r="Q72" i="51"/>
  <c r="T74" i="51"/>
  <c r="R77" i="51"/>
  <c r="U82" i="51"/>
  <c r="Q83" i="51"/>
  <c r="J84" i="51"/>
  <c r="J85" i="51"/>
  <c r="R97" i="51"/>
  <c r="N98" i="51"/>
  <c r="O98" i="51" s="1"/>
  <c r="S99" i="51"/>
  <c r="P100" i="51"/>
  <c r="U107" i="51"/>
  <c r="Q108" i="51"/>
  <c r="N110" i="51"/>
  <c r="O110" i="51" s="1"/>
  <c r="P117" i="51"/>
  <c r="Q120" i="51"/>
  <c r="Q121" i="51"/>
  <c r="P122" i="51"/>
  <c r="V124" i="51"/>
  <c r="Q126" i="51"/>
  <c r="U128" i="51"/>
  <c r="T129" i="51"/>
  <c r="T132" i="51"/>
  <c r="X132" i="51"/>
  <c r="P132" i="51"/>
  <c r="V132" i="51"/>
  <c r="W134" i="51"/>
  <c r="X136" i="51"/>
  <c r="P136" i="51"/>
  <c r="T136" i="51"/>
  <c r="R136" i="51"/>
  <c r="R140" i="51"/>
  <c r="J142" i="51"/>
  <c r="S144" i="51"/>
  <c r="T145" i="51"/>
  <c r="U146" i="51"/>
  <c r="S150" i="51"/>
  <c r="T154" i="51"/>
  <c r="R156" i="51"/>
  <c r="S158" i="51"/>
  <c r="S164" i="51"/>
  <c r="O168" i="51"/>
  <c r="V170" i="51"/>
  <c r="N170" i="51"/>
  <c r="R170" i="51"/>
  <c r="S170" i="51"/>
  <c r="Q170" i="51"/>
  <c r="X170" i="51"/>
  <c r="J170" i="51"/>
  <c r="W170" i="51"/>
  <c r="S176" i="51"/>
  <c r="O185" i="51"/>
  <c r="J200" i="51"/>
  <c r="R72" i="51"/>
  <c r="J74" i="51"/>
  <c r="U74" i="51"/>
  <c r="P76" i="51"/>
  <c r="S77" i="51"/>
  <c r="J82" i="51"/>
  <c r="R83" i="51"/>
  <c r="N85" i="51"/>
  <c r="S97" i="51"/>
  <c r="T99" i="51"/>
  <c r="J107" i="51"/>
  <c r="S108" i="51"/>
  <c r="Q117" i="51"/>
  <c r="P118" i="51"/>
  <c r="S120" i="51"/>
  <c r="R121" i="51"/>
  <c r="Q122" i="51"/>
  <c r="S126" i="51"/>
  <c r="W133" i="51"/>
  <c r="O133" i="51"/>
  <c r="S133" i="51"/>
  <c r="T133" i="51"/>
  <c r="S137" i="51"/>
  <c r="W137" i="51"/>
  <c r="O137" i="51"/>
  <c r="P137" i="51"/>
  <c r="V138" i="51"/>
  <c r="N138" i="51"/>
  <c r="R138" i="51"/>
  <c r="X138" i="51"/>
  <c r="J138" i="51"/>
  <c r="S140" i="51"/>
  <c r="O142" i="51"/>
  <c r="N152" i="51"/>
  <c r="N160" i="51"/>
  <c r="V162" i="51"/>
  <c r="N162" i="51"/>
  <c r="R162" i="51"/>
  <c r="X162" i="51"/>
  <c r="J162" i="51"/>
  <c r="W162" i="51"/>
  <c r="S162" i="51"/>
  <c r="Q162" i="51"/>
  <c r="R166" i="51"/>
  <c r="V166" i="51"/>
  <c r="N166" i="51"/>
  <c r="W166" i="51"/>
  <c r="U166" i="51"/>
  <c r="Q166" i="51"/>
  <c r="P166" i="51"/>
  <c r="T172" i="51"/>
  <c r="X172" i="51"/>
  <c r="P172" i="51"/>
  <c r="V172" i="51"/>
  <c r="U172" i="51"/>
  <c r="Q172" i="51"/>
  <c r="O172" i="51"/>
  <c r="R174" i="51"/>
  <c r="V174" i="51"/>
  <c r="N174" i="51"/>
  <c r="Q174" i="51"/>
  <c r="P174" i="51"/>
  <c r="W174" i="51"/>
  <c r="U174" i="51"/>
  <c r="R181" i="51"/>
  <c r="T181" i="51"/>
  <c r="X181" i="51"/>
  <c r="O181" i="51"/>
  <c r="Q181" i="51"/>
  <c r="P181" i="51"/>
  <c r="N181" i="51"/>
  <c r="W181" i="51"/>
  <c r="V181" i="51"/>
  <c r="U212" i="51"/>
  <c r="J212" i="51"/>
  <c r="Q212" i="51"/>
  <c r="R212" i="51"/>
  <c r="W212" i="51"/>
  <c r="X212" i="51"/>
  <c r="V212" i="51"/>
  <c r="T212" i="51"/>
  <c r="S212" i="51"/>
  <c r="P212" i="51"/>
  <c r="O212" i="51"/>
  <c r="N212" i="51"/>
  <c r="Q76" i="51"/>
  <c r="N84" i="51"/>
  <c r="T97" i="51"/>
  <c r="U110" i="51"/>
  <c r="J110" i="51"/>
  <c r="R117" i="51"/>
  <c r="T121" i="51"/>
  <c r="S122" i="51"/>
  <c r="T124" i="51"/>
  <c r="X124" i="51"/>
  <c r="P124" i="51"/>
  <c r="Q124" i="51"/>
  <c r="X128" i="51"/>
  <c r="P128" i="51"/>
  <c r="T128" i="51"/>
  <c r="W128" i="51"/>
  <c r="J128" i="51"/>
  <c r="R134" i="51"/>
  <c r="V134" i="51"/>
  <c r="N134" i="51"/>
  <c r="Q134" i="51"/>
  <c r="V146" i="51"/>
  <c r="N146" i="51"/>
  <c r="R146" i="51"/>
  <c r="X146" i="51"/>
  <c r="J146" i="51"/>
  <c r="S146" i="51"/>
  <c r="V154" i="51"/>
  <c r="N154" i="51"/>
  <c r="R154" i="51"/>
  <c r="S154" i="51"/>
  <c r="Q154" i="51"/>
  <c r="X154" i="51"/>
  <c r="J154" i="51"/>
  <c r="W154" i="51"/>
  <c r="T164" i="51"/>
  <c r="X164" i="51"/>
  <c r="P164" i="51"/>
  <c r="Q164" i="51"/>
  <c r="O164" i="51"/>
  <c r="V164" i="51"/>
  <c r="U164" i="51"/>
  <c r="X176" i="51"/>
  <c r="P176" i="51"/>
  <c r="T176" i="51"/>
  <c r="R176" i="51"/>
  <c r="Q176" i="51"/>
  <c r="O176" i="51"/>
  <c r="W176" i="51"/>
  <c r="J176" i="51"/>
  <c r="V176" i="51"/>
  <c r="V185" i="51"/>
  <c r="N185" i="51"/>
  <c r="W185" i="51"/>
  <c r="J185" i="51"/>
  <c r="R185" i="51"/>
  <c r="X185" i="51"/>
  <c r="U185" i="51"/>
  <c r="T185" i="51"/>
  <c r="Q185" i="51"/>
  <c r="P185" i="51"/>
  <c r="S200" i="51"/>
  <c r="X200" i="51"/>
  <c r="O200" i="51"/>
  <c r="T200" i="51"/>
  <c r="V200" i="51"/>
  <c r="U200" i="51"/>
  <c r="R200" i="51"/>
  <c r="Q200" i="51"/>
  <c r="P200" i="51"/>
  <c r="N200" i="51"/>
  <c r="T72" i="51"/>
  <c r="O74" i="51"/>
  <c r="R76" i="51"/>
  <c r="P82" i="51"/>
  <c r="Q84" i="51"/>
  <c r="U97" i="51"/>
  <c r="Q98" i="51"/>
  <c r="O107" i="51"/>
  <c r="Q110" i="51"/>
  <c r="U117" i="51"/>
  <c r="U121" i="51"/>
  <c r="T122" i="51"/>
  <c r="N124" i="51"/>
  <c r="N128" i="51"/>
  <c r="S129" i="51"/>
  <c r="W129" i="51"/>
  <c r="O129" i="51"/>
  <c r="U129" i="51"/>
  <c r="O134" i="51"/>
  <c r="X144" i="51"/>
  <c r="P144" i="51"/>
  <c r="T144" i="51"/>
  <c r="R144" i="51"/>
  <c r="W144" i="51"/>
  <c r="J144" i="51"/>
  <c r="S145" i="51"/>
  <c r="W145" i="51"/>
  <c r="O145" i="51"/>
  <c r="P145" i="51"/>
  <c r="U145" i="51"/>
  <c r="R150" i="51"/>
  <c r="V150" i="51"/>
  <c r="N150" i="51"/>
  <c r="W150" i="51"/>
  <c r="U150" i="51"/>
  <c r="Q150" i="51"/>
  <c r="P150" i="51"/>
  <c r="T156" i="51"/>
  <c r="X156" i="51"/>
  <c r="P156" i="51"/>
  <c r="V156" i="51"/>
  <c r="U156" i="51"/>
  <c r="Q156" i="51"/>
  <c r="O156" i="51"/>
  <c r="R158" i="51"/>
  <c r="V158" i="51"/>
  <c r="N158" i="51"/>
  <c r="Q158" i="51"/>
  <c r="P158" i="51"/>
  <c r="W158" i="51"/>
  <c r="U158" i="51"/>
  <c r="X168" i="51"/>
  <c r="P168" i="51"/>
  <c r="T168" i="51"/>
  <c r="W168" i="51"/>
  <c r="J168" i="51"/>
  <c r="V168" i="51"/>
  <c r="R168" i="51"/>
  <c r="Q168" i="51"/>
  <c r="R197" i="51"/>
  <c r="Q197" i="51"/>
  <c r="V197" i="51"/>
  <c r="J197" i="51"/>
  <c r="X197" i="51"/>
  <c r="W197" i="51"/>
  <c r="U197" i="51"/>
  <c r="T197" i="51"/>
  <c r="S197" i="51"/>
  <c r="P197" i="51"/>
  <c r="P74" i="51"/>
  <c r="S76" i="51"/>
  <c r="N77" i="51"/>
  <c r="O77" i="51" s="1"/>
  <c r="Q78" i="51"/>
  <c r="T79" i="51"/>
  <c r="Q82" i="51"/>
  <c r="J83" i="51"/>
  <c r="R84" i="51"/>
  <c r="Q85" i="51"/>
  <c r="J97" i="51"/>
  <c r="S98" i="51"/>
  <c r="T100" i="51"/>
  <c r="U106" i="51"/>
  <c r="Q107" i="51"/>
  <c r="J108" i="51"/>
  <c r="R110" i="51"/>
  <c r="U118" i="51"/>
  <c r="U122" i="51"/>
  <c r="O124" i="51"/>
  <c r="O128" i="51"/>
  <c r="N129" i="51"/>
  <c r="V130" i="51"/>
  <c r="N130" i="51"/>
  <c r="R130" i="51"/>
  <c r="S130" i="51"/>
  <c r="R132" i="51"/>
  <c r="Q133" i="51"/>
  <c r="P134" i="51"/>
  <c r="R137" i="51"/>
  <c r="Q138" i="51"/>
  <c r="T142" i="51"/>
  <c r="J145" i="51"/>
  <c r="O146" i="51"/>
  <c r="T148" i="51"/>
  <c r="X148" i="51"/>
  <c r="P148" i="51"/>
  <c r="Q148" i="51"/>
  <c r="V148" i="51"/>
  <c r="U148" i="51"/>
  <c r="J166" i="51"/>
  <c r="J172" i="51"/>
  <c r="N184" i="51"/>
  <c r="Q74" i="51"/>
  <c r="T76" i="51"/>
  <c r="R82" i="51"/>
  <c r="N83" i="51"/>
  <c r="O83" i="51" s="1"/>
  <c r="S84" i="51"/>
  <c r="R85" i="51"/>
  <c r="N97" i="51"/>
  <c r="O97" i="51" s="1"/>
  <c r="T98" i="51"/>
  <c r="U99" i="51"/>
  <c r="J99" i="51"/>
  <c r="R107" i="51"/>
  <c r="N108" i="51"/>
  <c r="O108" i="51" s="1"/>
  <c r="S110" i="51"/>
  <c r="P120" i="51"/>
  <c r="T120" i="51"/>
  <c r="R120" i="51"/>
  <c r="R124" i="51"/>
  <c r="R126" i="51"/>
  <c r="V126" i="51"/>
  <c r="N126" i="51"/>
  <c r="W126" i="51"/>
  <c r="Q128" i="51"/>
  <c r="P129" i="51"/>
  <c r="R133" i="51"/>
  <c r="S134" i="51"/>
  <c r="T140" i="51"/>
  <c r="X140" i="51"/>
  <c r="P140" i="51"/>
  <c r="Q140" i="51"/>
  <c r="N144" i="51"/>
  <c r="N145" i="51"/>
  <c r="P146" i="51"/>
  <c r="X152" i="51"/>
  <c r="P152" i="51"/>
  <c r="T152" i="51"/>
  <c r="W152" i="51"/>
  <c r="J152" i="51"/>
  <c r="V152" i="51"/>
  <c r="R152" i="51"/>
  <c r="Q152" i="51"/>
  <c r="X160" i="51"/>
  <c r="P160" i="51"/>
  <c r="T160" i="51"/>
  <c r="R160" i="51"/>
  <c r="Q160" i="51"/>
  <c r="W160" i="51"/>
  <c r="J160" i="51"/>
  <c r="V160" i="51"/>
  <c r="J164" i="51"/>
  <c r="U198" i="51"/>
  <c r="J198" i="51"/>
  <c r="W198" i="51"/>
  <c r="N198" i="51"/>
  <c r="R198" i="51"/>
  <c r="X198" i="51"/>
  <c r="V198" i="51"/>
  <c r="T198" i="51"/>
  <c r="S198" i="51"/>
  <c r="Q198" i="51"/>
  <c r="P198" i="51"/>
  <c r="V223" i="51"/>
  <c r="N223" i="51"/>
  <c r="R223" i="51"/>
  <c r="Q223" i="51"/>
  <c r="W223" i="51"/>
  <c r="X223" i="51"/>
  <c r="U223" i="51"/>
  <c r="T223" i="51"/>
  <c r="S223" i="51"/>
  <c r="P223" i="51"/>
  <c r="O223" i="51"/>
  <c r="J223" i="51"/>
  <c r="S117" i="51"/>
  <c r="T117" i="51"/>
  <c r="S121" i="51"/>
  <c r="P121" i="51"/>
  <c r="N122" i="51"/>
  <c r="R122" i="51"/>
  <c r="J122" i="51"/>
  <c r="N76" i="51"/>
  <c r="O76" i="51" s="1"/>
  <c r="T82" i="51"/>
  <c r="U84" i="51"/>
  <c r="U85" i="51"/>
  <c r="Q97" i="51"/>
  <c r="J98" i="51"/>
  <c r="T107" i="51"/>
  <c r="N117" i="51"/>
  <c r="O117" i="51" s="1"/>
  <c r="R118" i="51"/>
  <c r="N118" i="51"/>
  <c r="O118" i="51" s="1"/>
  <c r="Q118" i="51"/>
  <c r="N121" i="51"/>
  <c r="U124" i="51"/>
  <c r="S128" i="51"/>
  <c r="R129" i="51"/>
  <c r="U134" i="51"/>
  <c r="R142" i="51"/>
  <c r="V142" i="51"/>
  <c r="N142" i="51"/>
  <c r="Q142" i="51"/>
  <c r="W142" i="51"/>
  <c r="Q144" i="51"/>
  <c r="R145" i="51"/>
  <c r="T146" i="51"/>
  <c r="O150" i="51"/>
  <c r="P154" i="51"/>
  <c r="N156" i="51"/>
  <c r="O158" i="51"/>
  <c r="R164" i="51"/>
  <c r="N176" i="51"/>
  <c r="S184" i="51"/>
  <c r="Q184" i="51"/>
  <c r="V184" i="51"/>
  <c r="J184" i="51"/>
  <c r="X184" i="51"/>
  <c r="W184" i="51"/>
  <c r="U184" i="51"/>
  <c r="R184" i="51"/>
  <c r="P184" i="51"/>
  <c r="X199" i="51"/>
  <c r="P199" i="51"/>
  <c r="S199" i="51"/>
  <c r="W199" i="51"/>
  <c r="N199" i="51"/>
  <c r="V199" i="51"/>
  <c r="U199" i="51"/>
  <c r="T199" i="51"/>
  <c r="R199" i="51"/>
  <c r="Q199" i="51"/>
  <c r="O199" i="51"/>
  <c r="S153" i="51"/>
  <c r="W153" i="51"/>
  <c r="O153" i="51"/>
  <c r="T161" i="51"/>
  <c r="S169" i="51"/>
  <c r="W169" i="51"/>
  <c r="O169" i="51"/>
  <c r="T177" i="51"/>
  <c r="T203" i="51"/>
  <c r="S203" i="51"/>
  <c r="X203" i="51"/>
  <c r="O203" i="51"/>
  <c r="U205" i="51"/>
  <c r="N213" i="51"/>
  <c r="O214" i="51"/>
  <c r="U217" i="51"/>
  <c r="S225" i="51"/>
  <c r="R231" i="51"/>
  <c r="V231" i="51"/>
  <c r="N231" i="51"/>
  <c r="U231" i="51"/>
  <c r="Q231" i="51"/>
  <c r="X231" i="51"/>
  <c r="J237" i="51"/>
  <c r="X241" i="51"/>
  <c r="P241" i="51"/>
  <c r="T241" i="51"/>
  <c r="Q241" i="51"/>
  <c r="W241" i="51"/>
  <c r="R241" i="51"/>
  <c r="W125" i="51"/>
  <c r="O125" i="51"/>
  <c r="S125" i="51"/>
  <c r="W141" i="51"/>
  <c r="O141" i="51"/>
  <c r="S141" i="51"/>
  <c r="P153" i="51"/>
  <c r="W157" i="51"/>
  <c r="O157" i="51"/>
  <c r="S157" i="51"/>
  <c r="P169" i="51"/>
  <c r="W173" i="51"/>
  <c r="O173" i="51"/>
  <c r="S173" i="51"/>
  <c r="T179" i="51"/>
  <c r="R179" i="51"/>
  <c r="W179" i="51"/>
  <c r="N179" i="51"/>
  <c r="W180" i="51"/>
  <c r="O180" i="51"/>
  <c r="X180" i="51"/>
  <c r="N180" i="51"/>
  <c r="S180" i="51"/>
  <c r="N203" i="51"/>
  <c r="T209" i="51"/>
  <c r="S209" i="51"/>
  <c r="Q209" i="51"/>
  <c r="W209" i="51"/>
  <c r="J209" i="51"/>
  <c r="Q213" i="51"/>
  <c r="P214" i="51"/>
  <c r="N237" i="51"/>
  <c r="Q238" i="51"/>
  <c r="X205" i="51"/>
  <c r="P205" i="51"/>
  <c r="S205" i="51"/>
  <c r="V205" i="51"/>
  <c r="Q205" i="51"/>
  <c r="R213" i="51"/>
  <c r="T214" i="51"/>
  <c r="T217" i="51"/>
  <c r="W217" i="51"/>
  <c r="N217" i="51"/>
  <c r="V217" i="51"/>
  <c r="Q217" i="51"/>
  <c r="O237" i="51"/>
  <c r="V177" i="51"/>
  <c r="S177" i="51"/>
  <c r="X177" i="51"/>
  <c r="O177" i="51"/>
  <c r="J205" i="51"/>
  <c r="S213" i="51"/>
  <c r="U214" i="51"/>
  <c r="J217" i="51"/>
  <c r="X225" i="51"/>
  <c r="T225" i="51"/>
  <c r="Q225" i="51"/>
  <c r="R225" i="51"/>
  <c r="W225" i="51"/>
  <c r="J225" i="51"/>
  <c r="R237" i="51"/>
  <c r="M248" i="51"/>
  <c r="I248" i="51"/>
  <c r="L248" i="51"/>
  <c r="S161" i="51"/>
  <c r="W161" i="51"/>
  <c r="O161" i="51"/>
  <c r="N177" i="51"/>
  <c r="T187" i="51"/>
  <c r="V187" i="51"/>
  <c r="J187" i="51"/>
  <c r="Q187" i="51"/>
  <c r="W188" i="51"/>
  <c r="O188" i="51"/>
  <c r="R188" i="51"/>
  <c r="V188" i="51"/>
  <c r="J188" i="51"/>
  <c r="V193" i="51"/>
  <c r="N193" i="51"/>
  <c r="Q193" i="51"/>
  <c r="U193" i="51"/>
  <c r="R203" i="51"/>
  <c r="N205" i="51"/>
  <c r="V207" i="51"/>
  <c r="N207" i="51"/>
  <c r="T207" i="51"/>
  <c r="Q207" i="51"/>
  <c r="W207" i="51"/>
  <c r="U213" i="51"/>
  <c r="V214" i="51"/>
  <c r="O217" i="51"/>
  <c r="R219" i="51"/>
  <c r="X219" i="51"/>
  <c r="O219" i="51"/>
  <c r="Q219" i="51"/>
  <c r="V219" i="51"/>
  <c r="P231" i="51"/>
  <c r="X233" i="51"/>
  <c r="P233" i="51"/>
  <c r="T233" i="51"/>
  <c r="V233" i="51"/>
  <c r="S233" i="51"/>
  <c r="N233" i="51"/>
  <c r="V235" i="51"/>
  <c r="N235" i="51"/>
  <c r="R235" i="51"/>
  <c r="Q235" i="51"/>
  <c r="S235" i="51"/>
  <c r="X235" i="51"/>
  <c r="S237" i="51"/>
  <c r="R239" i="51"/>
  <c r="V239" i="51"/>
  <c r="N239" i="51"/>
  <c r="P239" i="51"/>
  <c r="U239" i="51"/>
  <c r="O239" i="51"/>
  <c r="O241" i="51"/>
  <c r="E248" i="51"/>
  <c r="W149" i="51"/>
  <c r="O149" i="51"/>
  <c r="S149" i="51"/>
  <c r="U153" i="51"/>
  <c r="P161" i="51"/>
  <c r="W165" i="51"/>
  <c r="O165" i="51"/>
  <c r="S165" i="51"/>
  <c r="U169" i="51"/>
  <c r="P177" i="51"/>
  <c r="X183" i="51"/>
  <c r="P183" i="51"/>
  <c r="U183" i="51"/>
  <c r="Q183" i="51"/>
  <c r="O187" i="51"/>
  <c r="N188" i="51"/>
  <c r="R189" i="51"/>
  <c r="W189" i="51"/>
  <c r="N189" i="51"/>
  <c r="S189" i="51"/>
  <c r="U190" i="51"/>
  <c r="J190" i="51"/>
  <c r="S190" i="51"/>
  <c r="X190" i="51"/>
  <c r="O190" i="51"/>
  <c r="O193" i="51"/>
  <c r="W196" i="51"/>
  <c r="O196" i="51"/>
  <c r="U196" i="51"/>
  <c r="Q196" i="51"/>
  <c r="U203" i="51"/>
  <c r="O205" i="51"/>
  <c r="J207" i="51"/>
  <c r="V215" i="51"/>
  <c r="N215" i="51"/>
  <c r="X215" i="51"/>
  <c r="O215" i="51"/>
  <c r="T215" i="51"/>
  <c r="P215" i="51"/>
  <c r="P217" i="51"/>
  <c r="J219" i="51"/>
  <c r="X221" i="51"/>
  <c r="P221" i="51"/>
  <c r="Q221" i="51"/>
  <c r="V221" i="51"/>
  <c r="R221" i="51"/>
  <c r="N225" i="51"/>
  <c r="S231" i="51"/>
  <c r="W238" i="51"/>
  <c r="O238" i="51"/>
  <c r="S238" i="51"/>
  <c r="R238" i="51"/>
  <c r="V238" i="51"/>
  <c r="P238" i="51"/>
  <c r="S241" i="51"/>
  <c r="X213" i="51"/>
  <c r="P213" i="51"/>
  <c r="V213" i="51"/>
  <c r="J213" i="51"/>
  <c r="O213" i="51"/>
  <c r="T213" i="51"/>
  <c r="S214" i="51"/>
  <c r="R214" i="51"/>
  <c r="W214" i="51"/>
  <c r="J214" i="51"/>
  <c r="Q214" i="51"/>
  <c r="T237" i="51"/>
  <c r="X237" i="51"/>
  <c r="P237" i="51"/>
  <c r="U237" i="51"/>
  <c r="W237" i="51"/>
  <c r="Q237" i="51"/>
  <c r="J123" i="51"/>
  <c r="J131" i="51"/>
  <c r="J139" i="51"/>
  <c r="J147" i="51"/>
  <c r="J155" i="51"/>
  <c r="J163" i="51"/>
  <c r="J171" i="51"/>
  <c r="U195" i="51"/>
  <c r="V201" i="51"/>
  <c r="N201" i="51"/>
  <c r="S206" i="51"/>
  <c r="X206" i="51"/>
  <c r="O206" i="51"/>
  <c r="R211" i="51"/>
  <c r="U211" i="51"/>
  <c r="W218" i="51"/>
  <c r="O218" i="51"/>
  <c r="S218" i="51"/>
  <c r="S222" i="51"/>
  <c r="V222" i="51"/>
  <c r="J222" i="51"/>
  <c r="T229" i="51"/>
  <c r="X229" i="51"/>
  <c r="P229" i="51"/>
  <c r="O229" i="51"/>
  <c r="W230" i="51"/>
  <c r="O230" i="51"/>
  <c r="S230" i="51"/>
  <c r="X230" i="51"/>
  <c r="J230" i="51"/>
  <c r="S234" i="51"/>
  <c r="W234" i="51"/>
  <c r="O234" i="51"/>
  <c r="T234" i="51"/>
  <c r="V243" i="51"/>
  <c r="N243" i="51"/>
  <c r="R243" i="51"/>
  <c r="W243" i="51"/>
  <c r="U182" i="51"/>
  <c r="J182" i="51"/>
  <c r="X191" i="51"/>
  <c r="P191" i="51"/>
  <c r="W204" i="51"/>
  <c r="O204" i="51"/>
  <c r="U220" i="51"/>
  <c r="J220" i="51"/>
  <c r="T220" i="51"/>
  <c r="V227" i="51"/>
  <c r="N227" i="51"/>
  <c r="R227" i="51"/>
  <c r="W227" i="51"/>
  <c r="T245" i="51"/>
  <c r="P245" i="51"/>
  <c r="S247" i="51"/>
  <c r="J247" i="51"/>
  <c r="G255" i="51"/>
  <c r="M255" i="51"/>
  <c r="L255" i="51"/>
  <c r="K255" i="51"/>
  <c r="I255" i="51"/>
  <c r="W210" i="51"/>
  <c r="O210" i="51"/>
  <c r="S226" i="51"/>
  <c r="W226" i="51"/>
  <c r="O226" i="51"/>
  <c r="S242" i="51"/>
  <c r="W242" i="51"/>
  <c r="O242" i="51"/>
  <c r="J228" i="51"/>
  <c r="J236" i="51"/>
  <c r="J244" i="51"/>
  <c r="K254" i="51"/>
  <c r="M256" i="51"/>
  <c r="G258" i="51"/>
  <c r="L259" i="51"/>
  <c r="M259" i="51"/>
  <c r="G259" i="51"/>
  <c r="I256" i="51"/>
  <c r="K258" i="51"/>
  <c r="I259" i="51"/>
  <c r="N229" i="50"/>
  <c r="P228" i="50"/>
  <c r="T228" i="50"/>
  <c r="W228" i="50"/>
  <c r="X228" i="50"/>
  <c r="J228" i="50"/>
  <c r="O228" i="50"/>
  <c r="V225" i="50"/>
  <c r="J225" i="50"/>
  <c r="Q225" i="50"/>
  <c r="Q224" i="50"/>
  <c r="T224" i="50"/>
  <c r="U224" i="50"/>
  <c r="X224" i="50"/>
  <c r="J224" i="50"/>
  <c r="O224" i="50"/>
  <c r="P224" i="50"/>
  <c r="V221" i="50"/>
  <c r="W221" i="50"/>
  <c r="Q221" i="50"/>
  <c r="R217" i="50"/>
  <c r="T217" i="50"/>
  <c r="N217" i="50"/>
  <c r="V217" i="50"/>
  <c r="P217" i="50"/>
  <c r="R215" i="50"/>
  <c r="U215" i="50"/>
  <c r="O209" i="50"/>
  <c r="R209" i="50"/>
  <c r="U209" i="50"/>
  <c r="J209" i="50"/>
  <c r="W209" i="50"/>
  <c r="V206" i="50"/>
  <c r="P203" i="50"/>
  <c r="R203" i="50"/>
  <c r="U203" i="50"/>
  <c r="V203" i="50"/>
  <c r="P201" i="50"/>
  <c r="P200" i="50"/>
  <c r="R199" i="50"/>
  <c r="T199" i="50"/>
  <c r="U199" i="50"/>
  <c r="X199" i="50"/>
  <c r="O199" i="50"/>
  <c r="P199" i="50"/>
  <c r="U198" i="50"/>
  <c r="J198" i="50"/>
  <c r="Q198" i="50"/>
  <c r="Q197" i="50"/>
  <c r="R197" i="50"/>
  <c r="S197" i="50"/>
  <c r="T197" i="50"/>
  <c r="N197" i="50"/>
  <c r="P197" i="50"/>
  <c r="Q196" i="50"/>
  <c r="Q195" i="50"/>
  <c r="J194" i="50"/>
  <c r="V193" i="50"/>
  <c r="W193" i="50"/>
  <c r="N193" i="50"/>
  <c r="Q193" i="50"/>
  <c r="T193" i="50"/>
  <c r="S192" i="50"/>
  <c r="O190" i="50"/>
  <c r="T190" i="50"/>
  <c r="N189" i="50"/>
  <c r="P189" i="50"/>
  <c r="Q188" i="50"/>
  <c r="U187" i="50"/>
  <c r="V187" i="50"/>
  <c r="N187" i="50"/>
  <c r="T187" i="50"/>
  <c r="V186" i="50"/>
  <c r="P186" i="50"/>
  <c r="N185" i="50"/>
  <c r="W185" i="50"/>
  <c r="O185" i="50"/>
  <c r="X185" i="50"/>
  <c r="Q185" i="50"/>
  <c r="T185" i="50"/>
  <c r="J185" i="50"/>
  <c r="V185" i="50"/>
  <c r="Q183" i="50"/>
  <c r="N181" i="50"/>
  <c r="V181" i="50"/>
  <c r="N179" i="50"/>
  <c r="T178" i="50"/>
  <c r="P177" i="50"/>
  <c r="T176" i="50"/>
  <c r="O176" i="50"/>
  <c r="O174" i="50"/>
  <c r="Q174" i="50"/>
  <c r="O173" i="50"/>
  <c r="R173" i="50"/>
  <c r="T173" i="50"/>
  <c r="J173" i="50"/>
  <c r="W173" i="50"/>
  <c r="O172" i="50"/>
  <c r="V172" i="50"/>
  <c r="Q170" i="50"/>
  <c r="J168" i="50"/>
  <c r="P167" i="50"/>
  <c r="Q167" i="50"/>
  <c r="W164" i="50"/>
  <c r="X164" i="50"/>
  <c r="O164" i="50"/>
  <c r="Q164" i="50"/>
  <c r="P160" i="50"/>
  <c r="R160" i="50"/>
  <c r="W160" i="50"/>
  <c r="X160" i="50"/>
  <c r="J160" i="50"/>
  <c r="Q159" i="50"/>
  <c r="P158" i="50"/>
  <c r="Q158" i="50"/>
  <c r="U157" i="50"/>
  <c r="J157" i="50"/>
  <c r="Q156" i="50"/>
  <c r="N153" i="50"/>
  <c r="O153" i="50"/>
  <c r="Q153" i="50"/>
  <c r="U153" i="50"/>
  <c r="T152" i="50"/>
  <c r="V149" i="50"/>
  <c r="X149" i="50"/>
  <c r="P149" i="50"/>
  <c r="V148" i="50"/>
  <c r="P148" i="50"/>
  <c r="R148" i="50"/>
  <c r="J147" i="50"/>
  <c r="W147" i="50"/>
  <c r="O147" i="50"/>
  <c r="X147" i="50"/>
  <c r="Q147" i="50"/>
  <c r="R147" i="50"/>
  <c r="S147" i="50"/>
  <c r="U147" i="50"/>
  <c r="J146" i="50"/>
  <c r="N145" i="50"/>
  <c r="O145" i="50"/>
  <c r="R145" i="50"/>
  <c r="N144" i="50"/>
  <c r="Q143" i="50"/>
  <c r="V143" i="50"/>
  <c r="N142" i="50"/>
  <c r="S141" i="50"/>
  <c r="O137" i="50"/>
  <c r="T136" i="50"/>
  <c r="N132" i="50"/>
  <c r="Q132" i="50"/>
  <c r="V132" i="50"/>
  <c r="Q131" i="50"/>
  <c r="S131" i="50"/>
  <c r="Q129" i="50"/>
  <c r="T129" i="50"/>
  <c r="P126" i="50"/>
  <c r="Q126" i="50"/>
  <c r="S126" i="50"/>
  <c r="U126" i="50"/>
  <c r="V126" i="50"/>
  <c r="X126" i="50"/>
  <c r="N126" i="50"/>
  <c r="J124" i="50"/>
  <c r="T124" i="50"/>
  <c r="Q122" i="50"/>
  <c r="N121" i="50"/>
  <c r="Q121" i="50"/>
  <c r="S121" i="50"/>
  <c r="U121" i="50"/>
  <c r="I239" i="50"/>
  <c r="W121" i="50"/>
  <c r="N119" i="50"/>
  <c r="O119" i="50"/>
  <c r="Q119" i="50"/>
  <c r="W119" i="50"/>
  <c r="X119" i="50"/>
  <c r="J119" i="50"/>
  <c r="O116" i="50"/>
  <c r="Q116" i="50"/>
  <c r="N114" i="50"/>
  <c r="P114" i="50"/>
  <c r="O113" i="50"/>
  <c r="R113" i="50"/>
  <c r="O109" i="50"/>
  <c r="P109" i="50"/>
  <c r="Q109" i="50"/>
  <c r="T106" i="50"/>
  <c r="V106" i="50"/>
  <c r="J106" i="50"/>
  <c r="W106" i="50"/>
  <c r="R106" i="50"/>
  <c r="U105" i="50"/>
  <c r="N105" i="50"/>
  <c r="T105" i="50"/>
  <c r="N104" i="50"/>
  <c r="G238" i="50"/>
  <c r="G239" i="50"/>
  <c r="J103" i="50"/>
  <c r="I240" i="50"/>
  <c r="N102" i="50"/>
  <c r="T102" i="50"/>
  <c r="U102" i="50"/>
  <c r="O97" i="50"/>
  <c r="T97" i="50"/>
  <c r="P96" i="50"/>
  <c r="Q96" i="50"/>
  <c r="P94" i="50"/>
  <c r="S93" i="50"/>
  <c r="N92" i="50"/>
  <c r="V92" i="50"/>
  <c r="P92" i="50"/>
  <c r="X92" i="50"/>
  <c r="J90" i="50"/>
  <c r="O90" i="50"/>
  <c r="U90" i="50"/>
  <c r="W89" i="50"/>
  <c r="N89" i="50"/>
  <c r="S89" i="50"/>
  <c r="N86" i="50"/>
  <c r="X86" i="50"/>
  <c r="Q86" i="50"/>
  <c r="R86" i="50"/>
  <c r="S86" i="50"/>
  <c r="T86" i="50"/>
  <c r="J84" i="50"/>
  <c r="O83" i="50"/>
  <c r="P83" i="50"/>
  <c r="S83" i="50"/>
  <c r="U83" i="50"/>
  <c r="R82" i="50"/>
  <c r="N82" i="50"/>
  <c r="S80" i="50"/>
  <c r="V80" i="50"/>
  <c r="P78" i="50"/>
  <c r="T78" i="50"/>
  <c r="S77" i="50"/>
  <c r="N75" i="50"/>
  <c r="O75" i="50" s="1"/>
  <c r="K239" i="50"/>
  <c r="L239" i="50"/>
  <c r="S74" i="50"/>
  <c r="J74" i="50"/>
  <c r="T74" i="50"/>
  <c r="J71" i="50"/>
  <c r="P77" i="50"/>
  <c r="U74" i="50"/>
  <c r="P80" i="50"/>
  <c r="R81" i="50"/>
  <c r="W83" i="50"/>
  <c r="R84" i="50"/>
  <c r="N85" i="50"/>
  <c r="V87" i="50"/>
  <c r="O89" i="50"/>
  <c r="P90" i="50"/>
  <c r="P91" i="50"/>
  <c r="X93" i="50"/>
  <c r="N95" i="50"/>
  <c r="R96" i="50"/>
  <c r="W99" i="50"/>
  <c r="P99" i="50"/>
  <c r="U100" i="50"/>
  <c r="P102" i="50"/>
  <c r="Q103" i="50"/>
  <c r="X104" i="50"/>
  <c r="R104" i="50"/>
  <c r="V105" i="50"/>
  <c r="J108" i="50"/>
  <c r="V108" i="50"/>
  <c r="R109" i="50"/>
  <c r="X112" i="50"/>
  <c r="R114" i="50"/>
  <c r="U115" i="50"/>
  <c r="R116" i="50"/>
  <c r="P117" i="50"/>
  <c r="S118" i="50"/>
  <c r="N124" i="50"/>
  <c r="J125" i="50"/>
  <c r="P127" i="50"/>
  <c r="W129" i="50"/>
  <c r="N129" i="50"/>
  <c r="X134" i="50"/>
  <c r="N134" i="50"/>
  <c r="J138" i="50"/>
  <c r="T139" i="50"/>
  <c r="T140" i="50"/>
  <c r="U141" i="50"/>
  <c r="N143" i="50"/>
  <c r="J145" i="50"/>
  <c r="R146" i="50"/>
  <c r="T155" i="50"/>
  <c r="V160" i="50"/>
  <c r="N160" i="50"/>
  <c r="Q160" i="50"/>
  <c r="U160" i="50"/>
  <c r="T160" i="50"/>
  <c r="Q165" i="50"/>
  <c r="O165" i="50"/>
  <c r="W169" i="50"/>
  <c r="Q169" i="50"/>
  <c r="O171" i="50"/>
  <c r="W174" i="50"/>
  <c r="V174" i="50"/>
  <c r="N174" i="50"/>
  <c r="Q80" i="50"/>
  <c r="T81" i="50"/>
  <c r="J83" i="50"/>
  <c r="X83" i="50"/>
  <c r="S84" i="50"/>
  <c r="P85" i="50"/>
  <c r="J87" i="50"/>
  <c r="W87" i="50"/>
  <c r="Q89" i="50"/>
  <c r="Q90" i="50"/>
  <c r="R91" i="50"/>
  <c r="P95" i="50"/>
  <c r="S96" i="50"/>
  <c r="P98" i="50"/>
  <c r="J100" i="50"/>
  <c r="V100" i="50"/>
  <c r="S102" i="50"/>
  <c r="J105" i="50"/>
  <c r="W105" i="50"/>
  <c r="N108" i="50"/>
  <c r="W108" i="50"/>
  <c r="S109" i="50"/>
  <c r="W115" i="50"/>
  <c r="S116" i="50"/>
  <c r="R117" i="50"/>
  <c r="U118" i="50"/>
  <c r="P124" i="50"/>
  <c r="Q125" i="50"/>
  <c r="S127" i="50"/>
  <c r="X130" i="50"/>
  <c r="T130" i="50"/>
  <c r="O130" i="50"/>
  <c r="V136" i="50"/>
  <c r="S136" i="50"/>
  <c r="R136" i="50"/>
  <c r="P138" i="50"/>
  <c r="W139" i="50"/>
  <c r="U140" i="50"/>
  <c r="V151" i="50"/>
  <c r="T151" i="50"/>
  <c r="U155" i="50"/>
  <c r="S158" i="50"/>
  <c r="R158" i="50"/>
  <c r="V158" i="50"/>
  <c r="J158" i="50"/>
  <c r="W167" i="50"/>
  <c r="R167" i="50"/>
  <c r="X167" i="50"/>
  <c r="O167" i="50"/>
  <c r="V171" i="50"/>
  <c r="R172" i="50"/>
  <c r="X172" i="50"/>
  <c r="N172" i="50"/>
  <c r="S172" i="50"/>
  <c r="Q172" i="50"/>
  <c r="S176" i="50"/>
  <c r="Q176" i="50"/>
  <c r="V176" i="50"/>
  <c r="J176" i="50"/>
  <c r="U176" i="50"/>
  <c r="V81" i="50"/>
  <c r="T84" i="50"/>
  <c r="N87" i="50"/>
  <c r="X87" i="50"/>
  <c r="T90" i="50"/>
  <c r="W91" i="50"/>
  <c r="J94" i="50"/>
  <c r="N100" i="50"/>
  <c r="O108" i="50"/>
  <c r="X108" i="50"/>
  <c r="S114" i="50"/>
  <c r="U114" i="50"/>
  <c r="T116" i="50"/>
  <c r="W117" i="50"/>
  <c r="Q124" i="50"/>
  <c r="J137" i="50"/>
  <c r="R141" i="50"/>
  <c r="V141" i="50"/>
  <c r="N141" i="50"/>
  <c r="Q146" i="50"/>
  <c r="P146" i="50"/>
  <c r="X146" i="50"/>
  <c r="W146" i="50"/>
  <c r="W100" i="50"/>
  <c r="O100" i="50"/>
  <c r="T115" i="50"/>
  <c r="S115" i="50"/>
  <c r="T118" i="50"/>
  <c r="X118" i="50"/>
  <c r="N118" i="50"/>
  <c r="W127" i="50"/>
  <c r="X127" i="50"/>
  <c r="N127" i="50"/>
  <c r="W138" i="50"/>
  <c r="R138" i="50"/>
  <c r="O138" i="50"/>
  <c r="X138" i="50"/>
  <c r="V139" i="50"/>
  <c r="R139" i="50"/>
  <c r="Q139" i="50"/>
  <c r="U139" i="50"/>
  <c r="V140" i="50"/>
  <c r="N140" i="50"/>
  <c r="X140" i="50"/>
  <c r="O140" i="50"/>
  <c r="R140" i="50"/>
  <c r="V155" i="50"/>
  <c r="Q155" i="50"/>
  <c r="X155" i="50"/>
  <c r="J155" i="50"/>
  <c r="S155" i="50"/>
  <c r="R155" i="50"/>
  <c r="R171" i="50"/>
  <c r="S171" i="50"/>
  <c r="Q171" i="50"/>
  <c r="P171" i="50"/>
  <c r="U182" i="50"/>
  <c r="N182" i="50"/>
  <c r="W205" i="50"/>
  <c r="N205" i="50"/>
  <c r="T205" i="50"/>
  <c r="S205" i="50"/>
  <c r="R205" i="50"/>
  <c r="Q205" i="50"/>
  <c r="P205" i="50"/>
  <c r="X205" i="50"/>
  <c r="V205" i="50"/>
  <c r="T211" i="50"/>
  <c r="N211" i="50"/>
  <c r="V211" i="50"/>
  <c r="R211" i="50"/>
  <c r="X80" i="50"/>
  <c r="Q83" i="50"/>
  <c r="N84" i="50"/>
  <c r="V84" i="50"/>
  <c r="W85" i="50"/>
  <c r="P87" i="50"/>
  <c r="P88" i="50"/>
  <c r="V90" i="50"/>
  <c r="R94" i="50"/>
  <c r="Q100" i="50"/>
  <c r="P101" i="50"/>
  <c r="R103" i="50"/>
  <c r="P103" i="50"/>
  <c r="Q105" i="50"/>
  <c r="Q108" i="50"/>
  <c r="N109" i="50"/>
  <c r="O115" i="50"/>
  <c r="J116" i="50"/>
  <c r="V116" i="50"/>
  <c r="J118" i="50"/>
  <c r="R119" i="50"/>
  <c r="P119" i="50"/>
  <c r="T119" i="50"/>
  <c r="P123" i="50"/>
  <c r="U124" i="50"/>
  <c r="W128" i="50"/>
  <c r="N128" i="50"/>
  <c r="X132" i="50"/>
  <c r="P132" i="50"/>
  <c r="R132" i="50"/>
  <c r="U132" i="50"/>
  <c r="Q137" i="50"/>
  <c r="J139" i="50"/>
  <c r="J140" i="50"/>
  <c r="J141" i="50"/>
  <c r="S142" i="50"/>
  <c r="W177" i="50"/>
  <c r="O177" i="50"/>
  <c r="J177" i="50"/>
  <c r="X177" i="50"/>
  <c r="U177" i="50"/>
  <c r="P184" i="50"/>
  <c r="P79" i="50"/>
  <c r="O84" i="50"/>
  <c r="W84" i="50"/>
  <c r="Q87" i="50"/>
  <c r="T88" i="50"/>
  <c r="X90" i="50"/>
  <c r="T94" i="50"/>
  <c r="X96" i="50"/>
  <c r="O96" i="50"/>
  <c r="R100" i="50"/>
  <c r="U101" i="50"/>
  <c r="V102" i="50"/>
  <c r="Q102" i="50"/>
  <c r="R105" i="50"/>
  <c r="S108" i="50"/>
  <c r="T109" i="50"/>
  <c r="V109" i="50"/>
  <c r="J109" i="50"/>
  <c r="W113" i="50"/>
  <c r="J113" i="50"/>
  <c r="P115" i="50"/>
  <c r="N116" i="50"/>
  <c r="P118" i="50"/>
  <c r="X120" i="50"/>
  <c r="P120" i="50"/>
  <c r="V124" i="50"/>
  <c r="T125" i="50"/>
  <c r="O125" i="50"/>
  <c r="X125" i="50"/>
  <c r="P125" i="50"/>
  <c r="N133" i="50"/>
  <c r="N136" i="50"/>
  <c r="V137" i="50"/>
  <c r="O139" i="50"/>
  <c r="P140" i="50"/>
  <c r="P141" i="50"/>
  <c r="T142" i="50"/>
  <c r="T143" i="50"/>
  <c r="P143" i="50"/>
  <c r="X143" i="50"/>
  <c r="O143" i="50"/>
  <c r="S145" i="50"/>
  <c r="T145" i="50"/>
  <c r="Q145" i="50"/>
  <c r="W145" i="50"/>
  <c r="V145" i="50"/>
  <c r="O158" i="50"/>
  <c r="S160" i="50"/>
  <c r="T161" i="50"/>
  <c r="S161" i="50"/>
  <c r="J161" i="50"/>
  <c r="U161" i="50"/>
  <c r="Q161" i="50"/>
  <c r="R163" i="50"/>
  <c r="X163" i="50"/>
  <c r="O163" i="50"/>
  <c r="V163" i="50"/>
  <c r="Q163" i="50"/>
  <c r="P163" i="50"/>
  <c r="P172" i="50"/>
  <c r="P174" i="50"/>
  <c r="R176" i="50"/>
  <c r="V179" i="50"/>
  <c r="W179" i="50"/>
  <c r="X179" i="50"/>
  <c r="P179" i="50"/>
  <c r="O179" i="50"/>
  <c r="J81" i="50"/>
  <c r="P84" i="50"/>
  <c r="S87" i="50"/>
  <c r="V94" i="50"/>
  <c r="S100" i="50"/>
  <c r="P107" i="50"/>
  <c r="T108" i="50"/>
  <c r="Q115" i="50"/>
  <c r="X116" i="50"/>
  <c r="P116" i="50"/>
  <c r="Q118" i="50"/>
  <c r="X123" i="50"/>
  <c r="W123" i="50"/>
  <c r="R123" i="50"/>
  <c r="P139" i="50"/>
  <c r="Q140" i="50"/>
  <c r="O155" i="50"/>
  <c r="W184" i="50"/>
  <c r="R184" i="50"/>
  <c r="X207" i="50"/>
  <c r="U207" i="50"/>
  <c r="R207" i="50"/>
  <c r="O207" i="50"/>
  <c r="N207" i="50"/>
  <c r="W207" i="50"/>
  <c r="V207" i="50"/>
  <c r="O81" i="50"/>
  <c r="T87" i="50"/>
  <c r="J91" i="50"/>
  <c r="T100" i="50"/>
  <c r="U108" i="50"/>
  <c r="R115" i="50"/>
  <c r="N117" i="50"/>
  <c r="R118" i="50"/>
  <c r="S124" i="50"/>
  <c r="X124" i="50"/>
  <c r="O124" i="50"/>
  <c r="R124" i="50"/>
  <c r="O127" i="50"/>
  <c r="X133" i="50"/>
  <c r="Q133" i="50"/>
  <c r="T137" i="50"/>
  <c r="R137" i="50"/>
  <c r="N137" i="50"/>
  <c r="U137" i="50"/>
  <c r="S139" i="50"/>
  <c r="S140" i="50"/>
  <c r="V142" i="50"/>
  <c r="P142" i="50"/>
  <c r="X142" i="50"/>
  <c r="J142" i="50"/>
  <c r="P155" i="50"/>
  <c r="J171" i="50"/>
  <c r="W208" i="50"/>
  <c r="S208" i="50"/>
  <c r="T208" i="50"/>
  <c r="R208" i="50"/>
  <c r="Q208" i="50"/>
  <c r="P208" i="50"/>
  <c r="O208" i="50"/>
  <c r="X208" i="50"/>
  <c r="U208" i="50"/>
  <c r="O121" i="50"/>
  <c r="V131" i="50"/>
  <c r="T131" i="50"/>
  <c r="O148" i="50"/>
  <c r="X148" i="50"/>
  <c r="W149" i="50"/>
  <c r="Q149" i="50"/>
  <c r="W152" i="50"/>
  <c r="W157" i="50"/>
  <c r="T157" i="50"/>
  <c r="J159" i="50"/>
  <c r="X159" i="50"/>
  <c r="V164" i="50"/>
  <c r="T164" i="50"/>
  <c r="S166" i="50"/>
  <c r="P166" i="50"/>
  <c r="U175" i="50"/>
  <c r="O175" i="50"/>
  <c r="R180" i="50"/>
  <c r="N183" i="50"/>
  <c r="Q191" i="50"/>
  <c r="O193" i="50"/>
  <c r="X193" i="50"/>
  <c r="J196" i="50"/>
  <c r="S199" i="50"/>
  <c r="V199" i="50"/>
  <c r="Q201" i="50"/>
  <c r="J202" i="50"/>
  <c r="Q204" i="50"/>
  <c r="U213" i="50"/>
  <c r="R213" i="50"/>
  <c r="V214" i="50"/>
  <c r="N214" i="50"/>
  <c r="U216" i="50"/>
  <c r="R221" i="50"/>
  <c r="U222" i="50"/>
  <c r="V223" i="50"/>
  <c r="S225" i="50"/>
  <c r="O229" i="50"/>
  <c r="W144" i="50"/>
  <c r="Q144" i="50"/>
  <c r="S153" i="50"/>
  <c r="W153" i="50"/>
  <c r="J153" i="50"/>
  <c r="T156" i="50"/>
  <c r="N156" i="50"/>
  <c r="S183" i="50"/>
  <c r="R183" i="50"/>
  <c r="X189" i="50"/>
  <c r="S189" i="50"/>
  <c r="R191" i="50"/>
  <c r="R196" i="50"/>
  <c r="X196" i="50"/>
  <c r="O196" i="50"/>
  <c r="J200" i="50"/>
  <c r="R201" i="50"/>
  <c r="N202" i="50"/>
  <c r="P229" i="50"/>
  <c r="X216" i="50"/>
  <c r="S216" i="50"/>
  <c r="W222" i="50"/>
  <c r="O222" i="50"/>
  <c r="U223" i="50"/>
  <c r="P223" i="50"/>
  <c r="M235" i="50"/>
  <c r="G235" i="50"/>
  <c r="K235" i="50"/>
  <c r="J212" i="50"/>
  <c r="J223" i="50"/>
  <c r="S229" i="50"/>
  <c r="U191" i="50"/>
  <c r="O191" i="50"/>
  <c r="W194" i="50"/>
  <c r="P194" i="50"/>
  <c r="U201" i="50"/>
  <c r="S202" i="50"/>
  <c r="T212" i="50"/>
  <c r="U220" i="50"/>
  <c r="T220" i="50"/>
  <c r="U221" i="50"/>
  <c r="X221" i="50"/>
  <c r="O221" i="50"/>
  <c r="S221" i="50"/>
  <c r="N223" i="50"/>
  <c r="X225" i="50"/>
  <c r="P225" i="50"/>
  <c r="T225" i="50"/>
  <c r="T229" i="50"/>
  <c r="L235" i="50"/>
  <c r="S122" i="50"/>
  <c r="U122" i="50"/>
  <c r="X135" i="50"/>
  <c r="O135" i="50"/>
  <c r="U148" i="50"/>
  <c r="O152" i="50"/>
  <c r="R153" i="50"/>
  <c r="T159" i="50"/>
  <c r="X170" i="50"/>
  <c r="T170" i="50"/>
  <c r="U183" i="50"/>
  <c r="W188" i="50"/>
  <c r="N188" i="50"/>
  <c r="X192" i="50"/>
  <c r="O192" i="50"/>
  <c r="U193" i="50"/>
  <c r="P195" i="50"/>
  <c r="T196" i="50"/>
  <c r="J201" i="50"/>
  <c r="T203" i="50"/>
  <c r="S203" i="50"/>
  <c r="X209" i="50"/>
  <c r="P209" i="50"/>
  <c r="X215" i="50"/>
  <c r="J215" i="50"/>
  <c r="N221" i="50"/>
  <c r="J222" i="50"/>
  <c r="Q223" i="50"/>
  <c r="O225" i="50"/>
  <c r="V226" i="50"/>
  <c r="W229" i="50"/>
  <c r="W212" i="50"/>
  <c r="O212" i="50"/>
  <c r="J216" i="50"/>
  <c r="N222" i="50"/>
  <c r="R223" i="50"/>
  <c r="P191" i="50"/>
  <c r="V201" i="50"/>
  <c r="N201" i="50"/>
  <c r="V202" i="50"/>
  <c r="Q202" i="50"/>
  <c r="P216" i="50"/>
  <c r="R222" i="50"/>
  <c r="T223" i="50"/>
  <c r="U229" i="50"/>
  <c r="Q229" i="50"/>
  <c r="V229" i="50"/>
  <c r="M237" i="50"/>
  <c r="S224" i="50"/>
  <c r="Q228" i="50"/>
  <c r="I237" i="50"/>
  <c r="N77" i="50"/>
  <c r="O77" i="50" s="1"/>
  <c r="Q74" i="50"/>
  <c r="R77" i="50"/>
  <c r="I235" i="50"/>
  <c r="G237" i="50"/>
  <c r="J77" i="50"/>
  <c r="K237" i="50"/>
  <c r="T75" i="50"/>
  <c r="T71" i="50"/>
  <c r="R74" i="50"/>
  <c r="I44" i="50"/>
  <c r="V72" i="50" s="1"/>
  <c r="S71" i="50"/>
  <c r="S75" i="50"/>
  <c r="U76" i="50"/>
  <c r="Q78" i="50"/>
  <c r="J79" i="50"/>
  <c r="V79" i="50"/>
  <c r="R80" i="50"/>
  <c r="N81" i="50"/>
  <c r="T82" i="50"/>
  <c r="V83" i="50"/>
  <c r="N83" i="50"/>
  <c r="O85" i="50"/>
  <c r="X85" i="50"/>
  <c r="V88" i="50"/>
  <c r="R89" i="50"/>
  <c r="N90" i="50"/>
  <c r="W90" i="50"/>
  <c r="S91" i="50"/>
  <c r="R93" i="50"/>
  <c r="N94" i="50"/>
  <c r="T95" i="50"/>
  <c r="U96" i="50"/>
  <c r="J96" i="50"/>
  <c r="U97" i="50"/>
  <c r="Q98" i="50"/>
  <c r="J99" i="50"/>
  <c r="J101" i="50"/>
  <c r="V101" i="50"/>
  <c r="R102" i="50"/>
  <c r="N103" i="50"/>
  <c r="W103" i="50"/>
  <c r="S104" i="50"/>
  <c r="X105" i="50"/>
  <c r="P105" i="50"/>
  <c r="U106" i="50"/>
  <c r="Q107" i="50"/>
  <c r="U110" i="50"/>
  <c r="Q111" i="50"/>
  <c r="N112" i="50"/>
  <c r="S113" i="50"/>
  <c r="O114" i="50"/>
  <c r="X114" i="50"/>
  <c r="S117" i="50"/>
  <c r="W118" i="50"/>
  <c r="O118" i="50"/>
  <c r="U119" i="50"/>
  <c r="Q120" i="50"/>
  <c r="J121" i="50"/>
  <c r="R122" i="50"/>
  <c r="O123" i="50"/>
  <c r="N125" i="50"/>
  <c r="W125" i="50"/>
  <c r="Q127" i="50"/>
  <c r="O128" i="50"/>
  <c r="J129" i="50"/>
  <c r="U130" i="50"/>
  <c r="R133" i="50"/>
  <c r="P134" i="50"/>
  <c r="N135" i="50"/>
  <c r="Q138" i="50"/>
  <c r="W141" i="50"/>
  <c r="O141" i="50"/>
  <c r="T141" i="50"/>
  <c r="R144" i="50"/>
  <c r="V146" i="50"/>
  <c r="N146" i="50"/>
  <c r="T146" i="50"/>
  <c r="S146" i="50"/>
  <c r="N151" i="50"/>
  <c r="O154" i="50"/>
  <c r="P162" i="50"/>
  <c r="X218" i="50"/>
  <c r="P218" i="50"/>
  <c r="T218" i="50"/>
  <c r="U218" i="50"/>
  <c r="R218" i="50"/>
  <c r="J218" i="50"/>
  <c r="W218" i="50"/>
  <c r="V218" i="50"/>
  <c r="S218" i="50"/>
  <c r="Q218" i="50"/>
  <c r="O218" i="50"/>
  <c r="N218" i="50"/>
  <c r="Q75" i="50"/>
  <c r="J76" i="50"/>
  <c r="R78" i="50"/>
  <c r="N79" i="50"/>
  <c r="W79" i="50"/>
  <c r="X81" i="50"/>
  <c r="P81" i="50"/>
  <c r="U82" i="50"/>
  <c r="N88" i="50"/>
  <c r="W88" i="50"/>
  <c r="T91" i="50"/>
  <c r="W94" i="50"/>
  <c r="O94" i="50"/>
  <c r="U95" i="50"/>
  <c r="J97" i="50"/>
  <c r="V97" i="50"/>
  <c r="R98" i="50"/>
  <c r="N101" i="50"/>
  <c r="W101" i="50"/>
  <c r="T104" i="50"/>
  <c r="R107" i="50"/>
  <c r="J110" i="50"/>
  <c r="V110" i="50"/>
  <c r="S111" i="50"/>
  <c r="T113" i="50"/>
  <c r="U117" i="50"/>
  <c r="R120" i="50"/>
  <c r="V123" i="50"/>
  <c r="N123" i="50"/>
  <c r="Q128" i="50"/>
  <c r="S129" i="50"/>
  <c r="X129" i="50"/>
  <c r="P129" i="50"/>
  <c r="W130" i="50"/>
  <c r="S133" i="50"/>
  <c r="Q134" i="50"/>
  <c r="U135" i="50"/>
  <c r="J135" i="50"/>
  <c r="R135" i="50"/>
  <c r="S144" i="50"/>
  <c r="J150" i="50"/>
  <c r="Q154" i="50"/>
  <c r="R162" i="50"/>
  <c r="X182" i="50"/>
  <c r="P182" i="50"/>
  <c r="V182" i="50"/>
  <c r="J182" i="50"/>
  <c r="T182" i="50"/>
  <c r="W182" i="50"/>
  <c r="S182" i="50"/>
  <c r="R182" i="50"/>
  <c r="Q182" i="50"/>
  <c r="O182" i="50"/>
  <c r="X210" i="50"/>
  <c r="P210" i="50"/>
  <c r="T210" i="50"/>
  <c r="O210" i="50"/>
  <c r="W210" i="50"/>
  <c r="J210" i="50"/>
  <c r="V210" i="50"/>
  <c r="U210" i="50"/>
  <c r="S210" i="50"/>
  <c r="R210" i="50"/>
  <c r="Q210" i="50"/>
  <c r="N210" i="50"/>
  <c r="S219" i="50"/>
  <c r="W219" i="50"/>
  <c r="O219" i="50"/>
  <c r="R219" i="50"/>
  <c r="P219" i="50"/>
  <c r="J219" i="50"/>
  <c r="X219" i="50"/>
  <c r="V219" i="50"/>
  <c r="U219" i="50"/>
  <c r="T219" i="50"/>
  <c r="Q219" i="50"/>
  <c r="N219" i="50"/>
  <c r="U71" i="50"/>
  <c r="R75" i="50"/>
  <c r="S78" i="50"/>
  <c r="O79" i="50"/>
  <c r="X79" i="50"/>
  <c r="T80" i="50"/>
  <c r="Q81" i="50"/>
  <c r="J82" i="50"/>
  <c r="V82" i="50"/>
  <c r="Q85" i="50"/>
  <c r="O88" i="50"/>
  <c r="T89" i="50"/>
  <c r="U91" i="50"/>
  <c r="Q94" i="50"/>
  <c r="J95" i="50"/>
  <c r="V95" i="50"/>
  <c r="N97" i="50"/>
  <c r="T98" i="50"/>
  <c r="V99" i="50"/>
  <c r="N99" i="50"/>
  <c r="O101" i="50"/>
  <c r="X101" i="50"/>
  <c r="V104" i="50"/>
  <c r="S107" i="50"/>
  <c r="N110" i="50"/>
  <c r="T111" i="50"/>
  <c r="U112" i="50"/>
  <c r="J112" i="50"/>
  <c r="U113" i="50"/>
  <c r="Q114" i="50"/>
  <c r="J117" i="50"/>
  <c r="V117" i="50"/>
  <c r="S120" i="50"/>
  <c r="X121" i="50"/>
  <c r="P121" i="50"/>
  <c r="Q123" i="50"/>
  <c r="T127" i="50"/>
  <c r="R128" i="50"/>
  <c r="O129" i="50"/>
  <c r="J130" i="50"/>
  <c r="U133" i="50"/>
  <c r="S134" i="50"/>
  <c r="P135" i="50"/>
  <c r="X136" i="50"/>
  <c r="P136" i="50"/>
  <c r="U136" i="50"/>
  <c r="J136" i="50"/>
  <c r="T138" i="50"/>
  <c r="R142" i="50"/>
  <c r="W142" i="50"/>
  <c r="O142" i="50"/>
  <c r="T144" i="50"/>
  <c r="N150" i="50"/>
  <c r="Q151" i="50"/>
  <c r="R154" i="50"/>
  <c r="P156" i="50"/>
  <c r="J165" i="50"/>
  <c r="P169" i="50"/>
  <c r="J175" i="50"/>
  <c r="W180" i="50"/>
  <c r="O180" i="50"/>
  <c r="U180" i="50"/>
  <c r="J180" i="50"/>
  <c r="P180" i="50"/>
  <c r="X180" i="50"/>
  <c r="V180" i="50"/>
  <c r="T180" i="50"/>
  <c r="S180" i="50"/>
  <c r="N76" i="50"/>
  <c r="O76" i="50" s="1"/>
  <c r="U88" i="50"/>
  <c r="J88" i="50"/>
  <c r="X97" i="50"/>
  <c r="P97" i="50"/>
  <c r="U98" i="50"/>
  <c r="T107" i="50"/>
  <c r="W110" i="50"/>
  <c r="O110" i="50"/>
  <c r="U111" i="50"/>
  <c r="T120" i="50"/>
  <c r="S128" i="50"/>
  <c r="V130" i="50"/>
  <c r="N130" i="50"/>
  <c r="S130" i="50"/>
  <c r="T134" i="50"/>
  <c r="Q150" i="50"/>
  <c r="W162" i="50"/>
  <c r="O162" i="50"/>
  <c r="Q162" i="50"/>
  <c r="X162" i="50"/>
  <c r="N162" i="50"/>
  <c r="V162" i="50"/>
  <c r="J162" i="50"/>
  <c r="U162" i="50"/>
  <c r="T162" i="50"/>
  <c r="S227" i="50"/>
  <c r="W227" i="50"/>
  <c r="O227" i="50"/>
  <c r="X227" i="50"/>
  <c r="J227" i="50"/>
  <c r="U227" i="50"/>
  <c r="V227" i="50"/>
  <c r="T227" i="50"/>
  <c r="R227" i="50"/>
  <c r="Q227" i="50"/>
  <c r="P227" i="50"/>
  <c r="N227" i="50"/>
  <c r="P74" i="50"/>
  <c r="U75" i="50"/>
  <c r="Q76" i="50"/>
  <c r="U78" i="50"/>
  <c r="Q79" i="50"/>
  <c r="N80" i="50"/>
  <c r="S81" i="50"/>
  <c r="O82" i="50"/>
  <c r="X82" i="50"/>
  <c r="T83" i="50"/>
  <c r="S85" i="50"/>
  <c r="W86" i="50"/>
  <c r="O86" i="50"/>
  <c r="U87" i="50"/>
  <c r="Q88" i="50"/>
  <c r="J89" i="50"/>
  <c r="R90" i="50"/>
  <c r="O91" i="50"/>
  <c r="N93" i="50"/>
  <c r="W93" i="50"/>
  <c r="S94" i="50"/>
  <c r="O95" i="50"/>
  <c r="X95" i="50"/>
  <c r="Q97" i="50"/>
  <c r="J98" i="50"/>
  <c r="V98" i="50"/>
  <c r="R99" i="50"/>
  <c r="Q101" i="50"/>
  <c r="J102" i="50"/>
  <c r="S103" i="50"/>
  <c r="O104" i="50"/>
  <c r="U107" i="50"/>
  <c r="Q110" i="50"/>
  <c r="J111" i="50"/>
  <c r="V111" i="50"/>
  <c r="R112" i="50"/>
  <c r="N113" i="50"/>
  <c r="T114" i="50"/>
  <c r="V115" i="50"/>
  <c r="N115" i="50"/>
  <c r="O117" i="50"/>
  <c r="X117" i="50"/>
  <c r="V120" i="50"/>
  <c r="R121" i="50"/>
  <c r="N122" i="50"/>
  <c r="W122" i="50"/>
  <c r="S123" i="50"/>
  <c r="R125" i="50"/>
  <c r="R126" i="50"/>
  <c r="W126" i="50"/>
  <c r="O126" i="50"/>
  <c r="T128" i="50"/>
  <c r="R129" i="50"/>
  <c r="P130" i="50"/>
  <c r="J133" i="50"/>
  <c r="U134" i="50"/>
  <c r="S135" i="50"/>
  <c r="Q136" i="50"/>
  <c r="S137" i="50"/>
  <c r="X137" i="50"/>
  <c r="P137" i="50"/>
  <c r="Q142" i="50"/>
  <c r="U143" i="50"/>
  <c r="J143" i="50"/>
  <c r="R143" i="50"/>
  <c r="S150" i="50"/>
  <c r="R152" i="50"/>
  <c r="X152" i="50"/>
  <c r="P152" i="50"/>
  <c r="V152" i="50"/>
  <c r="N152" i="50"/>
  <c r="U152" i="50"/>
  <c r="J152" i="50"/>
  <c r="R76" i="50"/>
  <c r="J78" i="50"/>
  <c r="V78" i="50"/>
  <c r="S79" i="50"/>
  <c r="R88" i="50"/>
  <c r="V91" i="50"/>
  <c r="N91" i="50"/>
  <c r="R97" i="50"/>
  <c r="N98" i="50"/>
  <c r="W98" i="50"/>
  <c r="R101" i="50"/>
  <c r="U104" i="50"/>
  <c r="J104" i="50"/>
  <c r="J107" i="50"/>
  <c r="W107" i="50"/>
  <c r="R110" i="50"/>
  <c r="N111" i="50"/>
  <c r="W111" i="50"/>
  <c r="X113" i="50"/>
  <c r="P113" i="50"/>
  <c r="N120" i="50"/>
  <c r="W120" i="50"/>
  <c r="V128" i="50"/>
  <c r="Q130" i="50"/>
  <c r="W133" i="50"/>
  <c r="O133" i="50"/>
  <c r="T133" i="50"/>
  <c r="V134" i="50"/>
  <c r="X144" i="50"/>
  <c r="P144" i="50"/>
  <c r="U144" i="50"/>
  <c r="J144" i="50"/>
  <c r="U150" i="50"/>
  <c r="X154" i="50"/>
  <c r="P154" i="50"/>
  <c r="V154" i="50"/>
  <c r="N154" i="50"/>
  <c r="T154" i="50"/>
  <c r="S154" i="50"/>
  <c r="T169" i="50"/>
  <c r="X169" i="50"/>
  <c r="O169" i="50"/>
  <c r="V169" i="50"/>
  <c r="J169" i="50"/>
  <c r="U169" i="50"/>
  <c r="S169" i="50"/>
  <c r="R169" i="50"/>
  <c r="X175" i="50"/>
  <c r="P175" i="50"/>
  <c r="V175" i="50"/>
  <c r="N175" i="50"/>
  <c r="W175" i="50"/>
  <c r="T175" i="50"/>
  <c r="S175" i="50"/>
  <c r="R175" i="50"/>
  <c r="Q175" i="50"/>
  <c r="R71" i="50"/>
  <c r="S76" i="50"/>
  <c r="N78" i="50"/>
  <c r="T79" i="50"/>
  <c r="U80" i="50"/>
  <c r="J80" i="50"/>
  <c r="U81" i="50"/>
  <c r="Q82" i="50"/>
  <c r="J85" i="50"/>
  <c r="V85" i="50"/>
  <c r="S88" i="50"/>
  <c r="X89" i="50"/>
  <c r="P89" i="50"/>
  <c r="Q91" i="50"/>
  <c r="U94" i="50"/>
  <c r="Q95" i="50"/>
  <c r="S97" i="50"/>
  <c r="O98" i="50"/>
  <c r="X98" i="50"/>
  <c r="T99" i="50"/>
  <c r="S101" i="50"/>
  <c r="W102" i="50"/>
  <c r="O102" i="50"/>
  <c r="U103" i="50"/>
  <c r="Q104" i="50"/>
  <c r="O107" i="50"/>
  <c r="S110" i="50"/>
  <c r="O111" i="50"/>
  <c r="X111" i="50"/>
  <c r="T112" i="50"/>
  <c r="Q113" i="50"/>
  <c r="J114" i="50"/>
  <c r="V114" i="50"/>
  <c r="Q117" i="50"/>
  <c r="O120" i="50"/>
  <c r="T121" i="50"/>
  <c r="U123" i="50"/>
  <c r="U127" i="50"/>
  <c r="J127" i="50"/>
  <c r="R127" i="50"/>
  <c r="U129" i="50"/>
  <c r="R130" i="50"/>
  <c r="P133" i="50"/>
  <c r="J134" i="50"/>
  <c r="V135" i="50"/>
  <c r="V138" i="50"/>
  <c r="N138" i="50"/>
  <c r="S138" i="50"/>
  <c r="O144" i="50"/>
  <c r="W151" i="50"/>
  <c r="O151" i="50"/>
  <c r="U151" i="50"/>
  <c r="J151" i="50"/>
  <c r="S151" i="50"/>
  <c r="R151" i="50"/>
  <c r="U156" i="50"/>
  <c r="J156" i="50"/>
  <c r="X156" i="50"/>
  <c r="O156" i="50"/>
  <c r="V156" i="50"/>
  <c r="S156" i="50"/>
  <c r="R156" i="50"/>
  <c r="X165" i="50"/>
  <c r="P165" i="50"/>
  <c r="W165" i="50"/>
  <c r="N165" i="50"/>
  <c r="U165" i="50"/>
  <c r="T165" i="50"/>
  <c r="S165" i="50"/>
  <c r="R165" i="50"/>
  <c r="R181" i="50"/>
  <c r="X181" i="50"/>
  <c r="P181" i="50"/>
  <c r="W181" i="50"/>
  <c r="J181" i="50"/>
  <c r="U181" i="50"/>
  <c r="T181" i="50"/>
  <c r="S181" i="50"/>
  <c r="Q181" i="50"/>
  <c r="T76" i="50"/>
  <c r="W78" i="50"/>
  <c r="O78" i="50"/>
  <c r="U79" i="50"/>
  <c r="V107" i="50"/>
  <c r="N107" i="50"/>
  <c r="U120" i="50"/>
  <c r="J120" i="50"/>
  <c r="X128" i="50"/>
  <c r="P128" i="50"/>
  <c r="U128" i="50"/>
  <c r="J128" i="50"/>
  <c r="R134" i="50"/>
  <c r="W134" i="50"/>
  <c r="O134" i="50"/>
  <c r="T150" i="50"/>
  <c r="R150" i="50"/>
  <c r="X150" i="50"/>
  <c r="P150" i="50"/>
  <c r="W150" i="50"/>
  <c r="O150" i="50"/>
  <c r="N131" i="50"/>
  <c r="N139" i="50"/>
  <c r="P145" i="50"/>
  <c r="X145" i="50"/>
  <c r="N147" i="50"/>
  <c r="T149" i="50"/>
  <c r="P153" i="50"/>
  <c r="X153" i="50"/>
  <c r="N155" i="50"/>
  <c r="N157" i="50"/>
  <c r="T158" i="50"/>
  <c r="V159" i="50"/>
  <c r="N159" i="50"/>
  <c r="O161" i="50"/>
  <c r="X161" i="50"/>
  <c r="N166" i="50"/>
  <c r="W166" i="50"/>
  <c r="S167" i="50"/>
  <c r="N170" i="50"/>
  <c r="T171" i="50"/>
  <c r="U172" i="50"/>
  <c r="J172" i="50"/>
  <c r="R174" i="50"/>
  <c r="R177" i="50"/>
  <c r="T184" i="50"/>
  <c r="T186" i="50"/>
  <c r="W186" i="50"/>
  <c r="N186" i="50"/>
  <c r="U186" i="50"/>
  <c r="W189" i="50"/>
  <c r="U190" i="50"/>
  <c r="S194" i="50"/>
  <c r="R195" i="50"/>
  <c r="U197" i="50"/>
  <c r="J197" i="50"/>
  <c r="X197" i="50"/>
  <c r="O197" i="50"/>
  <c r="V197" i="50"/>
  <c r="R200" i="50"/>
  <c r="S204" i="50"/>
  <c r="J206" i="50"/>
  <c r="J207" i="50"/>
  <c r="P211" i="50"/>
  <c r="P212" i="50"/>
  <c r="Q220" i="50"/>
  <c r="T222" i="50"/>
  <c r="X222" i="50"/>
  <c r="P222" i="50"/>
  <c r="S222" i="50"/>
  <c r="Q222" i="50"/>
  <c r="J149" i="50"/>
  <c r="U149" i="50"/>
  <c r="X157" i="50"/>
  <c r="P157" i="50"/>
  <c r="U158" i="50"/>
  <c r="O166" i="50"/>
  <c r="X166" i="50"/>
  <c r="T167" i="50"/>
  <c r="W170" i="50"/>
  <c r="O170" i="50"/>
  <c r="U171" i="50"/>
  <c r="T174" i="50"/>
  <c r="S177" i="50"/>
  <c r="W187" i="50"/>
  <c r="O187" i="50"/>
  <c r="S187" i="50"/>
  <c r="Q187" i="50"/>
  <c r="R188" i="50"/>
  <c r="X188" i="50"/>
  <c r="O188" i="50"/>
  <c r="V188" i="50"/>
  <c r="J188" i="50"/>
  <c r="U194" i="50"/>
  <c r="S195" i="50"/>
  <c r="X198" i="50"/>
  <c r="P198" i="50"/>
  <c r="T198" i="50"/>
  <c r="R198" i="50"/>
  <c r="T200" i="50"/>
  <c r="U204" i="50"/>
  <c r="O206" i="50"/>
  <c r="S207" i="50"/>
  <c r="T207" i="50"/>
  <c r="Q207" i="50"/>
  <c r="Q211" i="50"/>
  <c r="Q212" i="50"/>
  <c r="W215" i="50"/>
  <c r="O215" i="50"/>
  <c r="S215" i="50"/>
  <c r="V215" i="50"/>
  <c r="T215" i="50"/>
  <c r="R216" i="50"/>
  <c r="V216" i="50"/>
  <c r="N216" i="50"/>
  <c r="T216" i="50"/>
  <c r="Q216" i="50"/>
  <c r="S220" i="50"/>
  <c r="N226" i="50"/>
  <c r="V184" i="50"/>
  <c r="N184" i="50"/>
  <c r="X184" i="50"/>
  <c r="O184" i="50"/>
  <c r="U184" i="50"/>
  <c r="U189" i="50"/>
  <c r="J189" i="50"/>
  <c r="T189" i="50"/>
  <c r="R189" i="50"/>
  <c r="X190" i="50"/>
  <c r="P190" i="50"/>
  <c r="Q190" i="50"/>
  <c r="W190" i="50"/>
  <c r="N190" i="50"/>
  <c r="V194" i="50"/>
  <c r="U195" i="50"/>
  <c r="W200" i="50"/>
  <c r="W204" i="50"/>
  <c r="Q206" i="50"/>
  <c r="Q226" i="50"/>
  <c r="M230" i="50"/>
  <c r="I230" i="50"/>
  <c r="K230" i="50"/>
  <c r="E230" i="50"/>
  <c r="O149" i="50"/>
  <c r="R157" i="50"/>
  <c r="N158" i="50"/>
  <c r="W158" i="50"/>
  <c r="R161" i="50"/>
  <c r="U164" i="50"/>
  <c r="J164" i="50"/>
  <c r="Q166" i="50"/>
  <c r="J167" i="50"/>
  <c r="R170" i="50"/>
  <c r="N171" i="50"/>
  <c r="W171" i="50"/>
  <c r="X173" i="50"/>
  <c r="P173" i="50"/>
  <c r="T179" i="50"/>
  <c r="R179" i="50"/>
  <c r="J184" i="50"/>
  <c r="P187" i="50"/>
  <c r="P188" i="50"/>
  <c r="O189" i="50"/>
  <c r="J190" i="50"/>
  <c r="S191" i="50"/>
  <c r="V191" i="50"/>
  <c r="J191" i="50"/>
  <c r="T191" i="50"/>
  <c r="O198" i="50"/>
  <c r="T202" i="50"/>
  <c r="U202" i="50"/>
  <c r="R202" i="50"/>
  <c r="W203" i="50"/>
  <c r="O203" i="50"/>
  <c r="Q203" i="50"/>
  <c r="X203" i="50"/>
  <c r="N203" i="50"/>
  <c r="R206" i="50"/>
  <c r="P207" i="50"/>
  <c r="N215" i="50"/>
  <c r="O216" i="50"/>
  <c r="R226" i="50"/>
  <c r="T194" i="50"/>
  <c r="Q194" i="50"/>
  <c r="X194" i="50"/>
  <c r="O194" i="50"/>
  <c r="W195" i="50"/>
  <c r="O195" i="50"/>
  <c r="V195" i="50"/>
  <c r="J195" i="50"/>
  <c r="T195" i="50"/>
  <c r="V200" i="50"/>
  <c r="N200" i="50"/>
  <c r="U200" i="50"/>
  <c r="S200" i="50"/>
  <c r="R204" i="50"/>
  <c r="V204" i="50"/>
  <c r="J204" i="50"/>
  <c r="T204" i="50"/>
  <c r="S206" i="50"/>
  <c r="S226" i="50"/>
  <c r="T166" i="50"/>
  <c r="V167" i="50"/>
  <c r="N167" i="50"/>
  <c r="U174" i="50"/>
  <c r="J174" i="50"/>
  <c r="S174" i="50"/>
  <c r="V177" i="50"/>
  <c r="N177" i="50"/>
  <c r="T177" i="50"/>
  <c r="Q184" i="50"/>
  <c r="Q189" i="50"/>
  <c r="R190" i="50"/>
  <c r="N194" i="50"/>
  <c r="N195" i="50"/>
  <c r="O200" i="50"/>
  <c r="O204" i="50"/>
  <c r="S211" i="50"/>
  <c r="W211" i="50"/>
  <c r="O211" i="50"/>
  <c r="X211" i="50"/>
  <c r="J211" i="50"/>
  <c r="U211" i="50"/>
  <c r="V212" i="50"/>
  <c r="N212" i="50"/>
  <c r="R212" i="50"/>
  <c r="U212" i="50"/>
  <c r="S212" i="50"/>
  <c r="V220" i="50"/>
  <c r="N220" i="50"/>
  <c r="R220" i="50"/>
  <c r="P220" i="50"/>
  <c r="X220" i="50"/>
  <c r="J220" i="50"/>
  <c r="L230" i="50"/>
  <c r="X206" i="50"/>
  <c r="P206" i="50"/>
  <c r="W206" i="50"/>
  <c r="N206" i="50"/>
  <c r="U206" i="50"/>
  <c r="X226" i="50"/>
  <c r="P226" i="50"/>
  <c r="T226" i="50"/>
  <c r="O226" i="50"/>
  <c r="W226" i="50"/>
  <c r="J226" i="50"/>
  <c r="I236" i="50"/>
  <c r="G236" i="50"/>
  <c r="K236" i="50"/>
  <c r="O178" i="50"/>
  <c r="V192" i="50"/>
  <c r="N192" i="50"/>
  <c r="N199" i="50"/>
  <c r="W199" i="50"/>
  <c r="U205" i="50"/>
  <c r="J205" i="50"/>
  <c r="J208" i="50"/>
  <c r="W223" i="50"/>
  <c r="O223" i="50"/>
  <c r="S223" i="50"/>
  <c r="S228" i="50"/>
  <c r="F242" i="50"/>
  <c r="V208" i="50"/>
  <c r="N208" i="50"/>
  <c r="T214" i="50"/>
  <c r="X214" i="50"/>
  <c r="P214" i="50"/>
  <c r="R224" i="50"/>
  <c r="V224" i="50"/>
  <c r="N224" i="50"/>
  <c r="H242" i="50"/>
  <c r="M236" i="50"/>
  <c r="V228" i="50"/>
  <c r="N228" i="50"/>
  <c r="R228" i="50"/>
  <c r="J213" i="50"/>
  <c r="J221" i="50"/>
  <c r="J229" i="50"/>
  <c r="M238" i="50"/>
  <c r="G240" i="50"/>
  <c r="L241" i="50"/>
  <c r="M241" i="50"/>
  <c r="G241" i="50"/>
  <c r="I238" i="50"/>
  <c r="K240" i="50"/>
  <c r="L240" i="50"/>
  <c r="I241" i="50"/>
  <c r="K238" i="50"/>
  <c r="T229" i="49"/>
  <c r="J229" i="49"/>
  <c r="W229" i="49"/>
  <c r="O229" i="49"/>
  <c r="X229" i="49"/>
  <c r="R229" i="49"/>
  <c r="T228" i="49"/>
  <c r="O228" i="49"/>
  <c r="J227" i="49"/>
  <c r="N227" i="49"/>
  <c r="P227" i="49"/>
  <c r="Q227" i="49"/>
  <c r="J226" i="49"/>
  <c r="N226" i="49"/>
  <c r="Q226" i="49"/>
  <c r="R226" i="49"/>
  <c r="S226" i="49"/>
  <c r="T226" i="49"/>
  <c r="V226" i="49"/>
  <c r="P224" i="49"/>
  <c r="T224" i="49"/>
  <c r="O222" i="49"/>
  <c r="R221" i="49"/>
  <c r="S221" i="49"/>
  <c r="T221" i="49"/>
  <c r="J221" i="49"/>
  <c r="U221" i="49"/>
  <c r="N221" i="49"/>
  <c r="V221" i="49"/>
  <c r="O221" i="49"/>
  <c r="W221" i="49"/>
  <c r="P221" i="49"/>
  <c r="T220" i="49"/>
  <c r="Q220" i="49"/>
  <c r="O219" i="49"/>
  <c r="V219" i="49"/>
  <c r="N218" i="49"/>
  <c r="O217" i="49"/>
  <c r="S217" i="49"/>
  <c r="X217" i="49"/>
  <c r="J216" i="49"/>
  <c r="S216" i="49"/>
  <c r="T216" i="49"/>
  <c r="Q215" i="49"/>
  <c r="S213" i="49"/>
  <c r="J210" i="49"/>
  <c r="S210" i="49"/>
  <c r="V210" i="49"/>
  <c r="V208" i="49"/>
  <c r="Q208" i="49"/>
  <c r="J205" i="49"/>
  <c r="W205" i="49"/>
  <c r="Q204" i="49"/>
  <c r="V203" i="49"/>
  <c r="N202" i="49"/>
  <c r="V202" i="49"/>
  <c r="V200" i="49"/>
  <c r="X200" i="49"/>
  <c r="N200" i="49"/>
  <c r="P200" i="49"/>
  <c r="R199" i="49"/>
  <c r="J199" i="49"/>
  <c r="P198" i="49"/>
  <c r="R198" i="49"/>
  <c r="S197" i="49"/>
  <c r="N197" i="49"/>
  <c r="Q195" i="49"/>
  <c r="W195" i="49"/>
  <c r="X195" i="49"/>
  <c r="O195" i="49"/>
  <c r="S194" i="49"/>
  <c r="V194" i="49"/>
  <c r="V189" i="49"/>
  <c r="N186" i="49"/>
  <c r="N183" i="49"/>
  <c r="V183" i="49"/>
  <c r="Q181" i="49"/>
  <c r="T181" i="49"/>
  <c r="W181" i="49"/>
  <c r="N181" i="49"/>
  <c r="Q179" i="49"/>
  <c r="W176" i="49"/>
  <c r="V175" i="49"/>
  <c r="X171" i="49"/>
  <c r="O171" i="49"/>
  <c r="Q171" i="49"/>
  <c r="P170" i="49"/>
  <c r="V170" i="49"/>
  <c r="X170" i="49"/>
  <c r="Q168" i="49"/>
  <c r="X168" i="49"/>
  <c r="J165" i="49"/>
  <c r="U165" i="49"/>
  <c r="V164" i="49"/>
  <c r="O164" i="49"/>
  <c r="P163" i="49"/>
  <c r="R163" i="49"/>
  <c r="S163" i="49"/>
  <c r="V163" i="49"/>
  <c r="X163" i="49"/>
  <c r="J162" i="49"/>
  <c r="O162" i="49"/>
  <c r="Q162" i="49"/>
  <c r="S162" i="49"/>
  <c r="W162" i="49"/>
  <c r="X162" i="49"/>
  <c r="J160" i="49"/>
  <c r="N160" i="49"/>
  <c r="P160" i="49"/>
  <c r="Q160" i="49"/>
  <c r="S160" i="49"/>
  <c r="V160" i="49"/>
  <c r="W160" i="49"/>
  <c r="N159" i="49"/>
  <c r="U159" i="49"/>
  <c r="O158" i="49"/>
  <c r="U158" i="49"/>
  <c r="X158" i="49"/>
  <c r="J157" i="49"/>
  <c r="P157" i="49"/>
  <c r="Q157" i="49"/>
  <c r="V157" i="49"/>
  <c r="X157" i="49"/>
  <c r="T155" i="49"/>
  <c r="N154" i="49"/>
  <c r="X154" i="49"/>
  <c r="N153" i="49"/>
  <c r="T153" i="49"/>
  <c r="U153" i="49"/>
  <c r="R152" i="49"/>
  <c r="X152" i="49"/>
  <c r="U150" i="49"/>
  <c r="V148" i="49"/>
  <c r="J148" i="49"/>
  <c r="P148" i="49"/>
  <c r="O147" i="49"/>
  <c r="P146" i="49"/>
  <c r="O145" i="49"/>
  <c r="P145" i="49"/>
  <c r="S145" i="49"/>
  <c r="U145" i="49"/>
  <c r="G237" i="49"/>
  <c r="W145" i="49"/>
  <c r="N144" i="49"/>
  <c r="G239" i="49"/>
  <c r="P144" i="49"/>
  <c r="V144" i="49"/>
  <c r="T142" i="49"/>
  <c r="J142" i="49"/>
  <c r="W142" i="49"/>
  <c r="O142" i="49"/>
  <c r="X142" i="49"/>
  <c r="T141" i="49"/>
  <c r="V140" i="49"/>
  <c r="N139" i="49"/>
  <c r="Q139" i="49"/>
  <c r="U139" i="49"/>
  <c r="W139" i="49"/>
  <c r="P137" i="49"/>
  <c r="T137" i="49"/>
  <c r="P133" i="49"/>
  <c r="S133" i="49"/>
  <c r="W132" i="49"/>
  <c r="X132" i="49"/>
  <c r="Q132" i="49"/>
  <c r="J129" i="49"/>
  <c r="V129" i="49"/>
  <c r="T128" i="49"/>
  <c r="Q127" i="49"/>
  <c r="J126" i="49"/>
  <c r="R126" i="49"/>
  <c r="V126" i="49"/>
  <c r="O125" i="49"/>
  <c r="T125" i="49"/>
  <c r="Q124" i="49"/>
  <c r="U124" i="49"/>
  <c r="P120" i="49"/>
  <c r="J119" i="49"/>
  <c r="X119" i="49"/>
  <c r="P117" i="49"/>
  <c r="O116" i="49"/>
  <c r="Q116" i="49"/>
  <c r="S116" i="49"/>
  <c r="X116" i="49"/>
  <c r="V114" i="49"/>
  <c r="Q113" i="49"/>
  <c r="S113" i="49"/>
  <c r="W113" i="49"/>
  <c r="X113" i="49"/>
  <c r="P113" i="49"/>
  <c r="U110" i="49"/>
  <c r="N110" i="49"/>
  <c r="P109" i="49"/>
  <c r="V109" i="49"/>
  <c r="O108" i="49"/>
  <c r="V105" i="49"/>
  <c r="J103" i="49"/>
  <c r="Q102" i="49"/>
  <c r="P101" i="49"/>
  <c r="S100" i="49"/>
  <c r="Q97" i="49"/>
  <c r="T96" i="49"/>
  <c r="J95" i="49"/>
  <c r="P93" i="49"/>
  <c r="O92" i="49"/>
  <c r="Q92" i="49"/>
  <c r="S92" i="49"/>
  <c r="X92" i="49"/>
  <c r="Q89" i="49"/>
  <c r="U89" i="49"/>
  <c r="U86" i="49"/>
  <c r="N85" i="49"/>
  <c r="O85" i="49" s="1"/>
  <c r="I237" i="49"/>
  <c r="R85" i="49"/>
  <c r="P81" i="49"/>
  <c r="N78" i="49"/>
  <c r="O78" i="49" s="1"/>
  <c r="Q78" i="49"/>
  <c r="T77" i="49"/>
  <c r="V77" i="49"/>
  <c r="P77" i="49"/>
  <c r="Q76" i="49"/>
  <c r="U76" i="49"/>
  <c r="Q73" i="49"/>
  <c r="V73" i="49"/>
  <c r="N73" i="49"/>
  <c r="O73" i="49" s="1"/>
  <c r="N71" i="49"/>
  <c r="O71" i="49" s="1"/>
  <c r="R73" i="49"/>
  <c r="U73" i="49"/>
  <c r="Q77" i="49"/>
  <c r="V78" i="49"/>
  <c r="T80" i="49"/>
  <c r="T84" i="49"/>
  <c r="T85" i="49"/>
  <c r="S88" i="49"/>
  <c r="I239" i="49"/>
  <c r="J83" i="49"/>
  <c r="U84" i="49"/>
  <c r="V85" i="49"/>
  <c r="T88" i="49"/>
  <c r="K239" i="49"/>
  <c r="J73" i="49"/>
  <c r="J79" i="49"/>
  <c r="N81" i="49"/>
  <c r="O81" i="49" s="1"/>
  <c r="U83" i="49"/>
  <c r="T72" i="49"/>
  <c r="Q79" i="49"/>
  <c r="J84" i="49"/>
  <c r="P85" i="49"/>
  <c r="Q84" i="49"/>
  <c r="S84" i="49"/>
  <c r="S85" i="49"/>
  <c r="P88" i="49"/>
  <c r="N89" i="49"/>
  <c r="V89" i="49"/>
  <c r="P92" i="49"/>
  <c r="N93" i="49"/>
  <c r="W93" i="49"/>
  <c r="V94" i="49"/>
  <c r="Q96" i="49"/>
  <c r="O97" i="49"/>
  <c r="W97" i="49"/>
  <c r="P100" i="49"/>
  <c r="N101" i="49"/>
  <c r="W101" i="49"/>
  <c r="V102" i="49"/>
  <c r="O104" i="49"/>
  <c r="J105" i="49"/>
  <c r="W108" i="49"/>
  <c r="S109" i="49"/>
  <c r="Q110" i="49"/>
  <c r="U111" i="49"/>
  <c r="W112" i="49"/>
  <c r="R113" i="49"/>
  <c r="N114" i="49"/>
  <c r="P116" i="49"/>
  <c r="N117" i="49"/>
  <c r="W117" i="49"/>
  <c r="V118" i="49"/>
  <c r="O120" i="49"/>
  <c r="Q123" i="49"/>
  <c r="R125" i="49"/>
  <c r="S129" i="49"/>
  <c r="W130" i="49"/>
  <c r="V130" i="49"/>
  <c r="N134" i="49"/>
  <c r="W134" i="49"/>
  <c r="Q140" i="49"/>
  <c r="R141" i="49"/>
  <c r="V142" i="49"/>
  <c r="N142" i="49"/>
  <c r="W143" i="49"/>
  <c r="U144" i="49"/>
  <c r="R144" i="49"/>
  <c r="J144" i="49"/>
  <c r="S150" i="49"/>
  <c r="P151" i="49"/>
  <c r="S159" i="49"/>
  <c r="N162" i="49"/>
  <c r="O163" i="49"/>
  <c r="T165" i="49"/>
  <c r="P165" i="49"/>
  <c r="V167" i="49"/>
  <c r="P169" i="49"/>
  <c r="U180" i="49"/>
  <c r="R189" i="49"/>
  <c r="W189" i="49"/>
  <c r="O189" i="49"/>
  <c r="Q197" i="49"/>
  <c r="O198" i="49"/>
  <c r="O204" i="49"/>
  <c r="W211" i="49"/>
  <c r="Q213" i="49"/>
  <c r="P216" i="49"/>
  <c r="N222" i="49"/>
  <c r="V227" i="49"/>
  <c r="W227" i="49"/>
  <c r="O227" i="49"/>
  <c r="X227" i="49"/>
  <c r="O93" i="49"/>
  <c r="X93" i="49"/>
  <c r="S96" i="49"/>
  <c r="P97" i="49"/>
  <c r="X97" i="49"/>
  <c r="O101" i="49"/>
  <c r="X101" i="49"/>
  <c r="J108" i="49"/>
  <c r="X108" i="49"/>
  <c r="T109" i="49"/>
  <c r="X111" i="49"/>
  <c r="X112" i="49"/>
  <c r="O117" i="49"/>
  <c r="X117" i="49"/>
  <c r="S125" i="49"/>
  <c r="U129" i="49"/>
  <c r="Q131" i="49"/>
  <c r="O134" i="49"/>
  <c r="X134" i="49"/>
  <c r="T135" i="49"/>
  <c r="P135" i="49"/>
  <c r="P138" i="49"/>
  <c r="T140" i="49"/>
  <c r="S141" i="49"/>
  <c r="J143" i="49"/>
  <c r="T150" i="49"/>
  <c r="T159" i="49"/>
  <c r="Q169" i="49"/>
  <c r="S174" i="49"/>
  <c r="T174" i="49"/>
  <c r="U178" i="49"/>
  <c r="J178" i="49"/>
  <c r="R185" i="49"/>
  <c r="O185" i="49"/>
  <c r="T191" i="49"/>
  <c r="Q191" i="49"/>
  <c r="S201" i="49"/>
  <c r="N201" i="49"/>
  <c r="W214" i="49"/>
  <c r="R214" i="49"/>
  <c r="T143" i="49"/>
  <c r="U143" i="49"/>
  <c r="Q143" i="49"/>
  <c r="X167" i="49"/>
  <c r="P167" i="49"/>
  <c r="U167" i="49"/>
  <c r="J167" i="49"/>
  <c r="Q180" i="49"/>
  <c r="W180" i="49"/>
  <c r="J180" i="49"/>
  <c r="U190" i="49"/>
  <c r="O190" i="49"/>
  <c r="V211" i="49"/>
  <c r="U211" i="49"/>
  <c r="O211" i="49"/>
  <c r="T92" i="49"/>
  <c r="Q93" i="49"/>
  <c r="J94" i="49"/>
  <c r="U95" i="49"/>
  <c r="W96" i="49"/>
  <c r="R97" i="49"/>
  <c r="T100" i="49"/>
  <c r="Q101" i="49"/>
  <c r="J102" i="49"/>
  <c r="P103" i="49"/>
  <c r="S104" i="49"/>
  <c r="P108" i="49"/>
  <c r="N109" i="49"/>
  <c r="W109" i="49"/>
  <c r="O112" i="49"/>
  <c r="J113" i="49"/>
  <c r="U113" i="49"/>
  <c r="T116" i="49"/>
  <c r="Q117" i="49"/>
  <c r="J118" i="49"/>
  <c r="P119" i="49"/>
  <c r="S120" i="49"/>
  <c r="W125" i="49"/>
  <c r="S126" i="49"/>
  <c r="U126" i="49"/>
  <c r="N129" i="49"/>
  <c r="W129" i="49"/>
  <c r="R132" i="49"/>
  <c r="S132" i="49"/>
  <c r="Q134" i="49"/>
  <c r="N135" i="49"/>
  <c r="P136" i="49"/>
  <c r="V139" i="49"/>
  <c r="J139" i="49"/>
  <c r="W140" i="49"/>
  <c r="W141" i="49"/>
  <c r="O143" i="49"/>
  <c r="W149" i="49"/>
  <c r="R149" i="49"/>
  <c r="V150" i="49"/>
  <c r="U151" i="49"/>
  <c r="Q154" i="49"/>
  <c r="W158" i="49"/>
  <c r="R158" i="49"/>
  <c r="V159" i="49"/>
  <c r="O167" i="49"/>
  <c r="T169" i="49"/>
  <c r="P171" i="49"/>
  <c r="W171" i="49"/>
  <c r="V172" i="49"/>
  <c r="J172" i="49"/>
  <c r="S172" i="49"/>
  <c r="R175" i="49"/>
  <c r="W175" i="49"/>
  <c r="O175" i="49"/>
  <c r="P182" i="49"/>
  <c r="P187" i="49"/>
  <c r="X187" i="49"/>
  <c r="N191" i="49"/>
  <c r="X192" i="49"/>
  <c r="P192" i="49"/>
  <c r="W194" i="49"/>
  <c r="U194" i="49"/>
  <c r="T197" i="49"/>
  <c r="S198" i="49"/>
  <c r="T204" i="49"/>
  <c r="U210" i="49"/>
  <c r="T210" i="49"/>
  <c r="Q210" i="49"/>
  <c r="U213" i="49"/>
  <c r="T215" i="49"/>
  <c r="U216" i="49"/>
  <c r="R222" i="49"/>
  <c r="U92" i="49"/>
  <c r="R93" i="49"/>
  <c r="N94" i="49"/>
  <c r="X95" i="49"/>
  <c r="X96" i="49"/>
  <c r="S97" i="49"/>
  <c r="U100" i="49"/>
  <c r="R101" i="49"/>
  <c r="N102" i="49"/>
  <c r="Q103" i="49"/>
  <c r="T104" i="49"/>
  <c r="Q108" i="49"/>
  <c r="O109" i="49"/>
  <c r="X109" i="49"/>
  <c r="P112" i="49"/>
  <c r="N113" i="49"/>
  <c r="Q115" i="49"/>
  <c r="U116" i="49"/>
  <c r="R117" i="49"/>
  <c r="N118" i="49"/>
  <c r="Q119" i="49"/>
  <c r="N122" i="49"/>
  <c r="N125" i="49"/>
  <c r="O129" i="49"/>
  <c r="X129" i="49"/>
  <c r="O132" i="49"/>
  <c r="R134" i="49"/>
  <c r="O135" i="49"/>
  <c r="O139" i="49"/>
  <c r="J140" i="49"/>
  <c r="P143" i="49"/>
  <c r="J149" i="49"/>
  <c r="J150" i="49"/>
  <c r="U152" i="49"/>
  <c r="S152" i="49"/>
  <c r="N152" i="49"/>
  <c r="N155" i="49"/>
  <c r="V155" i="49"/>
  <c r="J158" i="49"/>
  <c r="J159" i="49"/>
  <c r="J164" i="49"/>
  <c r="W164" i="49"/>
  <c r="Q167" i="49"/>
  <c r="N171" i="49"/>
  <c r="N172" i="49"/>
  <c r="P175" i="49"/>
  <c r="T176" i="49"/>
  <c r="V176" i="49"/>
  <c r="J176" i="49"/>
  <c r="R176" i="49"/>
  <c r="N180" i="49"/>
  <c r="X182" i="49"/>
  <c r="U183" i="49"/>
  <c r="P183" i="49"/>
  <c r="S188" i="49"/>
  <c r="P191" i="49"/>
  <c r="S195" i="49"/>
  <c r="V195" i="49"/>
  <c r="J195" i="49"/>
  <c r="R195" i="49"/>
  <c r="R200" i="49"/>
  <c r="U200" i="49"/>
  <c r="Q200" i="49"/>
  <c r="R208" i="49"/>
  <c r="X208" i="49"/>
  <c r="O208" i="49"/>
  <c r="U208" i="49"/>
  <c r="J211" i="49"/>
  <c r="X215" i="49"/>
  <c r="V216" i="49"/>
  <c r="V217" i="49"/>
  <c r="N217" i="49"/>
  <c r="W217" i="49"/>
  <c r="M235" i="49"/>
  <c r="S93" i="49"/>
  <c r="T97" i="49"/>
  <c r="S101" i="49"/>
  <c r="S108" i="49"/>
  <c r="J111" i="49"/>
  <c r="Q112" i="49"/>
  <c r="S117" i="49"/>
  <c r="U125" i="49"/>
  <c r="V125" i="49"/>
  <c r="S134" i="49"/>
  <c r="V136" i="49"/>
  <c r="T136" i="49"/>
  <c r="S140" i="49"/>
  <c r="R140" i="49"/>
  <c r="U141" i="49"/>
  <c r="P141" i="49"/>
  <c r="R143" i="49"/>
  <c r="R150" i="49"/>
  <c r="W150" i="49"/>
  <c r="O150" i="49"/>
  <c r="W156" i="49"/>
  <c r="N156" i="49"/>
  <c r="R159" i="49"/>
  <c r="W159" i="49"/>
  <c r="O159" i="49"/>
  <c r="R167" i="49"/>
  <c r="X169" i="49"/>
  <c r="J169" i="49"/>
  <c r="U169" i="49"/>
  <c r="O180" i="49"/>
  <c r="R191" i="49"/>
  <c r="V198" i="49"/>
  <c r="Q198" i="49"/>
  <c r="O201" i="49"/>
  <c r="W204" i="49"/>
  <c r="S204" i="49"/>
  <c r="P204" i="49"/>
  <c r="N211" i="49"/>
  <c r="W222" i="49"/>
  <c r="V222" i="49"/>
  <c r="P222" i="49"/>
  <c r="X222" i="49"/>
  <c r="T93" i="49"/>
  <c r="R94" i="49"/>
  <c r="O96" i="49"/>
  <c r="J97" i="49"/>
  <c r="U97" i="49"/>
  <c r="T101" i="49"/>
  <c r="R102" i="49"/>
  <c r="T108" i="49"/>
  <c r="Q109" i="49"/>
  <c r="P111" i="49"/>
  <c r="S112" i="49"/>
  <c r="T117" i="49"/>
  <c r="R118" i="49"/>
  <c r="V120" i="49"/>
  <c r="T120" i="49"/>
  <c r="P125" i="49"/>
  <c r="Q129" i="49"/>
  <c r="U134" i="49"/>
  <c r="S135" i="49"/>
  <c r="O140" i="49"/>
  <c r="J141" i="49"/>
  <c r="S143" i="49"/>
  <c r="P150" i="49"/>
  <c r="T151" i="49"/>
  <c r="V151" i="49"/>
  <c r="J151" i="49"/>
  <c r="R151" i="49"/>
  <c r="V154" i="49"/>
  <c r="W154" i="49"/>
  <c r="P159" i="49"/>
  <c r="S167" i="49"/>
  <c r="X173" i="49"/>
  <c r="V173" i="49"/>
  <c r="P178" i="49"/>
  <c r="R180" i="49"/>
  <c r="P185" i="49"/>
  <c r="S191" i="49"/>
  <c r="X197" i="49"/>
  <c r="P197" i="49"/>
  <c r="U197" i="49"/>
  <c r="J197" i="49"/>
  <c r="Q201" i="49"/>
  <c r="P211" i="49"/>
  <c r="W213" i="49"/>
  <c r="O213" i="49"/>
  <c r="T213" i="49"/>
  <c r="R216" i="49"/>
  <c r="Q216" i="49"/>
  <c r="W216" i="49"/>
  <c r="N216" i="49"/>
  <c r="V93" i="49"/>
  <c r="U94" i="49"/>
  <c r="P96" i="49"/>
  <c r="N97" i="49"/>
  <c r="V101" i="49"/>
  <c r="U102" i="49"/>
  <c r="U108" i="49"/>
  <c r="R109" i="49"/>
  <c r="Q111" i="49"/>
  <c r="T112" i="49"/>
  <c r="V117" i="49"/>
  <c r="U118" i="49"/>
  <c r="Q125" i="49"/>
  <c r="N126" i="49"/>
  <c r="R129" i="49"/>
  <c r="T132" i="49"/>
  <c r="J134" i="49"/>
  <c r="V134" i="49"/>
  <c r="W135" i="49"/>
  <c r="S139" i="49"/>
  <c r="P140" i="49"/>
  <c r="O141" i="49"/>
  <c r="V143" i="49"/>
  <c r="Q149" i="49"/>
  <c r="Q150" i="49"/>
  <c r="O151" i="49"/>
  <c r="Q158" i="49"/>
  <c r="Q159" i="49"/>
  <c r="R162" i="49"/>
  <c r="U162" i="49"/>
  <c r="P162" i="49"/>
  <c r="Q163" i="49"/>
  <c r="W163" i="49"/>
  <c r="N163" i="49"/>
  <c r="T167" i="49"/>
  <c r="U168" i="49"/>
  <c r="W168" i="49"/>
  <c r="R171" i="49"/>
  <c r="R172" i="49"/>
  <c r="P174" i="49"/>
  <c r="T175" i="49"/>
  <c r="T178" i="49"/>
  <c r="T180" i="49"/>
  <c r="Q185" i="49"/>
  <c r="Q187" i="49"/>
  <c r="U191" i="49"/>
  <c r="O194" i="49"/>
  <c r="O197" i="49"/>
  <c r="J198" i="49"/>
  <c r="W201" i="49"/>
  <c r="W206" i="49"/>
  <c r="X206" i="49"/>
  <c r="R206" i="49"/>
  <c r="N210" i="49"/>
  <c r="Q211" i="49"/>
  <c r="P213" i="49"/>
  <c r="O214" i="49"/>
  <c r="O216" i="49"/>
  <c r="U218" i="49"/>
  <c r="J218" i="49"/>
  <c r="Q148" i="49"/>
  <c r="P153" i="49"/>
  <c r="R157" i="49"/>
  <c r="U160" i="49"/>
  <c r="N205" i="49"/>
  <c r="Q219" i="49"/>
  <c r="S220" i="49"/>
  <c r="Q224" i="49"/>
  <c r="N229" i="49"/>
  <c r="M237" i="49"/>
  <c r="L239" i="49"/>
  <c r="U224" i="49"/>
  <c r="I240" i="49"/>
  <c r="S77" i="49"/>
  <c r="R78" i="49"/>
  <c r="U79" i="49"/>
  <c r="R81" i="49"/>
  <c r="J82" i="49"/>
  <c r="P83" i="49"/>
  <c r="Q87" i="49"/>
  <c r="L236" i="49"/>
  <c r="G238" i="49"/>
  <c r="J76" i="49"/>
  <c r="S81" i="49"/>
  <c r="N82" i="49"/>
  <c r="O82" i="49" s="1"/>
  <c r="J86" i="49"/>
  <c r="M236" i="49"/>
  <c r="T81" i="49"/>
  <c r="Q82" i="49"/>
  <c r="N86" i="49"/>
  <c r="O86" i="49" s="1"/>
  <c r="M238" i="49"/>
  <c r="P76" i="49"/>
  <c r="J81" i="49"/>
  <c r="U81" i="49"/>
  <c r="R82" i="49"/>
  <c r="Q86" i="49"/>
  <c r="S76" i="49"/>
  <c r="N79" i="49"/>
  <c r="O79" i="49" s="1"/>
  <c r="P80" i="49"/>
  <c r="V86" i="49"/>
  <c r="Q88" i="49"/>
  <c r="I230" i="49"/>
  <c r="I236" i="49"/>
  <c r="K236" i="49"/>
  <c r="U72" i="49"/>
  <c r="U71" i="49"/>
  <c r="S73" i="49"/>
  <c r="Q72" i="49"/>
  <c r="J71" i="49"/>
  <c r="P75" i="49"/>
  <c r="T82" i="49"/>
  <c r="S82" i="49"/>
  <c r="P82" i="49"/>
  <c r="J90" i="49"/>
  <c r="P91" i="49"/>
  <c r="S71" i="49"/>
  <c r="Q74" i="49"/>
  <c r="Q75" i="49"/>
  <c r="N90" i="49"/>
  <c r="Q91" i="49"/>
  <c r="W98" i="49"/>
  <c r="O98" i="49"/>
  <c r="U98" i="49"/>
  <c r="J98" i="49"/>
  <c r="T98" i="49"/>
  <c r="S98" i="49"/>
  <c r="X98" i="49"/>
  <c r="P98" i="49"/>
  <c r="W106" i="49"/>
  <c r="O106" i="49"/>
  <c r="U106" i="49"/>
  <c r="J106" i="49"/>
  <c r="T106" i="49"/>
  <c r="S106" i="49"/>
  <c r="R106" i="49"/>
  <c r="X106" i="49"/>
  <c r="P106" i="49"/>
  <c r="T73" i="49"/>
  <c r="R74" i="49"/>
  <c r="R75" i="49"/>
  <c r="V87" i="49"/>
  <c r="N87" i="49"/>
  <c r="O87" i="49" s="1"/>
  <c r="S87" i="49"/>
  <c r="R87" i="49"/>
  <c r="Q90" i="49"/>
  <c r="T91" i="49"/>
  <c r="J99" i="49"/>
  <c r="Q71" i="49"/>
  <c r="V72" i="49"/>
  <c r="N72" i="49"/>
  <c r="R72" i="49"/>
  <c r="U74" i="49"/>
  <c r="T75" i="49"/>
  <c r="P78" i="49"/>
  <c r="T78" i="49"/>
  <c r="Q83" i="49"/>
  <c r="S86" i="49"/>
  <c r="P86" i="49"/>
  <c r="T86" i="49"/>
  <c r="R90" i="49"/>
  <c r="U91" i="49"/>
  <c r="P95" i="49"/>
  <c r="Q99" i="49"/>
  <c r="R71" i="49"/>
  <c r="P72" i="49"/>
  <c r="V74" i="49"/>
  <c r="U75" i="49"/>
  <c r="J78" i="49"/>
  <c r="S79" i="49"/>
  <c r="R79" i="49"/>
  <c r="V80" i="49"/>
  <c r="N80" i="49"/>
  <c r="O80" i="49" s="1"/>
  <c r="U80" i="49"/>
  <c r="J80" i="49"/>
  <c r="R80" i="49"/>
  <c r="J87" i="49"/>
  <c r="U90" i="49"/>
  <c r="T99" i="49"/>
  <c r="R107" i="49"/>
  <c r="X107" i="49"/>
  <c r="P107" i="49"/>
  <c r="W107" i="49"/>
  <c r="O107" i="49"/>
  <c r="V107" i="49"/>
  <c r="N107" i="49"/>
  <c r="U107" i="49"/>
  <c r="J107" i="49"/>
  <c r="S107" i="49"/>
  <c r="T71" i="49"/>
  <c r="R91" i="49"/>
  <c r="W91" i="49"/>
  <c r="O91" i="49"/>
  <c r="V91" i="49"/>
  <c r="N91" i="49"/>
  <c r="S91" i="49"/>
  <c r="N98" i="49"/>
  <c r="T74" i="49"/>
  <c r="S74" i="49"/>
  <c r="P74" i="49"/>
  <c r="V75" i="49"/>
  <c r="N75" i="49"/>
  <c r="S75" i="49"/>
  <c r="W90" i="49"/>
  <c r="O90" i="49"/>
  <c r="T90" i="49"/>
  <c r="S90" i="49"/>
  <c r="X90" i="49"/>
  <c r="P90" i="49"/>
  <c r="R99" i="49"/>
  <c r="X99" i="49"/>
  <c r="P99" i="49"/>
  <c r="W99" i="49"/>
  <c r="O99" i="49"/>
  <c r="V99" i="49"/>
  <c r="N99" i="49"/>
  <c r="S99" i="49"/>
  <c r="N106" i="49"/>
  <c r="V71" i="49"/>
  <c r="N74" i="49"/>
  <c r="J75" i="49"/>
  <c r="R83" i="49"/>
  <c r="V83" i="49"/>
  <c r="N83" i="49"/>
  <c r="O83" i="49" s="1"/>
  <c r="S83" i="49"/>
  <c r="T87" i="49"/>
  <c r="J91" i="49"/>
  <c r="V95" i="49"/>
  <c r="N95" i="49"/>
  <c r="T95" i="49"/>
  <c r="S95" i="49"/>
  <c r="R95" i="49"/>
  <c r="W95" i="49"/>
  <c r="O95" i="49"/>
  <c r="R98" i="49"/>
  <c r="Q106" i="49"/>
  <c r="N76" i="49"/>
  <c r="O76" i="49" s="1"/>
  <c r="V76" i="49"/>
  <c r="N84" i="49"/>
  <c r="V84" i="49"/>
  <c r="R88" i="49"/>
  <c r="N92" i="49"/>
  <c r="V92" i="49"/>
  <c r="T94" i="49"/>
  <c r="R96" i="49"/>
  <c r="N100" i="49"/>
  <c r="V100" i="49"/>
  <c r="T102" i="49"/>
  <c r="O103" i="49"/>
  <c r="W103" i="49"/>
  <c r="R104" i="49"/>
  <c r="N108" i="49"/>
  <c r="V108" i="49"/>
  <c r="T110" i="49"/>
  <c r="O111" i="49"/>
  <c r="W111" i="49"/>
  <c r="R112" i="49"/>
  <c r="P114" i="49"/>
  <c r="X114" i="49"/>
  <c r="S115" i="49"/>
  <c r="N116" i="49"/>
  <c r="V116" i="49"/>
  <c r="T118" i="49"/>
  <c r="O119" i="49"/>
  <c r="W119" i="49"/>
  <c r="R120" i="49"/>
  <c r="P122" i="49"/>
  <c r="X122" i="49"/>
  <c r="S123" i="49"/>
  <c r="N124" i="49"/>
  <c r="V124" i="49"/>
  <c r="T126" i="49"/>
  <c r="O127" i="49"/>
  <c r="W127" i="49"/>
  <c r="R128" i="49"/>
  <c r="P130" i="49"/>
  <c r="X130" i="49"/>
  <c r="S131" i="49"/>
  <c r="N132" i="49"/>
  <c r="V132" i="49"/>
  <c r="R133" i="49"/>
  <c r="Q135" i="49"/>
  <c r="J136" i="49"/>
  <c r="S137" i="49"/>
  <c r="O138" i="49"/>
  <c r="Q144" i="49"/>
  <c r="J145" i="49"/>
  <c r="V145" i="49"/>
  <c r="R146" i="49"/>
  <c r="N147" i="49"/>
  <c r="T148" i="49"/>
  <c r="V149" i="49"/>
  <c r="N149" i="49"/>
  <c r="S153" i="49"/>
  <c r="P154" i="49"/>
  <c r="X155" i="49"/>
  <c r="P155" i="49"/>
  <c r="U155" i="49"/>
  <c r="J155" i="49"/>
  <c r="V156" i="49"/>
  <c r="S161" i="49"/>
  <c r="X164" i="49"/>
  <c r="P164" i="49"/>
  <c r="U164" i="49"/>
  <c r="S164" i="49"/>
  <c r="R164" i="49"/>
  <c r="O166" i="49"/>
  <c r="T182" i="49"/>
  <c r="W182" i="49"/>
  <c r="N182" i="49"/>
  <c r="U182" i="49"/>
  <c r="R182" i="49"/>
  <c r="Q182" i="49"/>
  <c r="V182" i="49"/>
  <c r="T186" i="49"/>
  <c r="V188" i="49"/>
  <c r="N188" i="49"/>
  <c r="R188" i="49"/>
  <c r="P188" i="49"/>
  <c r="X188" i="49"/>
  <c r="J188" i="49"/>
  <c r="W188" i="49"/>
  <c r="Q188" i="49"/>
  <c r="X202" i="49"/>
  <c r="P202" i="49"/>
  <c r="W202" i="49"/>
  <c r="O202" i="49"/>
  <c r="S202" i="49"/>
  <c r="Q202" i="49"/>
  <c r="R202" i="49"/>
  <c r="J202" i="49"/>
  <c r="T202" i="49"/>
  <c r="V212" i="49"/>
  <c r="N212" i="49"/>
  <c r="U212" i="49"/>
  <c r="J212" i="49"/>
  <c r="X212" i="49"/>
  <c r="S212" i="49"/>
  <c r="Q212" i="49"/>
  <c r="R212" i="49"/>
  <c r="P212" i="49"/>
  <c r="O212" i="49"/>
  <c r="T212" i="49"/>
  <c r="U225" i="49"/>
  <c r="J225" i="49"/>
  <c r="T225" i="49"/>
  <c r="S225" i="49"/>
  <c r="R225" i="49"/>
  <c r="P225" i="49"/>
  <c r="X225" i="49"/>
  <c r="N225" i="49"/>
  <c r="V225" i="49"/>
  <c r="Q225" i="49"/>
  <c r="O225" i="49"/>
  <c r="W225" i="49"/>
  <c r="T115" i="49"/>
  <c r="T123" i="49"/>
  <c r="T131" i="49"/>
  <c r="U138" i="49"/>
  <c r="J138" i="49"/>
  <c r="X147" i="49"/>
  <c r="P147" i="49"/>
  <c r="J156" i="49"/>
  <c r="P166" i="49"/>
  <c r="S173" i="49"/>
  <c r="U173" i="49"/>
  <c r="R173" i="49"/>
  <c r="Q173" i="49"/>
  <c r="N177" i="49"/>
  <c r="U179" i="49"/>
  <c r="J179" i="49"/>
  <c r="W179" i="49"/>
  <c r="N179" i="49"/>
  <c r="T179" i="49"/>
  <c r="S179" i="49"/>
  <c r="X179" i="49"/>
  <c r="O179" i="49"/>
  <c r="R192" i="49"/>
  <c r="S192" i="49"/>
  <c r="V192" i="49"/>
  <c r="T192" i="49"/>
  <c r="Q192" i="49"/>
  <c r="W192" i="49"/>
  <c r="J192" i="49"/>
  <c r="R114" i="49"/>
  <c r="J115" i="49"/>
  <c r="U115" i="49"/>
  <c r="R122" i="49"/>
  <c r="J123" i="49"/>
  <c r="U123" i="49"/>
  <c r="R130" i="49"/>
  <c r="J131" i="49"/>
  <c r="U131" i="49"/>
  <c r="T133" i="49"/>
  <c r="W136" i="49"/>
  <c r="O136" i="49"/>
  <c r="U137" i="49"/>
  <c r="Q138" i="49"/>
  <c r="T146" i="49"/>
  <c r="Q147" i="49"/>
  <c r="S156" i="49"/>
  <c r="X156" i="49"/>
  <c r="P156" i="49"/>
  <c r="W161" i="49"/>
  <c r="O161" i="49"/>
  <c r="X161" i="49"/>
  <c r="N161" i="49"/>
  <c r="U161" i="49"/>
  <c r="T161" i="49"/>
  <c r="Q166" i="49"/>
  <c r="P177" i="49"/>
  <c r="N184" i="49"/>
  <c r="X186" i="49"/>
  <c r="P186" i="49"/>
  <c r="Q186" i="49"/>
  <c r="U186" i="49"/>
  <c r="S186" i="49"/>
  <c r="R186" i="49"/>
  <c r="V186" i="49"/>
  <c r="T190" i="49"/>
  <c r="Q190" i="49"/>
  <c r="P190" i="49"/>
  <c r="X190" i="49"/>
  <c r="N190" i="49"/>
  <c r="W190" i="49"/>
  <c r="J190" i="49"/>
  <c r="R190" i="49"/>
  <c r="N193" i="49"/>
  <c r="J196" i="49"/>
  <c r="J88" i="49"/>
  <c r="U88" i="49"/>
  <c r="O94" i="49"/>
  <c r="W94" i="49"/>
  <c r="J96" i="49"/>
  <c r="U96" i="49"/>
  <c r="O102" i="49"/>
  <c r="W102" i="49"/>
  <c r="R103" i="49"/>
  <c r="J104" i="49"/>
  <c r="U104" i="49"/>
  <c r="O110" i="49"/>
  <c r="W110" i="49"/>
  <c r="R111" i="49"/>
  <c r="J112" i="49"/>
  <c r="U112" i="49"/>
  <c r="S114" i="49"/>
  <c r="N115" i="49"/>
  <c r="V115" i="49"/>
  <c r="O118" i="49"/>
  <c r="W118" i="49"/>
  <c r="R119" i="49"/>
  <c r="J120" i="49"/>
  <c r="U120" i="49"/>
  <c r="S122" i="49"/>
  <c r="N123" i="49"/>
  <c r="V123" i="49"/>
  <c r="O126" i="49"/>
  <c r="W126" i="49"/>
  <c r="R127" i="49"/>
  <c r="J128" i="49"/>
  <c r="U128" i="49"/>
  <c r="S130" i="49"/>
  <c r="N131" i="49"/>
  <c r="V131" i="49"/>
  <c r="U133" i="49"/>
  <c r="U135" i="49"/>
  <c r="Q136" i="49"/>
  <c r="J137" i="49"/>
  <c r="V137" i="49"/>
  <c r="R138" i="49"/>
  <c r="V141" i="49"/>
  <c r="N141" i="49"/>
  <c r="T144" i="49"/>
  <c r="V146" i="49"/>
  <c r="R147" i="49"/>
  <c r="N148" i="49"/>
  <c r="W148" i="49"/>
  <c r="W152" i="49"/>
  <c r="O152" i="49"/>
  <c r="T152" i="49"/>
  <c r="V153" i="49"/>
  <c r="T154" i="49"/>
  <c r="O156" i="49"/>
  <c r="S157" i="49"/>
  <c r="W157" i="49"/>
  <c r="N157" i="49"/>
  <c r="T157" i="49"/>
  <c r="R165" i="49"/>
  <c r="R166" i="49"/>
  <c r="T168" i="49"/>
  <c r="V168" i="49"/>
  <c r="J168" i="49"/>
  <c r="S168" i="49"/>
  <c r="R168" i="49"/>
  <c r="R170" i="49"/>
  <c r="W170" i="49"/>
  <c r="N170" i="49"/>
  <c r="U170" i="49"/>
  <c r="T170" i="49"/>
  <c r="O173" i="49"/>
  <c r="R174" i="49"/>
  <c r="Q177" i="49"/>
  <c r="S184" i="49"/>
  <c r="R193" i="49"/>
  <c r="P196" i="49"/>
  <c r="V209" i="49"/>
  <c r="J77" i="49"/>
  <c r="J85" i="49"/>
  <c r="N88" i="49"/>
  <c r="J93" i="49"/>
  <c r="P94" i="49"/>
  <c r="X94" i="49"/>
  <c r="N96" i="49"/>
  <c r="J101" i="49"/>
  <c r="P102" i="49"/>
  <c r="X102" i="49"/>
  <c r="S103" i="49"/>
  <c r="N104" i="49"/>
  <c r="J109" i="49"/>
  <c r="P110" i="49"/>
  <c r="X110" i="49"/>
  <c r="S111" i="49"/>
  <c r="N112" i="49"/>
  <c r="T114" i="49"/>
  <c r="O115" i="49"/>
  <c r="W115" i="49"/>
  <c r="J117" i="49"/>
  <c r="P118" i="49"/>
  <c r="X118" i="49"/>
  <c r="S119" i="49"/>
  <c r="N120" i="49"/>
  <c r="T122" i="49"/>
  <c r="O123" i="49"/>
  <c r="W123" i="49"/>
  <c r="J125" i="49"/>
  <c r="P126" i="49"/>
  <c r="X126" i="49"/>
  <c r="S127" i="49"/>
  <c r="N128" i="49"/>
  <c r="T130" i="49"/>
  <c r="O131" i="49"/>
  <c r="W131" i="49"/>
  <c r="J133" i="49"/>
  <c r="W133" i="49"/>
  <c r="J135" i="49"/>
  <c r="V135" i="49"/>
  <c r="R136" i="49"/>
  <c r="N137" i="49"/>
  <c r="W137" i="49"/>
  <c r="S138" i="49"/>
  <c r="X139" i="49"/>
  <c r="P139" i="49"/>
  <c r="U140" i="49"/>
  <c r="Q141" i="49"/>
  <c r="Q145" i="49"/>
  <c r="N146" i="49"/>
  <c r="W146" i="49"/>
  <c r="S147" i="49"/>
  <c r="O148" i="49"/>
  <c r="X148" i="49"/>
  <c r="T149" i="49"/>
  <c r="P152" i="49"/>
  <c r="J153" i="49"/>
  <c r="S155" i="49"/>
  <c r="Q156" i="49"/>
  <c r="O157" i="49"/>
  <c r="J161" i="49"/>
  <c r="Q164" i="49"/>
  <c r="U166" i="49"/>
  <c r="N168" i="49"/>
  <c r="J170" i="49"/>
  <c r="P173" i="49"/>
  <c r="T177" i="49"/>
  <c r="R178" i="49"/>
  <c r="Q178" i="49"/>
  <c r="X178" i="49"/>
  <c r="O178" i="49"/>
  <c r="W178" i="49"/>
  <c r="N178" i="49"/>
  <c r="S178" i="49"/>
  <c r="O182" i="49"/>
  <c r="T184" i="49"/>
  <c r="O188" i="49"/>
  <c r="N192" i="49"/>
  <c r="S203" i="49"/>
  <c r="R203" i="49"/>
  <c r="P203" i="49"/>
  <c r="X203" i="49"/>
  <c r="N203" i="49"/>
  <c r="T203" i="49"/>
  <c r="O203" i="49"/>
  <c r="J203" i="49"/>
  <c r="U203" i="49"/>
  <c r="T103" i="49"/>
  <c r="T111" i="49"/>
  <c r="J114" i="49"/>
  <c r="U114" i="49"/>
  <c r="P115" i="49"/>
  <c r="X115" i="49"/>
  <c r="T119" i="49"/>
  <c r="J122" i="49"/>
  <c r="U122" i="49"/>
  <c r="P123" i="49"/>
  <c r="X123" i="49"/>
  <c r="T127" i="49"/>
  <c r="J130" i="49"/>
  <c r="U130" i="49"/>
  <c r="P131" i="49"/>
  <c r="X131" i="49"/>
  <c r="O133" i="49"/>
  <c r="S136" i="49"/>
  <c r="O137" i="49"/>
  <c r="X137" i="49"/>
  <c r="T138" i="49"/>
  <c r="O146" i="49"/>
  <c r="T147" i="49"/>
  <c r="R153" i="49"/>
  <c r="W153" i="49"/>
  <c r="O153" i="49"/>
  <c r="R156" i="49"/>
  <c r="P161" i="49"/>
  <c r="T173" i="49"/>
  <c r="P179" i="49"/>
  <c r="V196" i="49"/>
  <c r="N196" i="49"/>
  <c r="X196" i="49"/>
  <c r="O196" i="49"/>
  <c r="U196" i="49"/>
  <c r="T196" i="49"/>
  <c r="R196" i="49"/>
  <c r="Q196" i="49"/>
  <c r="W196" i="49"/>
  <c r="U209" i="49"/>
  <c r="J209" i="49"/>
  <c r="T209" i="49"/>
  <c r="P209" i="49"/>
  <c r="X209" i="49"/>
  <c r="N209" i="49"/>
  <c r="R209" i="49"/>
  <c r="Q209" i="49"/>
  <c r="O209" i="49"/>
  <c r="S209" i="49"/>
  <c r="V133" i="49"/>
  <c r="N133" i="49"/>
  <c r="V138" i="49"/>
  <c r="U146" i="49"/>
  <c r="J146" i="49"/>
  <c r="U147" i="49"/>
  <c r="T156" i="49"/>
  <c r="Q161" i="49"/>
  <c r="V166" i="49"/>
  <c r="N166" i="49"/>
  <c r="W166" i="49"/>
  <c r="J166" i="49"/>
  <c r="T166" i="49"/>
  <c r="S166" i="49"/>
  <c r="W177" i="49"/>
  <c r="O177" i="49"/>
  <c r="U177" i="49"/>
  <c r="S177" i="49"/>
  <c r="R177" i="49"/>
  <c r="V177" i="49"/>
  <c r="J177" i="49"/>
  <c r="R184" i="49"/>
  <c r="X184" i="49"/>
  <c r="O184" i="49"/>
  <c r="P184" i="49"/>
  <c r="W184" i="49"/>
  <c r="J184" i="49"/>
  <c r="V184" i="49"/>
  <c r="Q184" i="49"/>
  <c r="U193" i="49"/>
  <c r="J193" i="49"/>
  <c r="X193" i="49"/>
  <c r="O193" i="49"/>
  <c r="S193" i="49"/>
  <c r="Q193" i="49"/>
  <c r="P193" i="49"/>
  <c r="T193" i="49"/>
  <c r="N103" i="49"/>
  <c r="N111" i="49"/>
  <c r="O114" i="49"/>
  <c r="N119" i="49"/>
  <c r="O122" i="49"/>
  <c r="N127" i="49"/>
  <c r="O130" i="49"/>
  <c r="Q133" i="49"/>
  <c r="U136" i="49"/>
  <c r="Q137" i="49"/>
  <c r="N138" i="49"/>
  <c r="W138" i="49"/>
  <c r="W144" i="49"/>
  <c r="O144" i="49"/>
  <c r="Q146" i="49"/>
  <c r="J147" i="49"/>
  <c r="V147" i="49"/>
  <c r="R148" i="49"/>
  <c r="Q153" i="49"/>
  <c r="U154" i="49"/>
  <c r="J154" i="49"/>
  <c r="R154" i="49"/>
  <c r="U156" i="49"/>
  <c r="R161" i="49"/>
  <c r="S165" i="49"/>
  <c r="Q165" i="49"/>
  <c r="X165" i="49"/>
  <c r="O165" i="49"/>
  <c r="W165" i="49"/>
  <c r="N165" i="49"/>
  <c r="W173" i="49"/>
  <c r="V174" i="49"/>
  <c r="N174" i="49"/>
  <c r="Q174" i="49"/>
  <c r="X174" i="49"/>
  <c r="O174" i="49"/>
  <c r="W174" i="49"/>
  <c r="J174" i="49"/>
  <c r="R179" i="49"/>
  <c r="O186" i="49"/>
  <c r="S190" i="49"/>
  <c r="U192" i="49"/>
  <c r="U185" i="49"/>
  <c r="J185" i="49"/>
  <c r="T185" i="49"/>
  <c r="W199" i="49"/>
  <c r="O199" i="49"/>
  <c r="S199" i="49"/>
  <c r="Q199" i="49"/>
  <c r="W207" i="49"/>
  <c r="O207" i="49"/>
  <c r="V207" i="49"/>
  <c r="N207" i="49"/>
  <c r="X207" i="49"/>
  <c r="T207" i="49"/>
  <c r="J214" i="49"/>
  <c r="W223" i="49"/>
  <c r="O223" i="49"/>
  <c r="V223" i="49"/>
  <c r="N223" i="49"/>
  <c r="Q223" i="49"/>
  <c r="P223" i="49"/>
  <c r="X223" i="49"/>
  <c r="T223" i="49"/>
  <c r="V158" i="49"/>
  <c r="N158" i="49"/>
  <c r="O160" i="49"/>
  <c r="X160" i="49"/>
  <c r="N169" i="49"/>
  <c r="U171" i="49"/>
  <c r="J171" i="49"/>
  <c r="X180" i="49"/>
  <c r="P180" i="49"/>
  <c r="U181" i="49"/>
  <c r="W183" i="49"/>
  <c r="O183" i="49"/>
  <c r="S183" i="49"/>
  <c r="S185" i="49"/>
  <c r="S187" i="49"/>
  <c r="V187" i="49"/>
  <c r="J187" i="49"/>
  <c r="J194" i="49"/>
  <c r="T199" i="49"/>
  <c r="U201" i="49"/>
  <c r="J201" i="49"/>
  <c r="T201" i="49"/>
  <c r="V201" i="49"/>
  <c r="R201" i="49"/>
  <c r="Q207" i="49"/>
  <c r="V214" i="49"/>
  <c r="W215" i="49"/>
  <c r="O215" i="49"/>
  <c r="V215" i="49"/>
  <c r="N215" i="49"/>
  <c r="U215" i="49"/>
  <c r="R215" i="49"/>
  <c r="P215" i="49"/>
  <c r="T218" i="49"/>
  <c r="J223" i="49"/>
  <c r="W169" i="49"/>
  <c r="O169" i="49"/>
  <c r="J181" i="49"/>
  <c r="V181" i="49"/>
  <c r="V185" i="49"/>
  <c r="X194" i="49"/>
  <c r="P194" i="49"/>
  <c r="T194" i="49"/>
  <c r="U199" i="49"/>
  <c r="R207" i="49"/>
  <c r="S219" i="49"/>
  <c r="R219" i="49"/>
  <c r="U219" i="49"/>
  <c r="P219" i="49"/>
  <c r="X219" i="49"/>
  <c r="N219" i="49"/>
  <c r="R223" i="49"/>
  <c r="T214" i="49"/>
  <c r="S214" i="49"/>
  <c r="X214" i="49"/>
  <c r="N214" i="49"/>
  <c r="U214" i="49"/>
  <c r="Q214" i="49"/>
  <c r="X218" i="49"/>
  <c r="P218" i="49"/>
  <c r="W218" i="49"/>
  <c r="O218" i="49"/>
  <c r="V218" i="49"/>
  <c r="S218" i="49"/>
  <c r="Q218" i="49"/>
  <c r="S158" i="49"/>
  <c r="R160" i="49"/>
  <c r="T162" i="49"/>
  <c r="U163" i="49"/>
  <c r="J163" i="49"/>
  <c r="R169" i="49"/>
  <c r="S171" i="49"/>
  <c r="X172" i="49"/>
  <c r="P172" i="49"/>
  <c r="S180" i="49"/>
  <c r="O181" i="49"/>
  <c r="X181" i="49"/>
  <c r="R183" i="49"/>
  <c r="N185" i="49"/>
  <c r="X185" i="49"/>
  <c r="R187" i="49"/>
  <c r="W191" i="49"/>
  <c r="O191" i="49"/>
  <c r="V191" i="49"/>
  <c r="J191" i="49"/>
  <c r="Q194" i="49"/>
  <c r="T198" i="49"/>
  <c r="W198" i="49"/>
  <c r="N198" i="49"/>
  <c r="U198" i="49"/>
  <c r="X199" i="49"/>
  <c r="P201" i="49"/>
  <c r="U207" i="49"/>
  <c r="J215" i="49"/>
  <c r="J219" i="49"/>
  <c r="U223" i="49"/>
  <c r="V228" i="49"/>
  <c r="N228" i="49"/>
  <c r="U228" i="49"/>
  <c r="J228" i="49"/>
  <c r="X228" i="49"/>
  <c r="W228" i="49"/>
  <c r="S228" i="49"/>
  <c r="Q228" i="49"/>
  <c r="J206" i="49"/>
  <c r="T211" i="49"/>
  <c r="R217" i="49"/>
  <c r="J222" i="49"/>
  <c r="T227" i="49"/>
  <c r="V204" i="49"/>
  <c r="N204" i="49"/>
  <c r="U204" i="49"/>
  <c r="J204" i="49"/>
  <c r="T206" i="49"/>
  <c r="S206" i="49"/>
  <c r="X210" i="49"/>
  <c r="P210" i="49"/>
  <c r="W210" i="49"/>
  <c r="O210" i="49"/>
  <c r="V220" i="49"/>
  <c r="N220" i="49"/>
  <c r="U220" i="49"/>
  <c r="J220" i="49"/>
  <c r="T222" i="49"/>
  <c r="S222" i="49"/>
  <c r="X226" i="49"/>
  <c r="P226" i="49"/>
  <c r="W226" i="49"/>
  <c r="O226" i="49"/>
  <c r="L235" i="49"/>
  <c r="F242" i="49"/>
  <c r="I235" i="49"/>
  <c r="M230" i="49"/>
  <c r="L230" i="49"/>
  <c r="H242" i="49"/>
  <c r="S211" i="49"/>
  <c r="R211" i="49"/>
  <c r="U217" i="49"/>
  <c r="J217" i="49"/>
  <c r="T217" i="49"/>
  <c r="S227" i="49"/>
  <c r="R227" i="49"/>
  <c r="E230" i="49"/>
  <c r="K235" i="49"/>
  <c r="L241" i="49"/>
  <c r="M241" i="49"/>
  <c r="K237" i="49"/>
  <c r="G241" i="49"/>
  <c r="I238" i="49"/>
  <c r="K240" i="49"/>
  <c r="I241" i="49"/>
  <c r="K238" i="49"/>
  <c r="Q7" i="1"/>
  <c r="B28" i="7"/>
  <c r="Q6" i="1"/>
  <c r="B26" i="7"/>
  <c r="V94" i="51" l="1"/>
  <c r="W94" i="51" s="1"/>
  <c r="X94" i="51" s="1"/>
  <c r="V95" i="51"/>
  <c r="W95" i="51" s="1"/>
  <c r="X95" i="51" s="1"/>
  <c r="W246" i="51"/>
  <c r="X246" i="51" s="1"/>
  <c r="V73" i="51"/>
  <c r="W73" i="51" s="1"/>
  <c r="X73" i="51" s="1"/>
  <c r="V246" i="51"/>
  <c r="V245" i="51"/>
  <c r="W245" i="51" s="1"/>
  <c r="X245" i="51" s="1"/>
  <c r="V71" i="51"/>
  <c r="W71" i="51" s="1"/>
  <c r="X71" i="51" s="1"/>
  <c r="V244" i="51"/>
  <c r="W244" i="51" s="1"/>
  <c r="X244" i="51" s="1"/>
  <c r="V247" i="51"/>
  <c r="W247" i="51" s="1"/>
  <c r="X247" i="51" s="1"/>
  <c r="O244" i="51"/>
  <c r="V86" i="51"/>
  <c r="W86" i="51" s="1"/>
  <c r="X86" i="51" s="1"/>
  <c r="V88" i="51"/>
  <c r="W88" i="51" s="1"/>
  <c r="X88" i="51" s="1"/>
  <c r="V89" i="51"/>
  <c r="W89" i="51" s="1"/>
  <c r="X89" i="51" s="1"/>
  <c r="V90" i="51"/>
  <c r="W90" i="51" s="1"/>
  <c r="X90" i="51" s="1"/>
  <c r="V91" i="51"/>
  <c r="W91" i="51" s="1"/>
  <c r="X91" i="51" s="1"/>
  <c r="V103" i="51"/>
  <c r="W103" i="51" s="1"/>
  <c r="X103" i="51" s="1"/>
  <c r="V87" i="51"/>
  <c r="W87" i="51" s="1"/>
  <c r="X87" i="51" s="1"/>
  <c r="V112" i="51"/>
  <c r="W112" i="51" s="1"/>
  <c r="X112" i="51" s="1"/>
  <c r="V114" i="51"/>
  <c r="W114" i="51" s="1"/>
  <c r="X114" i="51" s="1"/>
  <c r="V113" i="51"/>
  <c r="W113" i="51" s="1"/>
  <c r="X113" i="51" s="1"/>
  <c r="V115" i="51"/>
  <c r="W115" i="51" s="1"/>
  <c r="X115" i="51" s="1"/>
  <c r="V111" i="51"/>
  <c r="W111" i="51" s="1"/>
  <c r="X111" i="51" s="1"/>
  <c r="V116" i="51"/>
  <c r="W116" i="51" s="1"/>
  <c r="X116" i="51" s="1"/>
  <c r="V84" i="51"/>
  <c r="W84" i="51" s="1"/>
  <c r="X84" i="51" s="1"/>
  <c r="V122" i="51"/>
  <c r="W122" i="51" s="1"/>
  <c r="X122" i="51" s="1"/>
  <c r="V104" i="51"/>
  <c r="W104" i="51" s="1"/>
  <c r="X104" i="51" s="1"/>
  <c r="V109" i="51"/>
  <c r="W109" i="51" s="1"/>
  <c r="X109" i="51" s="1"/>
  <c r="V77" i="51"/>
  <c r="W77" i="51" s="1"/>
  <c r="X77" i="51" s="1"/>
  <c r="V81" i="51"/>
  <c r="V80" i="51"/>
  <c r="V110" i="51"/>
  <c r="W110" i="51" s="1"/>
  <c r="X110" i="51" s="1"/>
  <c r="V102" i="51"/>
  <c r="W102" i="51" s="1"/>
  <c r="X102" i="51" s="1"/>
  <c r="V101" i="51"/>
  <c r="W101" i="51" s="1"/>
  <c r="X101" i="51" s="1"/>
  <c r="V118" i="51"/>
  <c r="W118" i="51" s="1"/>
  <c r="X118" i="51" s="1"/>
  <c r="V76" i="51"/>
  <c r="W76" i="51" s="1"/>
  <c r="X76" i="51" s="1"/>
  <c r="V96" i="51"/>
  <c r="W96" i="51" s="1"/>
  <c r="X96" i="51" s="1"/>
  <c r="V83" i="51"/>
  <c r="W83" i="51" s="1"/>
  <c r="X83" i="51" s="1"/>
  <c r="V117" i="51"/>
  <c r="W117" i="51" s="1"/>
  <c r="X117" i="51" s="1"/>
  <c r="V108" i="51"/>
  <c r="W108" i="51" s="1"/>
  <c r="X108" i="51" s="1"/>
  <c r="V75" i="50"/>
  <c r="V77" i="50"/>
  <c r="V73" i="50"/>
  <c r="W73" i="50" s="1"/>
  <c r="X73" i="50" s="1"/>
  <c r="V71" i="50"/>
  <c r="V79" i="51"/>
  <c r="W79" i="51" s="1"/>
  <c r="X79" i="51" s="1"/>
  <c r="V123" i="51"/>
  <c r="W123" i="51" s="1"/>
  <c r="X123" i="51" s="1"/>
  <c r="V107" i="51"/>
  <c r="W107" i="51" s="1"/>
  <c r="X107" i="51" s="1"/>
  <c r="V72" i="51"/>
  <c r="W72" i="51" s="1"/>
  <c r="V119" i="51"/>
  <c r="W119" i="51" s="1"/>
  <c r="X119" i="51" s="1"/>
  <c r="V106" i="51"/>
  <c r="W106" i="51" s="1"/>
  <c r="X106" i="51" s="1"/>
  <c r="V105" i="51"/>
  <c r="W105" i="51" s="1"/>
  <c r="X105" i="51" s="1"/>
  <c r="V100" i="51"/>
  <c r="W100" i="51" s="1"/>
  <c r="X100" i="51" s="1"/>
  <c r="V121" i="51"/>
  <c r="W121" i="51" s="1"/>
  <c r="X121" i="51" s="1"/>
  <c r="V97" i="51"/>
  <c r="W97" i="51" s="1"/>
  <c r="X97" i="51" s="1"/>
  <c r="V120" i="51"/>
  <c r="W120" i="51" s="1"/>
  <c r="X120" i="51" s="1"/>
  <c r="W79" i="49"/>
  <c r="X79" i="49" s="1"/>
  <c r="V85" i="51"/>
  <c r="W85" i="51" s="1"/>
  <c r="X85" i="51" s="1"/>
  <c r="W77" i="49"/>
  <c r="X77" i="49" s="1"/>
  <c r="V82" i="51"/>
  <c r="W82" i="51" s="1"/>
  <c r="X82" i="51" s="1"/>
  <c r="V74" i="50"/>
  <c r="V239" i="50" s="1"/>
  <c r="V98" i="51"/>
  <c r="V99" i="51"/>
  <c r="W99" i="51" s="1"/>
  <c r="X99" i="51" s="1"/>
  <c r="W85" i="49"/>
  <c r="X85" i="49" s="1"/>
  <c r="V76" i="50"/>
  <c r="J255" i="51"/>
  <c r="O122" i="51"/>
  <c r="O84" i="51"/>
  <c r="I260" i="51"/>
  <c r="O121" i="51"/>
  <c r="L260" i="51"/>
  <c r="K260" i="51"/>
  <c r="M260" i="51"/>
  <c r="O85" i="51"/>
  <c r="G260" i="51"/>
  <c r="J248" i="51"/>
  <c r="O99" i="51"/>
  <c r="U255" i="51"/>
  <c r="T248" i="51"/>
  <c r="U258" i="51"/>
  <c r="S258" i="51"/>
  <c r="S253" i="51"/>
  <c r="S248" i="51"/>
  <c r="R248" i="51"/>
  <c r="P253" i="51"/>
  <c r="P255" i="51"/>
  <c r="V78" i="51"/>
  <c r="W78" i="51" s="1"/>
  <c r="X78" i="51" s="1"/>
  <c r="V74" i="51"/>
  <c r="W74" i="51" s="1"/>
  <c r="X74" i="51" s="1"/>
  <c r="P248" i="51"/>
  <c r="P258" i="51"/>
  <c r="N259" i="51"/>
  <c r="S254" i="51"/>
  <c r="U253" i="51"/>
  <c r="P256" i="51"/>
  <c r="N254" i="51"/>
  <c r="S257" i="51"/>
  <c r="Q257" i="51"/>
  <c r="Q259" i="51"/>
  <c r="Q256" i="51"/>
  <c r="Q253" i="51"/>
  <c r="Q258" i="51"/>
  <c r="Q255" i="51"/>
  <c r="Q248" i="51"/>
  <c r="Q254" i="51"/>
  <c r="U254" i="51"/>
  <c r="P259" i="51"/>
  <c r="N257" i="51"/>
  <c r="S255" i="51"/>
  <c r="R254" i="51"/>
  <c r="R259" i="51"/>
  <c r="R256" i="51"/>
  <c r="R253" i="51"/>
  <c r="R258" i="51"/>
  <c r="R257" i="51"/>
  <c r="R255" i="51"/>
  <c r="U256" i="51"/>
  <c r="P254" i="51"/>
  <c r="N258" i="51"/>
  <c r="U259" i="51"/>
  <c r="P257" i="51"/>
  <c r="N248" i="51"/>
  <c r="S256" i="51"/>
  <c r="U257" i="51"/>
  <c r="N255" i="51"/>
  <c r="S259" i="51"/>
  <c r="U248" i="51"/>
  <c r="N253" i="51"/>
  <c r="T256" i="51"/>
  <c r="T258" i="51"/>
  <c r="T255" i="51"/>
  <c r="T257" i="51"/>
  <c r="T254" i="51"/>
  <c r="T259" i="51"/>
  <c r="T253" i="51"/>
  <c r="N256" i="51"/>
  <c r="J254" i="51"/>
  <c r="J259" i="51"/>
  <c r="J256" i="51"/>
  <c r="J253" i="51"/>
  <c r="J258" i="51"/>
  <c r="J257" i="51"/>
  <c r="J236" i="50"/>
  <c r="L242" i="50"/>
  <c r="I242" i="50"/>
  <c r="J238" i="50"/>
  <c r="J241" i="50"/>
  <c r="M242" i="50"/>
  <c r="K242" i="50"/>
  <c r="W77" i="50"/>
  <c r="X77" i="50" s="1"/>
  <c r="G242" i="50"/>
  <c r="T230" i="50"/>
  <c r="U236" i="50"/>
  <c r="T239" i="50"/>
  <c r="S230" i="50"/>
  <c r="W71" i="50"/>
  <c r="X71" i="50" s="1"/>
  <c r="W75" i="50"/>
  <c r="X75" i="50" s="1"/>
  <c r="Q237" i="50"/>
  <c r="P237" i="50"/>
  <c r="Q236" i="50"/>
  <c r="Q235" i="50"/>
  <c r="Q240" i="50"/>
  <c r="P230" i="50"/>
  <c r="Q238" i="50"/>
  <c r="P240" i="50"/>
  <c r="J230" i="50"/>
  <c r="T237" i="50"/>
  <c r="Q241" i="50"/>
  <c r="P238" i="50"/>
  <c r="J237" i="50"/>
  <c r="T240" i="50"/>
  <c r="P241" i="50"/>
  <c r="J239" i="50"/>
  <c r="T235" i="50"/>
  <c r="Q239" i="50"/>
  <c r="R236" i="50"/>
  <c r="R241" i="50"/>
  <c r="R238" i="50"/>
  <c r="R235" i="50"/>
  <c r="R240" i="50"/>
  <c r="R239" i="50"/>
  <c r="R230" i="50"/>
  <c r="R237" i="50"/>
  <c r="P239" i="50"/>
  <c r="J240" i="50"/>
  <c r="T238" i="50"/>
  <c r="J235" i="50"/>
  <c r="U240" i="50"/>
  <c r="U237" i="50"/>
  <c r="U230" i="50"/>
  <c r="U239" i="50"/>
  <c r="U241" i="50"/>
  <c r="U238" i="50"/>
  <c r="U235" i="50"/>
  <c r="Q230" i="50"/>
  <c r="P235" i="50"/>
  <c r="T236" i="50"/>
  <c r="P236" i="50"/>
  <c r="T241" i="50"/>
  <c r="N240" i="50"/>
  <c r="N237" i="50"/>
  <c r="N239" i="50"/>
  <c r="N241" i="50"/>
  <c r="N238" i="50"/>
  <c r="N235" i="50"/>
  <c r="N230" i="50"/>
  <c r="N236" i="50"/>
  <c r="O71" i="50"/>
  <c r="S241" i="50"/>
  <c r="S238" i="50"/>
  <c r="S240" i="50"/>
  <c r="S237" i="50"/>
  <c r="S239" i="50"/>
  <c r="S236" i="50"/>
  <c r="S235" i="50"/>
  <c r="M242" i="49"/>
  <c r="G242" i="49"/>
  <c r="W83" i="49"/>
  <c r="X83" i="49" s="1"/>
  <c r="W78" i="49"/>
  <c r="X78" i="49" s="1"/>
  <c r="W88" i="49"/>
  <c r="X88" i="49" s="1"/>
  <c r="W81" i="49"/>
  <c r="X81" i="49" s="1"/>
  <c r="W86" i="49"/>
  <c r="X86" i="49" s="1"/>
  <c r="W87" i="49"/>
  <c r="X87" i="49" s="1"/>
  <c r="W82" i="49"/>
  <c r="X82" i="49" s="1"/>
  <c r="O84" i="49"/>
  <c r="W84" i="49"/>
  <c r="X84" i="49" s="1"/>
  <c r="W73" i="49"/>
  <c r="X73" i="49" s="1"/>
  <c r="O88" i="49"/>
  <c r="W80" i="49"/>
  <c r="X80" i="49" s="1"/>
  <c r="N238" i="49"/>
  <c r="Q230" i="49"/>
  <c r="P230" i="49"/>
  <c r="W76" i="49"/>
  <c r="X76" i="49" s="1"/>
  <c r="U238" i="49"/>
  <c r="U230" i="49"/>
  <c r="P238" i="49"/>
  <c r="W71" i="49"/>
  <c r="X71" i="49" s="1"/>
  <c r="W74" i="49"/>
  <c r="X74" i="49" s="1"/>
  <c r="W75" i="49"/>
  <c r="X75" i="49" s="1"/>
  <c r="I242" i="49"/>
  <c r="O75" i="49"/>
  <c r="U241" i="49"/>
  <c r="R236" i="49"/>
  <c r="R241" i="49"/>
  <c r="R238" i="49"/>
  <c r="R235" i="49"/>
  <c r="R240" i="49"/>
  <c r="R237" i="49"/>
  <c r="R239" i="49"/>
  <c r="R230" i="49"/>
  <c r="P241" i="49"/>
  <c r="N240" i="49"/>
  <c r="N230" i="49"/>
  <c r="U239" i="49"/>
  <c r="P239" i="49"/>
  <c r="S241" i="49"/>
  <c r="S238" i="49"/>
  <c r="S240" i="49"/>
  <c r="S237" i="49"/>
  <c r="S239" i="49"/>
  <c r="S236" i="49"/>
  <c r="S235" i="49"/>
  <c r="S230" i="49"/>
  <c r="K242" i="49"/>
  <c r="L242" i="49"/>
  <c r="N235" i="49"/>
  <c r="O74" i="49"/>
  <c r="U237" i="49"/>
  <c r="P235" i="49"/>
  <c r="J236" i="49"/>
  <c r="J241" i="49"/>
  <c r="J238" i="49"/>
  <c r="J235" i="49"/>
  <c r="J240" i="49"/>
  <c r="J239" i="49"/>
  <c r="J237" i="49"/>
  <c r="J230" i="49"/>
  <c r="U240" i="49"/>
  <c r="O72" i="49"/>
  <c r="W72" i="49"/>
  <c r="X72" i="49" s="1"/>
  <c r="P236" i="49"/>
  <c r="N241" i="49"/>
  <c r="V240" i="49"/>
  <c r="V237" i="49"/>
  <c r="V239" i="49"/>
  <c r="V236" i="49"/>
  <c r="V241" i="49"/>
  <c r="V238" i="49"/>
  <c r="V235" i="49"/>
  <c r="V230" i="49"/>
  <c r="U235" i="49"/>
  <c r="T238" i="49"/>
  <c r="T235" i="49"/>
  <c r="T240" i="49"/>
  <c r="T237" i="49"/>
  <c r="T230" i="49"/>
  <c r="T239" i="49"/>
  <c r="T236" i="49"/>
  <c r="T241" i="49"/>
  <c r="P237" i="49"/>
  <c r="N236" i="49"/>
  <c r="U236" i="49"/>
  <c r="Q239" i="49"/>
  <c r="Q236" i="49"/>
  <c r="Q241" i="49"/>
  <c r="Q238" i="49"/>
  <c r="Q235" i="49"/>
  <c r="Q240" i="49"/>
  <c r="Q237" i="49"/>
  <c r="P240" i="49"/>
  <c r="N239" i="49"/>
  <c r="N237" i="49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S12" i="1"/>
  <c r="S13" i="1"/>
  <c r="S14" i="1"/>
  <c r="S15" i="1"/>
  <c r="S16" i="1"/>
  <c r="S17" i="1"/>
  <c r="S18" i="1"/>
  <c r="S19" i="1"/>
  <c r="L12" i="1"/>
  <c r="M12" i="1"/>
  <c r="N12" i="1"/>
  <c r="O12" i="1"/>
  <c r="P12" i="1"/>
  <c r="Q12" i="1"/>
  <c r="L13" i="1"/>
  <c r="M13" i="1"/>
  <c r="N13" i="1"/>
  <c r="O13" i="1"/>
  <c r="P13" i="1"/>
  <c r="Q13" i="1"/>
  <c r="L14" i="1"/>
  <c r="M14" i="1"/>
  <c r="N14" i="1"/>
  <c r="O14" i="1"/>
  <c r="P14" i="1"/>
  <c r="Q14" i="1"/>
  <c r="L15" i="1"/>
  <c r="M15" i="1"/>
  <c r="N15" i="1"/>
  <c r="O15" i="1"/>
  <c r="P15" i="1"/>
  <c r="Q15" i="1"/>
  <c r="L16" i="1"/>
  <c r="M16" i="1"/>
  <c r="N16" i="1"/>
  <c r="O16" i="1"/>
  <c r="P16" i="1"/>
  <c r="Q16" i="1"/>
  <c r="L17" i="1"/>
  <c r="M17" i="1"/>
  <c r="N17" i="1"/>
  <c r="O17" i="1"/>
  <c r="P17" i="1"/>
  <c r="Q17" i="1"/>
  <c r="L18" i="1"/>
  <c r="M18" i="1"/>
  <c r="N18" i="1"/>
  <c r="O18" i="1"/>
  <c r="P18" i="1"/>
  <c r="Q18" i="1"/>
  <c r="L19" i="1"/>
  <c r="M19" i="1"/>
  <c r="N19" i="1"/>
  <c r="O19" i="1"/>
  <c r="P19" i="1"/>
  <c r="Q19" i="1"/>
  <c r="V11" i="1"/>
  <c r="U11" i="1"/>
  <c r="S11" i="1"/>
  <c r="Q11" i="1"/>
  <c r="P11" i="1"/>
  <c r="O11" i="1"/>
  <c r="N11" i="1"/>
  <c r="M11" i="1"/>
  <c r="L11" i="1"/>
  <c r="Q8" i="1"/>
  <c r="S8" i="1"/>
  <c r="U8" i="1"/>
  <c r="V8" i="1"/>
  <c r="W8" i="1"/>
  <c r="H12" i="1"/>
  <c r="H13" i="1"/>
  <c r="H14" i="1"/>
  <c r="H15" i="1"/>
  <c r="H16" i="1"/>
  <c r="H17" i="1"/>
  <c r="H18" i="1"/>
  <c r="H19" i="1"/>
  <c r="H11" i="1"/>
  <c r="I12" i="1"/>
  <c r="I13" i="1"/>
  <c r="I14" i="1"/>
  <c r="I15" i="1"/>
  <c r="I16" i="1"/>
  <c r="I17" i="1"/>
  <c r="I18" i="1"/>
  <c r="I19" i="1"/>
  <c r="I11" i="1"/>
  <c r="I8" i="1"/>
  <c r="H8" i="1"/>
  <c r="I43" i="7"/>
  <c r="Q19" i="7"/>
  <c r="O5" i="1"/>
  <c r="L5" i="1"/>
  <c r="H6" i="1"/>
  <c r="I6" i="1"/>
  <c r="I5" i="1"/>
  <c r="W5" i="1"/>
  <c r="H5" i="1"/>
  <c r="W6" i="1"/>
  <c r="S6" i="1"/>
  <c r="S5" i="1"/>
  <c r="S7" i="1"/>
  <c r="N5" i="1"/>
  <c r="P5" i="1"/>
  <c r="H7" i="1"/>
  <c r="V254" i="51" l="1"/>
  <c r="V253" i="51"/>
  <c r="V236" i="50"/>
  <c r="O236" i="49"/>
  <c r="O235" i="49"/>
  <c r="V235" i="50"/>
  <c r="W76" i="50"/>
  <c r="X76" i="50" s="1"/>
  <c r="O240" i="49"/>
  <c r="V238" i="50"/>
  <c r="W74" i="50"/>
  <c r="X74" i="50" s="1"/>
  <c r="V256" i="51"/>
  <c r="O241" i="49"/>
  <c r="V241" i="50"/>
  <c r="V259" i="51"/>
  <c r="V237" i="50"/>
  <c r="V230" i="50"/>
  <c r="V255" i="51"/>
  <c r="V240" i="50"/>
  <c r="V258" i="51"/>
  <c r="V257" i="51"/>
  <c r="W98" i="51"/>
  <c r="X98" i="51" s="1"/>
  <c r="O230" i="49"/>
  <c r="O259" i="51"/>
  <c r="O238" i="49"/>
  <c r="O239" i="49"/>
  <c r="O237" i="49"/>
  <c r="O248" i="51"/>
  <c r="O257" i="51"/>
  <c r="O255" i="51"/>
  <c r="O253" i="51"/>
  <c r="O258" i="51"/>
  <c r="O256" i="51"/>
  <c r="O254" i="51"/>
  <c r="J260" i="51"/>
  <c r="V248" i="51"/>
  <c r="S260" i="51"/>
  <c r="P260" i="51"/>
  <c r="T260" i="51"/>
  <c r="U260" i="51"/>
  <c r="Q260" i="51"/>
  <c r="R260" i="51"/>
  <c r="X72" i="51"/>
  <c r="N260" i="51"/>
  <c r="J242" i="50"/>
  <c r="P242" i="50"/>
  <c r="Q242" i="50"/>
  <c r="U242" i="50"/>
  <c r="O237" i="50"/>
  <c r="O239" i="50"/>
  <c r="O236" i="50"/>
  <c r="O241" i="50"/>
  <c r="O238" i="50"/>
  <c r="O240" i="50"/>
  <c r="O230" i="50"/>
  <c r="O235" i="50"/>
  <c r="S242" i="50"/>
  <c r="T242" i="50"/>
  <c r="W238" i="50"/>
  <c r="N242" i="50"/>
  <c r="R242" i="50"/>
  <c r="W239" i="50"/>
  <c r="W237" i="50"/>
  <c r="S242" i="49"/>
  <c r="R242" i="49"/>
  <c r="W235" i="49"/>
  <c r="T242" i="49"/>
  <c r="P242" i="49"/>
  <c r="W240" i="49"/>
  <c r="W238" i="49"/>
  <c r="Q242" i="49"/>
  <c r="U242" i="49"/>
  <c r="W241" i="49"/>
  <c r="N242" i="49"/>
  <c r="W236" i="49"/>
  <c r="V242" i="49"/>
  <c r="J242" i="49"/>
  <c r="W239" i="49"/>
  <c r="W230" i="49"/>
  <c r="X239" i="49"/>
  <c r="X241" i="49"/>
  <c r="X238" i="49"/>
  <c r="X240" i="49"/>
  <c r="X237" i="49"/>
  <c r="X236" i="49"/>
  <c r="X230" i="49"/>
  <c r="X235" i="49"/>
  <c r="W237" i="49"/>
  <c r="R8" i="1"/>
  <c r="R7" i="1"/>
  <c r="R6" i="1"/>
  <c r="T8" i="1"/>
  <c r="W7" i="1"/>
  <c r="V5" i="1"/>
  <c r="U5" i="1"/>
  <c r="I7" i="1"/>
  <c r="Q5" i="1"/>
  <c r="U7" i="1"/>
  <c r="X236" i="50" l="1"/>
  <c r="W230" i="50"/>
  <c r="W253" i="51"/>
  <c r="W259" i="51"/>
  <c r="W258" i="51"/>
  <c r="W256" i="51"/>
  <c r="W254" i="51"/>
  <c r="W257" i="51"/>
  <c r="W248" i="51"/>
  <c r="W255" i="51"/>
  <c r="V260" i="51"/>
  <c r="W236" i="50"/>
  <c r="X239" i="50"/>
  <c r="W235" i="50"/>
  <c r="X230" i="50"/>
  <c r="W240" i="50"/>
  <c r="X235" i="50"/>
  <c r="X237" i="50"/>
  <c r="X240" i="50"/>
  <c r="X238" i="50"/>
  <c r="X241" i="50"/>
  <c r="W241" i="50"/>
  <c r="V242" i="50"/>
  <c r="O242" i="49"/>
  <c r="T7" i="1"/>
  <c r="O260" i="51"/>
  <c r="X257" i="51"/>
  <c r="X254" i="51"/>
  <c r="X259" i="51"/>
  <c r="X256" i="51"/>
  <c r="X258" i="51"/>
  <c r="X255" i="51"/>
  <c r="X248" i="51"/>
  <c r="X253" i="51"/>
  <c r="O242" i="50"/>
  <c r="X242" i="49"/>
  <c r="W242" i="49"/>
  <c r="Q42" i="7"/>
  <c r="Q40" i="7"/>
  <c r="Q39" i="7"/>
  <c r="Q36" i="7"/>
  <c r="Q35" i="7"/>
  <c r="Q34" i="7"/>
  <c r="N8" i="1"/>
  <c r="O8" i="1"/>
  <c r="P8" i="1"/>
  <c r="U6" i="1"/>
  <c r="V7" i="1"/>
  <c r="V6" i="1"/>
  <c r="T6" i="1" l="1"/>
  <c r="W260" i="51"/>
  <c r="X242" i="50"/>
  <c r="W242" i="50"/>
  <c r="X260" i="51"/>
  <c r="O9" i="1"/>
  <c r="P9" i="1"/>
  <c r="F240" i="7" l="1"/>
  <c r="H240" i="7"/>
  <c r="F241" i="7"/>
  <c r="H241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M62" i="20"/>
  <c r="M63" i="20"/>
  <c r="M64" i="20"/>
  <c r="M65" i="20"/>
  <c r="M66" i="20"/>
  <c r="M67" i="20"/>
  <c r="M68" i="20"/>
  <c r="M69" i="20"/>
  <c r="M70" i="20"/>
  <c r="G62" i="20"/>
  <c r="G63" i="20"/>
  <c r="G64" i="20"/>
  <c r="G65" i="20"/>
  <c r="G66" i="20"/>
  <c r="G67" i="20"/>
  <c r="G68" i="20"/>
  <c r="G69" i="20"/>
  <c r="G70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Q79" i="7" l="1"/>
  <c r="V79" i="7"/>
  <c r="J79" i="7"/>
  <c r="P135" i="7"/>
  <c r="Q135" i="7"/>
  <c r="V135" i="7"/>
  <c r="J135" i="7"/>
  <c r="P215" i="7"/>
  <c r="V215" i="7"/>
  <c r="Q215" i="7"/>
  <c r="J215" i="7"/>
  <c r="V95" i="7"/>
  <c r="Q95" i="7"/>
  <c r="J95" i="7"/>
  <c r="O206" i="7"/>
  <c r="V206" i="7"/>
  <c r="Q206" i="7"/>
  <c r="J206" i="7"/>
  <c r="V182" i="7"/>
  <c r="Q182" i="7"/>
  <c r="J182" i="7"/>
  <c r="V150" i="7"/>
  <c r="Q150" i="7"/>
  <c r="J150" i="7"/>
  <c r="O86" i="7"/>
  <c r="V86" i="7"/>
  <c r="Q86" i="7"/>
  <c r="J86" i="7"/>
  <c r="V229" i="7"/>
  <c r="Q229" i="7"/>
  <c r="J229" i="7"/>
  <c r="V221" i="7"/>
  <c r="Q221" i="7"/>
  <c r="J221" i="7"/>
  <c r="N213" i="7"/>
  <c r="V213" i="7"/>
  <c r="Q213" i="7"/>
  <c r="J213" i="7"/>
  <c r="V205" i="7"/>
  <c r="Q205" i="7"/>
  <c r="J205" i="7"/>
  <c r="V197" i="7"/>
  <c r="Q197" i="7"/>
  <c r="J197" i="7"/>
  <c r="V189" i="7"/>
  <c r="Q189" i="7"/>
  <c r="J189" i="7"/>
  <c r="V181" i="7"/>
  <c r="Q181" i="7"/>
  <c r="J181" i="7"/>
  <c r="V173" i="7"/>
  <c r="Q173" i="7"/>
  <c r="J173" i="7"/>
  <c r="T165" i="7"/>
  <c r="V165" i="7"/>
  <c r="Q165" i="7"/>
  <c r="J165" i="7"/>
  <c r="T157" i="7"/>
  <c r="V157" i="7"/>
  <c r="Q157" i="7"/>
  <c r="J157" i="7"/>
  <c r="T149" i="7"/>
  <c r="V149" i="7"/>
  <c r="Q149" i="7"/>
  <c r="J149" i="7"/>
  <c r="P141" i="7"/>
  <c r="V141" i="7"/>
  <c r="Q141" i="7"/>
  <c r="J141" i="7"/>
  <c r="P133" i="7"/>
  <c r="V133" i="7"/>
  <c r="Q133" i="7"/>
  <c r="J133" i="7"/>
  <c r="R125" i="7"/>
  <c r="V125" i="7"/>
  <c r="Q125" i="7"/>
  <c r="J125" i="7"/>
  <c r="R117" i="7"/>
  <c r="V117" i="7"/>
  <c r="Q117" i="7"/>
  <c r="J117" i="7"/>
  <c r="R109" i="7"/>
  <c r="V109" i="7"/>
  <c r="Q109" i="7"/>
  <c r="J109" i="7"/>
  <c r="V101" i="7"/>
  <c r="Q101" i="7"/>
  <c r="J101" i="7"/>
  <c r="V93" i="7"/>
  <c r="Q93" i="7"/>
  <c r="J93" i="7"/>
  <c r="V85" i="7"/>
  <c r="Q85" i="7"/>
  <c r="J85" i="7"/>
  <c r="V77" i="7"/>
  <c r="Q77" i="7"/>
  <c r="J77" i="7"/>
  <c r="Q223" i="7"/>
  <c r="V223" i="7"/>
  <c r="J223" i="7"/>
  <c r="S199" i="7"/>
  <c r="Q199" i="7"/>
  <c r="V199" i="7"/>
  <c r="J199" i="7"/>
  <c r="O183" i="7"/>
  <c r="Q183" i="7"/>
  <c r="V183" i="7"/>
  <c r="J183" i="7"/>
  <c r="Q151" i="7"/>
  <c r="V151" i="7"/>
  <c r="J151" i="7"/>
  <c r="O214" i="7"/>
  <c r="V214" i="7"/>
  <c r="Q214" i="7"/>
  <c r="J214" i="7"/>
  <c r="O190" i="7"/>
  <c r="V190" i="7"/>
  <c r="Q190" i="7"/>
  <c r="J190" i="7"/>
  <c r="V166" i="7"/>
  <c r="Q166" i="7"/>
  <c r="J166" i="7"/>
  <c r="S158" i="7"/>
  <c r="V158" i="7"/>
  <c r="Q158" i="7"/>
  <c r="J158" i="7"/>
  <c r="S142" i="7"/>
  <c r="V142" i="7"/>
  <c r="Q142" i="7"/>
  <c r="J142" i="7"/>
  <c r="V126" i="7"/>
  <c r="Q126" i="7"/>
  <c r="J126" i="7"/>
  <c r="V118" i="7"/>
  <c r="Q118" i="7"/>
  <c r="J118" i="7"/>
  <c r="V110" i="7"/>
  <c r="Q110" i="7"/>
  <c r="J110" i="7"/>
  <c r="V102" i="7"/>
  <c r="Q102" i="7"/>
  <c r="J102" i="7"/>
  <c r="O94" i="7"/>
  <c r="V94" i="7"/>
  <c r="Q94" i="7"/>
  <c r="J94" i="7"/>
  <c r="O78" i="7"/>
  <c r="V78" i="7"/>
  <c r="Q78" i="7"/>
  <c r="J78" i="7"/>
  <c r="V228" i="7"/>
  <c r="Q228" i="7"/>
  <c r="J228" i="7"/>
  <c r="U220" i="7"/>
  <c r="V220" i="7"/>
  <c r="Q220" i="7"/>
  <c r="J220" i="7"/>
  <c r="N212" i="7"/>
  <c r="V212" i="7"/>
  <c r="Q212" i="7"/>
  <c r="J212" i="7"/>
  <c r="O204" i="7"/>
  <c r="V204" i="7"/>
  <c r="Q204" i="7"/>
  <c r="J204" i="7"/>
  <c r="O196" i="7"/>
  <c r="V196" i="7"/>
  <c r="Q196" i="7"/>
  <c r="J196" i="7"/>
  <c r="W188" i="7"/>
  <c r="V188" i="7"/>
  <c r="Q188" i="7"/>
  <c r="J188" i="7"/>
  <c r="O180" i="7"/>
  <c r="V180" i="7"/>
  <c r="Q180" i="7"/>
  <c r="J180" i="7"/>
  <c r="O172" i="7"/>
  <c r="V172" i="7"/>
  <c r="Q172" i="7"/>
  <c r="J172" i="7"/>
  <c r="V164" i="7"/>
  <c r="Q164" i="7"/>
  <c r="J164" i="7"/>
  <c r="O156" i="7"/>
  <c r="V156" i="7"/>
  <c r="Q156" i="7"/>
  <c r="J156" i="7"/>
  <c r="V148" i="7"/>
  <c r="Q148" i="7"/>
  <c r="J148" i="7"/>
  <c r="O140" i="7"/>
  <c r="V140" i="7"/>
  <c r="Q140" i="7"/>
  <c r="J140" i="7"/>
  <c r="V132" i="7"/>
  <c r="Q132" i="7"/>
  <c r="J132" i="7"/>
  <c r="V124" i="7"/>
  <c r="Q124" i="7"/>
  <c r="J124" i="7"/>
  <c r="V116" i="7"/>
  <c r="Q116" i="7"/>
  <c r="J116" i="7"/>
  <c r="V108" i="7"/>
  <c r="Q108" i="7"/>
  <c r="J108" i="7"/>
  <c r="O100" i="7"/>
  <c r="V100" i="7"/>
  <c r="Q100" i="7"/>
  <c r="J100" i="7"/>
  <c r="O92" i="7"/>
  <c r="V92" i="7"/>
  <c r="Q92" i="7"/>
  <c r="J92" i="7"/>
  <c r="O84" i="7"/>
  <c r="V84" i="7"/>
  <c r="Q84" i="7"/>
  <c r="J84" i="7"/>
  <c r="O76" i="7"/>
  <c r="V76" i="7"/>
  <c r="Q76" i="7"/>
  <c r="J76" i="7"/>
  <c r="O207" i="7"/>
  <c r="Q207" i="7"/>
  <c r="V207" i="7"/>
  <c r="J207" i="7"/>
  <c r="O191" i="7"/>
  <c r="V191" i="7"/>
  <c r="Q191" i="7"/>
  <c r="J191" i="7"/>
  <c r="V175" i="7"/>
  <c r="Q175" i="7"/>
  <c r="J175" i="7"/>
  <c r="O167" i="7"/>
  <c r="Q167" i="7"/>
  <c r="V167" i="7"/>
  <c r="J167" i="7"/>
  <c r="O159" i="7"/>
  <c r="V159" i="7"/>
  <c r="Q159" i="7"/>
  <c r="J159" i="7"/>
  <c r="T143" i="7"/>
  <c r="V143" i="7"/>
  <c r="Q143" i="7"/>
  <c r="J143" i="7"/>
  <c r="U127" i="7"/>
  <c r="V127" i="7"/>
  <c r="Q127" i="7"/>
  <c r="J127" i="7"/>
  <c r="U119" i="7"/>
  <c r="Q119" i="7"/>
  <c r="V119" i="7"/>
  <c r="J119" i="7"/>
  <c r="U111" i="7"/>
  <c r="V111" i="7"/>
  <c r="Q111" i="7"/>
  <c r="J111" i="7"/>
  <c r="V103" i="7"/>
  <c r="Q103" i="7"/>
  <c r="J103" i="7"/>
  <c r="V87" i="7"/>
  <c r="Q87" i="7"/>
  <c r="J87" i="7"/>
  <c r="V222" i="7"/>
  <c r="Q222" i="7"/>
  <c r="J222" i="7"/>
  <c r="V198" i="7"/>
  <c r="Q198" i="7"/>
  <c r="J198" i="7"/>
  <c r="T174" i="7"/>
  <c r="V174" i="7"/>
  <c r="Q174" i="7"/>
  <c r="J174" i="7"/>
  <c r="V134" i="7"/>
  <c r="Q134" i="7"/>
  <c r="J134" i="7"/>
  <c r="V227" i="7"/>
  <c r="Q227" i="7"/>
  <c r="J227" i="7"/>
  <c r="Q219" i="7"/>
  <c r="V219" i="7"/>
  <c r="J219" i="7"/>
  <c r="O211" i="7"/>
  <c r="V211" i="7"/>
  <c r="Q211" i="7"/>
  <c r="J211" i="7"/>
  <c r="W203" i="7"/>
  <c r="Q203" i="7"/>
  <c r="V203" i="7"/>
  <c r="J203" i="7"/>
  <c r="O195" i="7"/>
  <c r="V195" i="7"/>
  <c r="Q195" i="7"/>
  <c r="J195" i="7"/>
  <c r="W187" i="7"/>
  <c r="Q187" i="7"/>
  <c r="V187" i="7"/>
  <c r="J187" i="7"/>
  <c r="O179" i="7"/>
  <c r="V179" i="7"/>
  <c r="Q179" i="7"/>
  <c r="J179" i="7"/>
  <c r="X171" i="7"/>
  <c r="Q171" i="7"/>
  <c r="V171" i="7"/>
  <c r="J171" i="7"/>
  <c r="V163" i="7"/>
  <c r="Q163" i="7"/>
  <c r="J163" i="7"/>
  <c r="Q155" i="7"/>
  <c r="V155" i="7"/>
  <c r="J155" i="7"/>
  <c r="V147" i="7"/>
  <c r="Q147" i="7"/>
  <c r="J147" i="7"/>
  <c r="P139" i="7"/>
  <c r="Q139" i="7"/>
  <c r="V139" i="7"/>
  <c r="J139" i="7"/>
  <c r="V131" i="7"/>
  <c r="Q131" i="7"/>
  <c r="J131" i="7"/>
  <c r="Q123" i="7"/>
  <c r="V123" i="7"/>
  <c r="J123" i="7"/>
  <c r="V115" i="7"/>
  <c r="Q115" i="7"/>
  <c r="J115" i="7"/>
  <c r="U107" i="7"/>
  <c r="Q107" i="7"/>
  <c r="V107" i="7"/>
  <c r="J107" i="7"/>
  <c r="N99" i="7"/>
  <c r="V99" i="7"/>
  <c r="Q99" i="7"/>
  <c r="J99" i="7"/>
  <c r="V91" i="7"/>
  <c r="Q91" i="7"/>
  <c r="J91" i="7"/>
  <c r="Q83" i="7"/>
  <c r="V83" i="7"/>
  <c r="J83" i="7"/>
  <c r="Q226" i="7"/>
  <c r="V226" i="7"/>
  <c r="J226" i="7"/>
  <c r="K241" i="7"/>
  <c r="U218" i="7"/>
  <c r="Q218" i="7"/>
  <c r="V218" i="7"/>
  <c r="J218" i="7"/>
  <c r="T210" i="7"/>
  <c r="Q210" i="7"/>
  <c r="V210" i="7"/>
  <c r="J210" i="7"/>
  <c r="O202" i="7"/>
  <c r="Q202" i="7"/>
  <c r="V202" i="7"/>
  <c r="J202" i="7"/>
  <c r="O194" i="7"/>
  <c r="Q194" i="7"/>
  <c r="V194" i="7"/>
  <c r="J194" i="7"/>
  <c r="O186" i="7"/>
  <c r="Q186" i="7"/>
  <c r="V186" i="7"/>
  <c r="J186" i="7"/>
  <c r="O178" i="7"/>
  <c r="Q178" i="7"/>
  <c r="V178" i="7"/>
  <c r="J178" i="7"/>
  <c r="O170" i="7"/>
  <c r="Q170" i="7"/>
  <c r="V170" i="7"/>
  <c r="J170" i="7"/>
  <c r="O162" i="7"/>
  <c r="Q162" i="7"/>
  <c r="V162" i="7"/>
  <c r="J162" i="7"/>
  <c r="P154" i="7"/>
  <c r="Q154" i="7"/>
  <c r="V154" i="7"/>
  <c r="J154" i="7"/>
  <c r="O146" i="7"/>
  <c r="Q146" i="7"/>
  <c r="V146" i="7"/>
  <c r="J146" i="7"/>
  <c r="Q138" i="7"/>
  <c r="V138" i="7"/>
  <c r="J138" i="7"/>
  <c r="Q130" i="7"/>
  <c r="V130" i="7"/>
  <c r="J130" i="7"/>
  <c r="Q122" i="7"/>
  <c r="V122" i="7"/>
  <c r="J122" i="7"/>
  <c r="Q114" i="7"/>
  <c r="V114" i="7"/>
  <c r="J114" i="7"/>
  <c r="Q106" i="7"/>
  <c r="V106" i="7"/>
  <c r="J106" i="7"/>
  <c r="O98" i="7"/>
  <c r="Q98" i="7"/>
  <c r="V98" i="7"/>
  <c r="J98" i="7"/>
  <c r="O82" i="7"/>
  <c r="V82" i="7"/>
  <c r="Q82" i="7"/>
  <c r="J82" i="7"/>
  <c r="Q225" i="7"/>
  <c r="V225" i="7"/>
  <c r="J225" i="7"/>
  <c r="R217" i="7"/>
  <c r="Q217" i="7"/>
  <c r="V217" i="7"/>
  <c r="J217" i="7"/>
  <c r="Q209" i="7"/>
  <c r="V209" i="7"/>
  <c r="J209" i="7"/>
  <c r="Q201" i="7"/>
  <c r="V201" i="7"/>
  <c r="J201" i="7"/>
  <c r="Q193" i="7"/>
  <c r="V193" i="7"/>
  <c r="J193" i="7"/>
  <c r="Q185" i="7"/>
  <c r="V185" i="7"/>
  <c r="J185" i="7"/>
  <c r="Q177" i="7"/>
  <c r="V177" i="7"/>
  <c r="J177" i="7"/>
  <c r="Q169" i="7"/>
  <c r="V169" i="7"/>
  <c r="J169" i="7"/>
  <c r="O161" i="7"/>
  <c r="Q161" i="7"/>
  <c r="V161" i="7"/>
  <c r="J161" i="7"/>
  <c r="O153" i="7"/>
  <c r="Q153" i="7"/>
  <c r="V153" i="7"/>
  <c r="J153" i="7"/>
  <c r="O145" i="7"/>
  <c r="Q145" i="7"/>
  <c r="V145" i="7"/>
  <c r="J145" i="7"/>
  <c r="P137" i="7"/>
  <c r="Q137" i="7"/>
  <c r="V137" i="7"/>
  <c r="J137" i="7"/>
  <c r="R129" i="7"/>
  <c r="Q129" i="7"/>
  <c r="V129" i="7"/>
  <c r="J129" i="7"/>
  <c r="R121" i="7"/>
  <c r="Q121" i="7"/>
  <c r="V121" i="7"/>
  <c r="J121" i="7"/>
  <c r="Q113" i="7"/>
  <c r="V113" i="7"/>
  <c r="J113" i="7"/>
  <c r="R105" i="7"/>
  <c r="Q105" i="7"/>
  <c r="V105" i="7"/>
  <c r="J105" i="7"/>
  <c r="Q97" i="7"/>
  <c r="V97" i="7"/>
  <c r="J97" i="7"/>
  <c r="Q89" i="7"/>
  <c r="V89" i="7"/>
  <c r="J89" i="7"/>
  <c r="Q81" i="7"/>
  <c r="V81" i="7"/>
  <c r="J81" i="7"/>
  <c r="O90" i="7"/>
  <c r="Q90" i="7"/>
  <c r="V90" i="7"/>
  <c r="J90" i="7"/>
  <c r="Q224" i="7"/>
  <c r="V224" i="7"/>
  <c r="J224" i="7"/>
  <c r="P216" i="7"/>
  <c r="Q216" i="7"/>
  <c r="V216" i="7"/>
  <c r="J216" i="7"/>
  <c r="N208" i="7"/>
  <c r="Q208" i="7"/>
  <c r="V208" i="7"/>
  <c r="J208" i="7"/>
  <c r="N200" i="7"/>
  <c r="Q200" i="7"/>
  <c r="V200" i="7"/>
  <c r="J200" i="7"/>
  <c r="N192" i="7"/>
  <c r="Q192" i="7"/>
  <c r="V192" i="7"/>
  <c r="J192" i="7"/>
  <c r="N184" i="7"/>
  <c r="Q184" i="7"/>
  <c r="V184" i="7"/>
  <c r="J184" i="7"/>
  <c r="X176" i="7"/>
  <c r="Q176" i="7"/>
  <c r="V176" i="7"/>
  <c r="J176" i="7"/>
  <c r="Q168" i="7"/>
  <c r="V168" i="7"/>
  <c r="J168" i="7"/>
  <c r="S160" i="7"/>
  <c r="Q160" i="7"/>
  <c r="V160" i="7"/>
  <c r="J160" i="7"/>
  <c r="O152" i="7"/>
  <c r="Q152" i="7"/>
  <c r="V152" i="7"/>
  <c r="J152" i="7"/>
  <c r="Q144" i="7"/>
  <c r="V144" i="7"/>
  <c r="J144" i="7"/>
  <c r="W136" i="7"/>
  <c r="Q136" i="7"/>
  <c r="V136" i="7"/>
  <c r="J136" i="7"/>
  <c r="Q128" i="7"/>
  <c r="V128" i="7"/>
  <c r="J128" i="7"/>
  <c r="Q120" i="7"/>
  <c r="V120" i="7"/>
  <c r="J120" i="7"/>
  <c r="Q112" i="7"/>
  <c r="V112" i="7"/>
  <c r="J112" i="7"/>
  <c r="O104" i="7"/>
  <c r="Q104" i="7"/>
  <c r="V104" i="7"/>
  <c r="J104" i="7"/>
  <c r="Q96" i="7"/>
  <c r="V96" i="7"/>
  <c r="J96" i="7"/>
  <c r="O88" i="7"/>
  <c r="Q88" i="7"/>
  <c r="V88" i="7"/>
  <c r="J88" i="7"/>
  <c r="O80" i="7"/>
  <c r="Q80" i="7"/>
  <c r="V80" i="7"/>
  <c r="J80" i="7"/>
  <c r="I240" i="7"/>
  <c r="G240" i="7"/>
  <c r="X220" i="7"/>
  <c r="P220" i="7"/>
  <c r="S215" i="7"/>
  <c r="T197" i="7"/>
  <c r="N216" i="7"/>
  <c r="P188" i="7"/>
  <c r="W149" i="7"/>
  <c r="W185" i="7"/>
  <c r="W143" i="7"/>
  <c r="L240" i="7"/>
  <c r="U80" i="7"/>
  <c r="O192" i="7"/>
  <c r="U109" i="7"/>
  <c r="O184" i="7"/>
  <c r="O149" i="7"/>
  <c r="O135" i="7"/>
  <c r="T177" i="7"/>
  <c r="R226" i="7"/>
  <c r="T216" i="7"/>
  <c r="S207" i="7"/>
  <c r="T202" i="7"/>
  <c r="X192" i="7"/>
  <c r="S219" i="7"/>
  <c r="S210" i="7"/>
  <c r="P195" i="7"/>
  <c r="O174" i="7"/>
  <c r="W133" i="7"/>
  <c r="R84" i="7"/>
  <c r="P219" i="7"/>
  <c r="W228" i="7"/>
  <c r="W209" i="7"/>
  <c r="X204" i="7"/>
  <c r="R199" i="7"/>
  <c r="R194" i="7"/>
  <c r="T228" i="7"/>
  <c r="T209" i="7"/>
  <c r="N204" i="7"/>
  <c r="M241" i="7"/>
  <c r="X193" i="7"/>
  <c r="X188" i="7"/>
  <c r="T135" i="7"/>
  <c r="L241" i="7"/>
  <c r="G241" i="7"/>
  <c r="R228" i="7"/>
  <c r="N226" i="7"/>
  <c r="O216" i="7"/>
  <c r="X212" i="7"/>
  <c r="W199" i="7"/>
  <c r="R197" i="7"/>
  <c r="X185" i="7"/>
  <c r="W159" i="7"/>
  <c r="O141" i="7"/>
  <c r="U129" i="7"/>
  <c r="N95" i="7"/>
  <c r="X229" i="7"/>
  <c r="S227" i="7"/>
  <c r="R225" i="7"/>
  <c r="T220" i="7"/>
  <c r="P199" i="7"/>
  <c r="W196" i="7"/>
  <c r="T188" i="7"/>
  <c r="N185" i="7"/>
  <c r="X180" i="7"/>
  <c r="U94" i="7"/>
  <c r="U88" i="7"/>
  <c r="P227" i="7"/>
  <c r="S220" i="7"/>
  <c r="X226" i="7"/>
  <c r="S223" i="7"/>
  <c r="X216" i="7"/>
  <c r="S214" i="7"/>
  <c r="R210" i="7"/>
  <c r="X197" i="7"/>
  <c r="R80" i="7"/>
  <c r="I241" i="7"/>
  <c r="U228" i="7"/>
  <c r="W226" i="7"/>
  <c r="T219" i="7"/>
  <c r="W216" i="7"/>
  <c r="W197" i="7"/>
  <c r="S194" i="7"/>
  <c r="T186" i="7"/>
  <c r="R183" i="7"/>
  <c r="X177" i="7"/>
  <c r="W166" i="7"/>
  <c r="U222" i="7"/>
  <c r="P212" i="7"/>
  <c r="R206" i="7"/>
  <c r="X196" i="7"/>
  <c r="R190" i="7"/>
  <c r="P179" i="7"/>
  <c r="S153" i="7"/>
  <c r="U149" i="7"/>
  <c r="S135" i="7"/>
  <c r="U117" i="7"/>
  <c r="S229" i="7"/>
  <c r="X221" i="7"/>
  <c r="N220" i="7"/>
  <c r="O215" i="7"/>
  <c r="R209" i="7"/>
  <c r="T201" i="7"/>
  <c r="T196" i="7"/>
  <c r="N193" i="7"/>
  <c r="P183" i="7"/>
  <c r="R175" i="7"/>
  <c r="W152" i="7"/>
  <c r="U143" i="7"/>
  <c r="U139" i="7"/>
  <c r="U98" i="7"/>
  <c r="R88" i="7"/>
  <c r="R229" i="7"/>
  <c r="N209" i="7"/>
  <c r="N201" i="7"/>
  <c r="T178" i="7"/>
  <c r="P152" i="7"/>
  <c r="O143" i="7"/>
  <c r="N98" i="7"/>
  <c r="R221" i="7"/>
  <c r="M240" i="7"/>
  <c r="K240" i="7"/>
  <c r="P229" i="7"/>
  <c r="P228" i="7"/>
  <c r="X224" i="7"/>
  <c r="N223" i="7"/>
  <c r="P221" i="7"/>
  <c r="X218" i="7"/>
  <c r="O217" i="7"/>
  <c r="X213" i="7"/>
  <c r="W211" i="7"/>
  <c r="O210" i="7"/>
  <c r="X205" i="7"/>
  <c r="W204" i="7"/>
  <c r="X200" i="7"/>
  <c r="O199" i="7"/>
  <c r="N197" i="7"/>
  <c r="W193" i="7"/>
  <c r="T189" i="7"/>
  <c r="O188" i="7"/>
  <c r="X181" i="7"/>
  <c r="W180" i="7"/>
  <c r="S178" i="7"/>
  <c r="R177" i="7"/>
  <c r="P175" i="7"/>
  <c r="T173" i="7"/>
  <c r="P166" i="7"/>
  <c r="W158" i="7"/>
  <c r="X154" i="7"/>
  <c r="P142" i="7"/>
  <c r="T139" i="7"/>
  <c r="U133" i="7"/>
  <c r="U125" i="7"/>
  <c r="N121" i="7"/>
  <c r="U105" i="7"/>
  <c r="R78" i="7"/>
  <c r="N229" i="7"/>
  <c r="U226" i="7"/>
  <c r="N221" i="7"/>
  <c r="W219" i="7"/>
  <c r="N217" i="7"/>
  <c r="W215" i="7"/>
  <c r="S211" i="7"/>
  <c r="X208" i="7"/>
  <c r="W205" i="7"/>
  <c r="T204" i="7"/>
  <c r="X201" i="7"/>
  <c r="T200" i="7"/>
  <c r="S191" i="7"/>
  <c r="R189" i="7"/>
  <c r="N188" i="7"/>
  <c r="T185" i="7"/>
  <c r="W183" i="7"/>
  <c r="W181" i="7"/>
  <c r="T180" i="7"/>
  <c r="R178" i="7"/>
  <c r="P177" i="7"/>
  <c r="R173" i="7"/>
  <c r="O166" i="7"/>
  <c r="T161" i="7"/>
  <c r="U158" i="7"/>
  <c r="S139" i="7"/>
  <c r="T133" i="7"/>
  <c r="R97" i="7"/>
  <c r="N86" i="7"/>
  <c r="N78" i="7"/>
  <c r="X227" i="7"/>
  <c r="T226" i="7"/>
  <c r="T224" i="7"/>
  <c r="S218" i="7"/>
  <c r="T215" i="7"/>
  <c r="R213" i="7"/>
  <c r="P211" i="7"/>
  <c r="X209" i="7"/>
  <c r="O208" i="7"/>
  <c r="P204" i="7"/>
  <c r="W201" i="7"/>
  <c r="O200" i="7"/>
  <c r="T194" i="7"/>
  <c r="T193" i="7"/>
  <c r="N189" i="7"/>
  <c r="R185" i="7"/>
  <c r="S183" i="7"/>
  <c r="N180" i="7"/>
  <c r="N177" i="7"/>
  <c r="P173" i="7"/>
  <c r="O154" i="7"/>
  <c r="X146" i="7"/>
  <c r="S141" i="7"/>
  <c r="O139" i="7"/>
  <c r="S133" i="7"/>
  <c r="N125" i="7"/>
  <c r="N97" i="7"/>
  <c r="N224" i="7"/>
  <c r="N218" i="7"/>
  <c r="T205" i="7"/>
  <c r="R193" i="7"/>
  <c r="T181" i="7"/>
  <c r="N173" i="7"/>
  <c r="P158" i="7"/>
  <c r="R205" i="7"/>
  <c r="R181" i="7"/>
  <c r="X223" i="7"/>
  <c r="W221" i="7"/>
  <c r="R219" i="7"/>
  <c r="X217" i="7"/>
  <c r="T212" i="7"/>
  <c r="N205" i="7"/>
  <c r="R201" i="7"/>
  <c r="N196" i="7"/>
  <c r="X189" i="7"/>
  <c r="X184" i="7"/>
  <c r="N181" i="7"/>
  <c r="W177" i="7"/>
  <c r="W175" i="7"/>
  <c r="X173" i="7"/>
  <c r="T172" i="7"/>
  <c r="W145" i="7"/>
  <c r="W142" i="7"/>
  <c r="P140" i="7"/>
  <c r="S137" i="7"/>
  <c r="S134" i="7"/>
  <c r="U126" i="7"/>
  <c r="R98" i="7"/>
  <c r="R95" i="7"/>
  <c r="R92" i="7"/>
  <c r="N88" i="7"/>
  <c r="N80" i="7"/>
  <c r="W217" i="7"/>
  <c r="W189" i="7"/>
  <c r="T184" i="7"/>
  <c r="S175" i="7"/>
  <c r="W173" i="7"/>
  <c r="U142" i="7"/>
  <c r="O137" i="7"/>
  <c r="N76" i="7"/>
  <c r="U198" i="7"/>
  <c r="W198" i="7"/>
  <c r="N198" i="7"/>
  <c r="X198" i="7"/>
  <c r="P198" i="7"/>
  <c r="U182" i="7"/>
  <c r="W182" i="7"/>
  <c r="N182" i="7"/>
  <c r="X182" i="7"/>
  <c r="P182" i="7"/>
  <c r="U150" i="7"/>
  <c r="W150" i="7"/>
  <c r="X150" i="7"/>
  <c r="O150" i="7"/>
  <c r="O228" i="7"/>
  <c r="N227" i="7"/>
  <c r="P226" i="7"/>
  <c r="P225" i="7"/>
  <c r="R224" i="7"/>
  <c r="R223" i="7"/>
  <c r="T222" i="7"/>
  <c r="T221" i="7"/>
  <c r="W220" i="7"/>
  <c r="O219" i="7"/>
  <c r="R218" i="7"/>
  <c r="T217" i="7"/>
  <c r="R216" i="7"/>
  <c r="R215" i="7"/>
  <c r="R214" i="7"/>
  <c r="O213" i="7"/>
  <c r="O212" i="7"/>
  <c r="W208" i="7"/>
  <c r="R207" i="7"/>
  <c r="U204" i="7"/>
  <c r="R204" i="7"/>
  <c r="S204" i="7"/>
  <c r="S202" i="7"/>
  <c r="P196" i="7"/>
  <c r="W192" i="7"/>
  <c r="R191" i="7"/>
  <c r="U188" i="7"/>
  <c r="R188" i="7"/>
  <c r="S188" i="7"/>
  <c r="S186" i="7"/>
  <c r="P180" i="7"/>
  <c r="S172" i="7"/>
  <c r="W172" i="7"/>
  <c r="O169" i="7"/>
  <c r="S169" i="7"/>
  <c r="U159" i="7"/>
  <c r="U110" i="7"/>
  <c r="T203" i="7"/>
  <c r="N203" i="7"/>
  <c r="X203" i="7"/>
  <c r="T187" i="7"/>
  <c r="N187" i="7"/>
  <c r="X187" i="7"/>
  <c r="U176" i="7"/>
  <c r="R176" i="7"/>
  <c r="S176" i="7"/>
  <c r="S157" i="7"/>
  <c r="U157" i="7"/>
  <c r="W157" i="7"/>
  <c r="O144" i="7"/>
  <c r="P144" i="7"/>
  <c r="S144" i="7"/>
  <c r="W144" i="7"/>
  <c r="X144" i="7"/>
  <c r="X228" i="7"/>
  <c r="N228" i="7"/>
  <c r="O226" i="7"/>
  <c r="N225" i="7"/>
  <c r="P224" i="7"/>
  <c r="P223" i="7"/>
  <c r="R222" i="7"/>
  <c r="S221" i="7"/>
  <c r="X219" i="7"/>
  <c r="N219" i="7"/>
  <c r="P218" i="7"/>
  <c r="U210" i="7"/>
  <c r="W210" i="7"/>
  <c r="N210" i="7"/>
  <c r="X210" i="7"/>
  <c r="P210" i="7"/>
  <c r="T208" i="7"/>
  <c r="P207" i="7"/>
  <c r="S203" i="7"/>
  <c r="R202" i="7"/>
  <c r="T199" i="7"/>
  <c r="N199" i="7"/>
  <c r="X199" i="7"/>
  <c r="T198" i="7"/>
  <c r="U194" i="7"/>
  <c r="W194" i="7"/>
  <c r="N194" i="7"/>
  <c r="X194" i="7"/>
  <c r="P194" i="7"/>
  <c r="T192" i="7"/>
  <c r="P191" i="7"/>
  <c r="S187" i="7"/>
  <c r="R186" i="7"/>
  <c r="T183" i="7"/>
  <c r="N183" i="7"/>
  <c r="X183" i="7"/>
  <c r="T182" i="7"/>
  <c r="U178" i="7"/>
  <c r="W178" i="7"/>
  <c r="N178" i="7"/>
  <c r="X178" i="7"/>
  <c r="P178" i="7"/>
  <c r="W176" i="7"/>
  <c r="X172" i="7"/>
  <c r="W169" i="7"/>
  <c r="P150" i="7"/>
  <c r="O224" i="7"/>
  <c r="O222" i="7"/>
  <c r="O218" i="7"/>
  <c r="P213" i="7"/>
  <c r="S213" i="7"/>
  <c r="U212" i="7"/>
  <c r="S212" i="7"/>
  <c r="N211" i="7"/>
  <c r="X211" i="7"/>
  <c r="P208" i="7"/>
  <c r="R203" i="7"/>
  <c r="U200" i="7"/>
  <c r="R200" i="7"/>
  <c r="S200" i="7"/>
  <c r="S198" i="7"/>
  <c r="P192" i="7"/>
  <c r="R187" i="7"/>
  <c r="U184" i="7"/>
  <c r="R184" i="7"/>
  <c r="S184" i="7"/>
  <c r="S182" i="7"/>
  <c r="T176" i="7"/>
  <c r="O168" i="7"/>
  <c r="P168" i="7"/>
  <c r="W168" i="7"/>
  <c r="S165" i="7"/>
  <c r="U165" i="7"/>
  <c r="W165" i="7"/>
  <c r="O157" i="7"/>
  <c r="N222" i="7"/>
  <c r="U214" i="7"/>
  <c r="N214" i="7"/>
  <c r="X214" i="7"/>
  <c r="P214" i="7"/>
  <c r="U206" i="7"/>
  <c r="W206" i="7"/>
  <c r="N206" i="7"/>
  <c r="X206" i="7"/>
  <c r="P206" i="7"/>
  <c r="P203" i="7"/>
  <c r="R198" i="7"/>
  <c r="T195" i="7"/>
  <c r="N195" i="7"/>
  <c r="X195" i="7"/>
  <c r="U190" i="7"/>
  <c r="W190" i="7"/>
  <c r="N190" i="7"/>
  <c r="X190" i="7"/>
  <c r="P190" i="7"/>
  <c r="P187" i="7"/>
  <c r="R182" i="7"/>
  <c r="T179" i="7"/>
  <c r="N179" i="7"/>
  <c r="X179" i="7"/>
  <c r="P176" i="7"/>
  <c r="U174" i="7"/>
  <c r="W174" i="7"/>
  <c r="N174" i="7"/>
  <c r="X174" i="7"/>
  <c r="P174" i="7"/>
  <c r="R174" i="7"/>
  <c r="O96" i="7"/>
  <c r="N96" i="7"/>
  <c r="R96" i="7"/>
  <c r="U96" i="7"/>
  <c r="X225" i="7"/>
  <c r="W224" i="7"/>
  <c r="X222" i="7"/>
  <c r="O221" i="7"/>
  <c r="R220" i="7"/>
  <c r="W218" i="7"/>
  <c r="P217" i="7"/>
  <c r="S217" i="7"/>
  <c r="U216" i="7"/>
  <c r="S216" i="7"/>
  <c r="N215" i="7"/>
  <c r="X215" i="7"/>
  <c r="W214" i="7"/>
  <c r="W213" i="7"/>
  <c r="W212" i="7"/>
  <c r="T211" i="7"/>
  <c r="O203" i="7"/>
  <c r="W200" i="7"/>
  <c r="O198" i="7"/>
  <c r="U196" i="7"/>
  <c r="R196" i="7"/>
  <c r="S196" i="7"/>
  <c r="W195" i="7"/>
  <c r="O187" i="7"/>
  <c r="W184" i="7"/>
  <c r="O182" i="7"/>
  <c r="U180" i="7"/>
  <c r="R180" i="7"/>
  <c r="S180" i="7"/>
  <c r="W179" i="7"/>
  <c r="O176" i="7"/>
  <c r="O171" i="7"/>
  <c r="S171" i="7"/>
  <c r="U167" i="7"/>
  <c r="O165" i="7"/>
  <c r="O160" i="7"/>
  <c r="P160" i="7"/>
  <c r="W160" i="7"/>
  <c r="X160" i="7"/>
  <c r="O155" i="7"/>
  <c r="S155" i="7"/>
  <c r="R113" i="7"/>
  <c r="N113" i="7"/>
  <c r="U113" i="7"/>
  <c r="W222" i="7"/>
  <c r="T207" i="7"/>
  <c r="N207" i="7"/>
  <c r="X207" i="7"/>
  <c r="T206" i="7"/>
  <c r="U202" i="7"/>
  <c r="W202" i="7"/>
  <c r="N202" i="7"/>
  <c r="X202" i="7"/>
  <c r="P202" i="7"/>
  <c r="S195" i="7"/>
  <c r="T191" i="7"/>
  <c r="N191" i="7"/>
  <c r="X191" i="7"/>
  <c r="T190" i="7"/>
  <c r="U186" i="7"/>
  <c r="W186" i="7"/>
  <c r="N186" i="7"/>
  <c r="X186" i="7"/>
  <c r="P186" i="7"/>
  <c r="S179" i="7"/>
  <c r="N176" i="7"/>
  <c r="U130" i="7"/>
  <c r="O102" i="7"/>
  <c r="N102" i="7"/>
  <c r="R102" i="7"/>
  <c r="U102" i="7"/>
  <c r="R227" i="7"/>
  <c r="S225" i="7"/>
  <c r="U224" i="7"/>
  <c r="O220" i="7"/>
  <c r="T218" i="7"/>
  <c r="T214" i="7"/>
  <c r="T213" i="7"/>
  <c r="R212" i="7"/>
  <c r="R211" i="7"/>
  <c r="U208" i="7"/>
  <c r="R208" i="7"/>
  <c r="S208" i="7"/>
  <c r="W207" i="7"/>
  <c r="S206" i="7"/>
  <c r="P200" i="7"/>
  <c r="R195" i="7"/>
  <c r="U192" i="7"/>
  <c r="R192" i="7"/>
  <c r="S192" i="7"/>
  <c r="W191" i="7"/>
  <c r="S190" i="7"/>
  <c r="P184" i="7"/>
  <c r="R179" i="7"/>
  <c r="S174" i="7"/>
  <c r="P170" i="7"/>
  <c r="X170" i="7"/>
  <c r="T159" i="7"/>
  <c r="S159" i="7"/>
  <c r="O151" i="7"/>
  <c r="U151" i="7"/>
  <c r="U104" i="7"/>
  <c r="U100" i="7"/>
  <c r="U90" i="7"/>
  <c r="U82" i="7"/>
  <c r="O175" i="7"/>
  <c r="S143" i="7"/>
  <c r="N117" i="7"/>
  <c r="R104" i="7"/>
  <c r="R100" i="7"/>
  <c r="R90" i="7"/>
  <c r="R82" i="7"/>
  <c r="S209" i="7"/>
  <c r="S205" i="7"/>
  <c r="S201" i="7"/>
  <c r="S197" i="7"/>
  <c r="S193" i="7"/>
  <c r="S189" i="7"/>
  <c r="S185" i="7"/>
  <c r="S181" i="7"/>
  <c r="S177" i="7"/>
  <c r="X175" i="7"/>
  <c r="N175" i="7"/>
  <c r="S173" i="7"/>
  <c r="X166" i="7"/>
  <c r="X162" i="7"/>
  <c r="O158" i="7"/>
  <c r="S156" i="7"/>
  <c r="W153" i="7"/>
  <c r="O142" i="7"/>
  <c r="X140" i="7"/>
  <c r="W134" i="7"/>
  <c r="O133" i="7"/>
  <c r="N104" i="7"/>
  <c r="N100" i="7"/>
  <c r="U92" i="7"/>
  <c r="N90" i="7"/>
  <c r="U84" i="7"/>
  <c r="N82" i="7"/>
  <c r="P209" i="7"/>
  <c r="P205" i="7"/>
  <c r="P201" i="7"/>
  <c r="P197" i="7"/>
  <c r="P193" i="7"/>
  <c r="P189" i="7"/>
  <c r="P185" i="7"/>
  <c r="P181" i="7"/>
  <c r="U166" i="7"/>
  <c r="W141" i="7"/>
  <c r="W137" i="7"/>
  <c r="W135" i="7"/>
  <c r="O134" i="7"/>
  <c r="W132" i="7"/>
  <c r="R94" i="7"/>
  <c r="N92" i="7"/>
  <c r="U86" i="7"/>
  <c r="N84" i="7"/>
  <c r="U76" i="7"/>
  <c r="O209" i="7"/>
  <c r="O205" i="7"/>
  <c r="O201" i="7"/>
  <c r="O197" i="7"/>
  <c r="O193" i="7"/>
  <c r="O189" i="7"/>
  <c r="O185" i="7"/>
  <c r="O181" i="7"/>
  <c r="O177" i="7"/>
  <c r="T175" i="7"/>
  <c r="O173" i="7"/>
  <c r="W161" i="7"/>
  <c r="X158" i="7"/>
  <c r="X142" i="7"/>
  <c r="U141" i="7"/>
  <c r="W139" i="7"/>
  <c r="U137" i="7"/>
  <c r="U135" i="7"/>
  <c r="N129" i="7"/>
  <c r="U121" i="7"/>
  <c r="U118" i="7"/>
  <c r="N109" i="7"/>
  <c r="N105" i="7"/>
  <c r="R103" i="7"/>
  <c r="N94" i="7"/>
  <c r="R86" i="7"/>
  <c r="U78" i="7"/>
  <c r="R76" i="7"/>
  <c r="T141" i="7"/>
  <c r="T137" i="7"/>
  <c r="T164" i="7"/>
  <c r="N164" i="7"/>
  <c r="R164" i="7"/>
  <c r="O164" i="7"/>
  <c r="P164" i="7"/>
  <c r="S164" i="7"/>
  <c r="U164" i="7"/>
  <c r="W164" i="7"/>
  <c r="X164" i="7"/>
  <c r="W229" i="7"/>
  <c r="O229" i="7"/>
  <c r="S228" i="7"/>
  <c r="W227" i="7"/>
  <c r="O227" i="7"/>
  <c r="S226" i="7"/>
  <c r="W225" i="7"/>
  <c r="O225" i="7"/>
  <c r="S224" i="7"/>
  <c r="W223" i="7"/>
  <c r="O223" i="7"/>
  <c r="S222" i="7"/>
  <c r="P163" i="7"/>
  <c r="X163" i="7"/>
  <c r="R163" i="7"/>
  <c r="N163" i="7"/>
  <c r="O163" i="7"/>
  <c r="S163" i="7"/>
  <c r="T163" i="7"/>
  <c r="U163" i="7"/>
  <c r="W163" i="7"/>
  <c r="T148" i="7"/>
  <c r="N148" i="7"/>
  <c r="R148" i="7"/>
  <c r="O148" i="7"/>
  <c r="P148" i="7"/>
  <c r="S148" i="7"/>
  <c r="U148" i="7"/>
  <c r="W148" i="7"/>
  <c r="X148" i="7"/>
  <c r="P147" i="7"/>
  <c r="X147" i="7"/>
  <c r="R147" i="7"/>
  <c r="N147" i="7"/>
  <c r="O147" i="7"/>
  <c r="S147" i="7"/>
  <c r="T147" i="7"/>
  <c r="U147" i="7"/>
  <c r="W147" i="7"/>
  <c r="O124" i="7"/>
  <c r="W124" i="7"/>
  <c r="P124" i="7"/>
  <c r="X124" i="7"/>
  <c r="S124" i="7"/>
  <c r="T124" i="7"/>
  <c r="R124" i="7"/>
  <c r="U124" i="7"/>
  <c r="N124" i="7"/>
  <c r="O106" i="7"/>
  <c r="W106" i="7"/>
  <c r="P106" i="7"/>
  <c r="X106" i="7"/>
  <c r="S106" i="7"/>
  <c r="T106" i="7"/>
  <c r="N106" i="7"/>
  <c r="R106" i="7"/>
  <c r="U106" i="7"/>
  <c r="U229" i="7"/>
  <c r="U227" i="7"/>
  <c r="U225" i="7"/>
  <c r="U223" i="7"/>
  <c r="P222" i="7"/>
  <c r="T138" i="7"/>
  <c r="U138" i="7"/>
  <c r="N138" i="7"/>
  <c r="P138" i="7"/>
  <c r="X138" i="7"/>
  <c r="R138" i="7"/>
  <c r="O138" i="7"/>
  <c r="S138" i="7"/>
  <c r="W138" i="7"/>
  <c r="T229" i="7"/>
  <c r="T227" i="7"/>
  <c r="T225" i="7"/>
  <c r="T223" i="7"/>
  <c r="S115" i="7"/>
  <c r="T115" i="7"/>
  <c r="O115" i="7"/>
  <c r="W115" i="7"/>
  <c r="P115" i="7"/>
  <c r="X115" i="7"/>
  <c r="N115" i="7"/>
  <c r="R115" i="7"/>
  <c r="U115" i="7"/>
  <c r="U221" i="7"/>
  <c r="U219" i="7"/>
  <c r="U217" i="7"/>
  <c r="U215" i="7"/>
  <c r="U213" i="7"/>
  <c r="U211" i="7"/>
  <c r="U209" i="7"/>
  <c r="U207" i="7"/>
  <c r="U205" i="7"/>
  <c r="U203" i="7"/>
  <c r="U201" i="7"/>
  <c r="U199" i="7"/>
  <c r="U197" i="7"/>
  <c r="U195" i="7"/>
  <c r="U193" i="7"/>
  <c r="U191" i="7"/>
  <c r="U189" i="7"/>
  <c r="U187" i="7"/>
  <c r="U185" i="7"/>
  <c r="U183" i="7"/>
  <c r="U181" i="7"/>
  <c r="U179" i="7"/>
  <c r="U177" i="7"/>
  <c r="U175" i="7"/>
  <c r="U173" i="7"/>
  <c r="N172" i="7"/>
  <c r="R172" i="7"/>
  <c r="P172" i="7"/>
  <c r="T166" i="7"/>
  <c r="N166" i="7"/>
  <c r="R166" i="7"/>
  <c r="P165" i="7"/>
  <c r="X165" i="7"/>
  <c r="R165" i="7"/>
  <c r="N165" i="7"/>
  <c r="W162" i="7"/>
  <c r="U161" i="7"/>
  <c r="U160" i="7"/>
  <c r="T150" i="7"/>
  <c r="N150" i="7"/>
  <c r="R150" i="7"/>
  <c r="P149" i="7"/>
  <c r="X149" i="7"/>
  <c r="R149" i="7"/>
  <c r="N149" i="7"/>
  <c r="W146" i="7"/>
  <c r="U145" i="7"/>
  <c r="U144" i="7"/>
  <c r="O132" i="7"/>
  <c r="P132" i="7"/>
  <c r="S132" i="7"/>
  <c r="T132" i="7"/>
  <c r="R132" i="7"/>
  <c r="U132" i="7"/>
  <c r="X132" i="7"/>
  <c r="N132" i="7"/>
  <c r="O126" i="7"/>
  <c r="W126" i="7"/>
  <c r="P126" i="7"/>
  <c r="X126" i="7"/>
  <c r="S126" i="7"/>
  <c r="T126" i="7"/>
  <c r="N126" i="7"/>
  <c r="R126" i="7"/>
  <c r="O112" i="7"/>
  <c r="W112" i="7"/>
  <c r="P112" i="7"/>
  <c r="X112" i="7"/>
  <c r="S112" i="7"/>
  <c r="T112" i="7"/>
  <c r="R112" i="7"/>
  <c r="U112" i="7"/>
  <c r="N112" i="7"/>
  <c r="T168" i="7"/>
  <c r="N168" i="7"/>
  <c r="R168" i="7"/>
  <c r="P167" i="7"/>
  <c r="X167" i="7"/>
  <c r="R167" i="7"/>
  <c r="N167" i="7"/>
  <c r="U162" i="7"/>
  <c r="P156" i="7"/>
  <c r="T152" i="7"/>
  <c r="N152" i="7"/>
  <c r="R152" i="7"/>
  <c r="P151" i="7"/>
  <c r="X151" i="7"/>
  <c r="R151" i="7"/>
  <c r="N151" i="7"/>
  <c r="U146" i="7"/>
  <c r="T145" i="7"/>
  <c r="S123" i="7"/>
  <c r="T123" i="7"/>
  <c r="O123" i="7"/>
  <c r="W123" i="7"/>
  <c r="P123" i="7"/>
  <c r="X123" i="7"/>
  <c r="N123" i="7"/>
  <c r="R123" i="7"/>
  <c r="O114" i="7"/>
  <c r="W114" i="7"/>
  <c r="P114" i="7"/>
  <c r="X114" i="7"/>
  <c r="S114" i="7"/>
  <c r="T114" i="7"/>
  <c r="N114" i="7"/>
  <c r="R114" i="7"/>
  <c r="P171" i="7"/>
  <c r="R171" i="7"/>
  <c r="N171" i="7"/>
  <c r="T170" i="7"/>
  <c r="N170" i="7"/>
  <c r="R170" i="7"/>
  <c r="P169" i="7"/>
  <c r="X169" i="7"/>
  <c r="R169" i="7"/>
  <c r="N169" i="7"/>
  <c r="X168" i="7"/>
  <c r="W167" i="7"/>
  <c r="S162" i="7"/>
  <c r="S161" i="7"/>
  <c r="T154" i="7"/>
  <c r="N154" i="7"/>
  <c r="R154" i="7"/>
  <c r="P153" i="7"/>
  <c r="X153" i="7"/>
  <c r="R153" i="7"/>
  <c r="N153" i="7"/>
  <c r="X152" i="7"/>
  <c r="W151" i="7"/>
  <c r="S146" i="7"/>
  <c r="S145" i="7"/>
  <c r="T140" i="7"/>
  <c r="U140" i="7"/>
  <c r="N140" i="7"/>
  <c r="R140" i="7"/>
  <c r="T136" i="7"/>
  <c r="U136" i="7"/>
  <c r="N136" i="7"/>
  <c r="P136" i="7"/>
  <c r="X136" i="7"/>
  <c r="R136" i="7"/>
  <c r="U123" i="7"/>
  <c r="O120" i="7"/>
  <c r="W120" i="7"/>
  <c r="P120" i="7"/>
  <c r="X120" i="7"/>
  <c r="S120" i="7"/>
  <c r="T120" i="7"/>
  <c r="R120" i="7"/>
  <c r="U120" i="7"/>
  <c r="N120" i="7"/>
  <c r="U114" i="7"/>
  <c r="S111" i="7"/>
  <c r="T111" i="7"/>
  <c r="O111" i="7"/>
  <c r="W111" i="7"/>
  <c r="P111" i="7"/>
  <c r="X111" i="7"/>
  <c r="N111" i="7"/>
  <c r="R111" i="7"/>
  <c r="R79" i="7"/>
  <c r="S79" i="7"/>
  <c r="T79" i="7"/>
  <c r="U79" i="7"/>
  <c r="N79" i="7"/>
  <c r="O79" i="7"/>
  <c r="W79" i="7"/>
  <c r="P79" i="7"/>
  <c r="X79" i="7"/>
  <c r="T156" i="7"/>
  <c r="N156" i="7"/>
  <c r="R156" i="7"/>
  <c r="P155" i="7"/>
  <c r="X155" i="7"/>
  <c r="R155" i="7"/>
  <c r="N155" i="7"/>
  <c r="S131" i="7"/>
  <c r="T131" i="7"/>
  <c r="O131" i="7"/>
  <c r="W131" i="7"/>
  <c r="P131" i="7"/>
  <c r="X131" i="7"/>
  <c r="N131" i="7"/>
  <c r="R131" i="7"/>
  <c r="O122" i="7"/>
  <c r="W122" i="7"/>
  <c r="P122" i="7"/>
  <c r="X122" i="7"/>
  <c r="S122" i="7"/>
  <c r="T122" i="7"/>
  <c r="N122" i="7"/>
  <c r="R122" i="7"/>
  <c r="O108" i="7"/>
  <c r="W108" i="7"/>
  <c r="P108" i="7"/>
  <c r="X108" i="7"/>
  <c r="S108" i="7"/>
  <c r="T108" i="7"/>
  <c r="R108" i="7"/>
  <c r="U108" i="7"/>
  <c r="N108" i="7"/>
  <c r="U172" i="7"/>
  <c r="W171" i="7"/>
  <c r="W170" i="7"/>
  <c r="U169" i="7"/>
  <c r="U168" i="7"/>
  <c r="T167" i="7"/>
  <c r="S166" i="7"/>
  <c r="P162" i="7"/>
  <c r="T158" i="7"/>
  <c r="N158" i="7"/>
  <c r="R158" i="7"/>
  <c r="P157" i="7"/>
  <c r="X157" i="7"/>
  <c r="R157" i="7"/>
  <c r="N157" i="7"/>
  <c r="X156" i="7"/>
  <c r="W155" i="7"/>
  <c r="W154" i="7"/>
  <c r="U153" i="7"/>
  <c r="U152" i="7"/>
  <c r="T151" i="7"/>
  <c r="S150" i="7"/>
  <c r="S149" i="7"/>
  <c r="P146" i="7"/>
  <c r="T142" i="7"/>
  <c r="N142" i="7"/>
  <c r="R142" i="7"/>
  <c r="W140" i="7"/>
  <c r="S136" i="7"/>
  <c r="U131" i="7"/>
  <c r="O128" i="7"/>
  <c r="W128" i="7"/>
  <c r="P128" i="7"/>
  <c r="X128" i="7"/>
  <c r="S128" i="7"/>
  <c r="T128" i="7"/>
  <c r="R128" i="7"/>
  <c r="U128" i="7"/>
  <c r="N128" i="7"/>
  <c r="U122" i="7"/>
  <c r="S119" i="7"/>
  <c r="T119" i="7"/>
  <c r="O119" i="7"/>
  <c r="W119" i="7"/>
  <c r="P119" i="7"/>
  <c r="X119" i="7"/>
  <c r="N119" i="7"/>
  <c r="R119" i="7"/>
  <c r="O110" i="7"/>
  <c r="W110" i="7"/>
  <c r="P110" i="7"/>
  <c r="X110" i="7"/>
  <c r="S110" i="7"/>
  <c r="T110" i="7"/>
  <c r="N110" i="7"/>
  <c r="R110" i="7"/>
  <c r="U171" i="7"/>
  <c r="U170" i="7"/>
  <c r="T169" i="7"/>
  <c r="S168" i="7"/>
  <c r="S167" i="7"/>
  <c r="T160" i="7"/>
  <c r="N160" i="7"/>
  <c r="R160" i="7"/>
  <c r="P159" i="7"/>
  <c r="X159" i="7"/>
  <c r="R159" i="7"/>
  <c r="N159" i="7"/>
  <c r="W156" i="7"/>
  <c r="U155" i="7"/>
  <c r="U154" i="7"/>
  <c r="T153" i="7"/>
  <c r="S152" i="7"/>
  <c r="S151" i="7"/>
  <c r="T144" i="7"/>
  <c r="N144" i="7"/>
  <c r="R144" i="7"/>
  <c r="P143" i="7"/>
  <c r="X143" i="7"/>
  <c r="R143" i="7"/>
  <c r="N143" i="7"/>
  <c r="S140" i="7"/>
  <c r="T134" i="7"/>
  <c r="U134" i="7"/>
  <c r="N134" i="7"/>
  <c r="P134" i="7"/>
  <c r="X134" i="7"/>
  <c r="R134" i="7"/>
  <c r="O130" i="7"/>
  <c r="W130" i="7"/>
  <c r="P130" i="7"/>
  <c r="X130" i="7"/>
  <c r="S130" i="7"/>
  <c r="T130" i="7"/>
  <c r="N130" i="7"/>
  <c r="R130" i="7"/>
  <c r="O116" i="7"/>
  <c r="W116" i="7"/>
  <c r="P116" i="7"/>
  <c r="X116" i="7"/>
  <c r="S116" i="7"/>
  <c r="T116" i="7"/>
  <c r="R116" i="7"/>
  <c r="U116" i="7"/>
  <c r="N116" i="7"/>
  <c r="S107" i="7"/>
  <c r="T107" i="7"/>
  <c r="O107" i="7"/>
  <c r="W107" i="7"/>
  <c r="P107" i="7"/>
  <c r="X107" i="7"/>
  <c r="N107" i="7"/>
  <c r="R107" i="7"/>
  <c r="R83" i="7"/>
  <c r="S83" i="7"/>
  <c r="T83" i="7"/>
  <c r="U83" i="7"/>
  <c r="N83" i="7"/>
  <c r="O83" i="7"/>
  <c r="W83" i="7"/>
  <c r="P83" i="7"/>
  <c r="X83" i="7"/>
  <c r="T171" i="7"/>
  <c r="S170" i="7"/>
  <c r="T162" i="7"/>
  <c r="N162" i="7"/>
  <c r="R162" i="7"/>
  <c r="P161" i="7"/>
  <c r="X161" i="7"/>
  <c r="R161" i="7"/>
  <c r="N161" i="7"/>
  <c r="U156" i="7"/>
  <c r="T155" i="7"/>
  <c r="S154" i="7"/>
  <c r="T146" i="7"/>
  <c r="N146" i="7"/>
  <c r="R146" i="7"/>
  <c r="P145" i="7"/>
  <c r="X145" i="7"/>
  <c r="R145" i="7"/>
  <c r="N145" i="7"/>
  <c r="O136" i="7"/>
  <c r="S127" i="7"/>
  <c r="T127" i="7"/>
  <c r="O127" i="7"/>
  <c r="W127" i="7"/>
  <c r="P127" i="7"/>
  <c r="X127" i="7"/>
  <c r="N127" i="7"/>
  <c r="R127" i="7"/>
  <c r="O118" i="7"/>
  <c r="W118" i="7"/>
  <c r="P118" i="7"/>
  <c r="X118" i="7"/>
  <c r="S118" i="7"/>
  <c r="T118" i="7"/>
  <c r="N118" i="7"/>
  <c r="R118" i="7"/>
  <c r="N141" i="7"/>
  <c r="N139" i="7"/>
  <c r="N137" i="7"/>
  <c r="N135" i="7"/>
  <c r="N133" i="7"/>
  <c r="S103" i="7"/>
  <c r="T103" i="7"/>
  <c r="U103" i="7"/>
  <c r="O103" i="7"/>
  <c r="W103" i="7"/>
  <c r="P103" i="7"/>
  <c r="X103" i="7"/>
  <c r="S95" i="7"/>
  <c r="T95" i="7"/>
  <c r="U95" i="7"/>
  <c r="O95" i="7"/>
  <c r="W95" i="7"/>
  <c r="P95" i="7"/>
  <c r="X95" i="7"/>
  <c r="R77" i="7"/>
  <c r="S77" i="7"/>
  <c r="T77" i="7"/>
  <c r="U77" i="7"/>
  <c r="N77" i="7"/>
  <c r="O77" i="7"/>
  <c r="W77" i="7"/>
  <c r="P77" i="7"/>
  <c r="X77" i="7"/>
  <c r="S101" i="7"/>
  <c r="T101" i="7"/>
  <c r="U101" i="7"/>
  <c r="O101" i="7"/>
  <c r="W101" i="7"/>
  <c r="P101" i="7"/>
  <c r="X101" i="7"/>
  <c r="S93" i="7"/>
  <c r="T93" i="7"/>
  <c r="U93" i="7"/>
  <c r="O93" i="7"/>
  <c r="W93" i="7"/>
  <c r="P93" i="7"/>
  <c r="X93" i="7"/>
  <c r="R81" i="7"/>
  <c r="S81" i="7"/>
  <c r="T81" i="7"/>
  <c r="U81" i="7"/>
  <c r="N81" i="7"/>
  <c r="O81" i="7"/>
  <c r="W81" i="7"/>
  <c r="P81" i="7"/>
  <c r="X81" i="7"/>
  <c r="R141" i="7"/>
  <c r="R139" i="7"/>
  <c r="R137" i="7"/>
  <c r="R135" i="7"/>
  <c r="R133" i="7"/>
  <c r="N103" i="7"/>
  <c r="R101" i="7"/>
  <c r="S99" i="7"/>
  <c r="T99" i="7"/>
  <c r="U99" i="7"/>
  <c r="O99" i="7"/>
  <c r="W99" i="7"/>
  <c r="P99" i="7"/>
  <c r="X99" i="7"/>
  <c r="R93" i="7"/>
  <c r="S91" i="7"/>
  <c r="T91" i="7"/>
  <c r="U91" i="7"/>
  <c r="N91" i="7"/>
  <c r="O91" i="7"/>
  <c r="W91" i="7"/>
  <c r="P91" i="7"/>
  <c r="X91" i="7"/>
  <c r="S89" i="7"/>
  <c r="T89" i="7"/>
  <c r="U89" i="7"/>
  <c r="N89" i="7"/>
  <c r="O89" i="7"/>
  <c r="W89" i="7"/>
  <c r="P89" i="7"/>
  <c r="X89" i="7"/>
  <c r="S87" i="7"/>
  <c r="T87" i="7"/>
  <c r="U87" i="7"/>
  <c r="N87" i="7"/>
  <c r="O87" i="7"/>
  <c r="W87" i="7"/>
  <c r="P87" i="7"/>
  <c r="X87" i="7"/>
  <c r="R85" i="7"/>
  <c r="S85" i="7"/>
  <c r="T85" i="7"/>
  <c r="U85" i="7"/>
  <c r="N85" i="7"/>
  <c r="O85" i="7"/>
  <c r="W85" i="7"/>
  <c r="P85" i="7"/>
  <c r="X85" i="7"/>
  <c r="S129" i="7"/>
  <c r="T129" i="7"/>
  <c r="O129" i="7"/>
  <c r="W129" i="7"/>
  <c r="P129" i="7"/>
  <c r="X129" i="7"/>
  <c r="S125" i="7"/>
  <c r="T125" i="7"/>
  <c r="O125" i="7"/>
  <c r="W125" i="7"/>
  <c r="P125" i="7"/>
  <c r="X125" i="7"/>
  <c r="S121" i="7"/>
  <c r="T121" i="7"/>
  <c r="O121" i="7"/>
  <c r="W121" i="7"/>
  <c r="P121" i="7"/>
  <c r="X121" i="7"/>
  <c r="S117" i="7"/>
  <c r="T117" i="7"/>
  <c r="O117" i="7"/>
  <c r="W117" i="7"/>
  <c r="P117" i="7"/>
  <c r="X117" i="7"/>
  <c r="S113" i="7"/>
  <c r="T113" i="7"/>
  <c r="O113" i="7"/>
  <c r="W113" i="7"/>
  <c r="P113" i="7"/>
  <c r="X113" i="7"/>
  <c r="S109" i="7"/>
  <c r="T109" i="7"/>
  <c r="O109" i="7"/>
  <c r="W109" i="7"/>
  <c r="P109" i="7"/>
  <c r="X109" i="7"/>
  <c r="S105" i="7"/>
  <c r="T105" i="7"/>
  <c r="O105" i="7"/>
  <c r="W105" i="7"/>
  <c r="P105" i="7"/>
  <c r="X105" i="7"/>
  <c r="R91" i="7"/>
  <c r="R89" i="7"/>
  <c r="R87" i="7"/>
  <c r="X141" i="7"/>
  <c r="X139" i="7"/>
  <c r="X137" i="7"/>
  <c r="X135" i="7"/>
  <c r="X133" i="7"/>
  <c r="N101" i="7"/>
  <c r="R99" i="7"/>
  <c r="S97" i="7"/>
  <c r="T97" i="7"/>
  <c r="U97" i="7"/>
  <c r="O97" i="7"/>
  <c r="W97" i="7"/>
  <c r="P97" i="7"/>
  <c r="X97" i="7"/>
  <c r="N93" i="7"/>
  <c r="T104" i="7"/>
  <c r="T102" i="7"/>
  <c r="T100" i="7"/>
  <c r="T98" i="7"/>
  <c r="T96" i="7"/>
  <c r="T94" i="7"/>
  <c r="T92" i="7"/>
  <c r="T90" i="7"/>
  <c r="T88" i="7"/>
  <c r="T86" i="7"/>
  <c r="T84" i="7"/>
  <c r="T82" i="7"/>
  <c r="T80" i="7"/>
  <c r="T78" i="7"/>
  <c r="T76" i="7"/>
  <c r="S104" i="7"/>
  <c r="S102" i="7"/>
  <c r="S100" i="7"/>
  <c r="S98" i="7"/>
  <c r="S96" i="7"/>
  <c r="S94" i="7"/>
  <c r="S92" i="7"/>
  <c r="S90" i="7"/>
  <c r="S88" i="7"/>
  <c r="S86" i="7"/>
  <c r="S84" i="7"/>
  <c r="S82" i="7"/>
  <c r="S80" i="7"/>
  <c r="S78" i="7"/>
  <c r="S76" i="7"/>
  <c r="X104" i="7"/>
  <c r="P104" i="7"/>
  <c r="X102" i="7"/>
  <c r="P102" i="7"/>
  <c r="X100" i="7"/>
  <c r="P100" i="7"/>
  <c r="X98" i="7"/>
  <c r="P98" i="7"/>
  <c r="X96" i="7"/>
  <c r="P96" i="7"/>
  <c r="X94" i="7"/>
  <c r="P94" i="7"/>
  <c r="X92" i="7"/>
  <c r="P92" i="7"/>
  <c r="X90" i="7"/>
  <c r="P90" i="7"/>
  <c r="X88" i="7"/>
  <c r="P88" i="7"/>
  <c r="X86" i="7"/>
  <c r="P86" i="7"/>
  <c r="X84" i="7"/>
  <c r="P84" i="7"/>
  <c r="X82" i="7"/>
  <c r="P82" i="7"/>
  <c r="X80" i="7"/>
  <c r="P80" i="7"/>
  <c r="X78" i="7"/>
  <c r="P78" i="7"/>
  <c r="X76" i="7"/>
  <c r="P76" i="7"/>
  <c r="W104" i="7"/>
  <c r="W102" i="7"/>
  <c r="W100" i="7"/>
  <c r="W98" i="7"/>
  <c r="W96" i="7"/>
  <c r="W94" i="7"/>
  <c r="W92" i="7"/>
  <c r="W90" i="7"/>
  <c r="W88" i="7"/>
  <c r="W86" i="7"/>
  <c r="W84" i="7"/>
  <c r="W82" i="7"/>
  <c r="W80" i="7"/>
  <c r="W78" i="7"/>
  <c r="W76" i="7"/>
  <c r="T5" i="1"/>
  <c r="R5" i="1" l="1"/>
  <c r="I62" i="20" l="1"/>
  <c r="L63" i="20"/>
  <c r="K65" i="20"/>
  <c r="K66" i="20"/>
  <c r="F67" i="20"/>
  <c r="K68" i="20"/>
  <c r="H69" i="20"/>
  <c r="I64" i="20"/>
  <c r="E52" i="20"/>
  <c r="B52" i="20"/>
  <c r="A58" i="20" a="1"/>
  <c r="A58" i="20" l="1"/>
  <c r="K62" i="20"/>
  <c r="J62" i="20"/>
  <c r="F62" i="20"/>
  <c r="D62" i="20"/>
  <c r="K63" i="20"/>
  <c r="D66" i="20"/>
  <c r="J63" i="20"/>
  <c r="D63" i="20"/>
  <c r="H63" i="20"/>
  <c r="E63" i="20"/>
  <c r="D67" i="20"/>
  <c r="I63" i="20"/>
  <c r="L66" i="20"/>
  <c r="L62" i="20"/>
  <c r="I66" i="20"/>
  <c r="E62" i="20"/>
  <c r="L65" i="20"/>
  <c r="F65" i="20"/>
  <c r="H62" i="20"/>
  <c r="E68" i="20"/>
  <c r="F68" i="20"/>
  <c r="H66" i="20"/>
  <c r="E67" i="20"/>
  <c r="H67" i="20"/>
  <c r="I67" i="20"/>
  <c r="L67" i="20"/>
  <c r="H64" i="20"/>
  <c r="E65" i="20"/>
  <c r="J66" i="20"/>
  <c r="D68" i="20"/>
  <c r="L68" i="20"/>
  <c r="I69" i="20"/>
  <c r="J69" i="20"/>
  <c r="D61" i="20"/>
  <c r="F63" i="20"/>
  <c r="K64" i="20"/>
  <c r="H65" i="20"/>
  <c r="E66" i="20"/>
  <c r="J67" i="20"/>
  <c r="D69" i="20"/>
  <c r="L69" i="20"/>
  <c r="E61" i="20"/>
  <c r="D64" i="20"/>
  <c r="L64" i="20"/>
  <c r="I65" i="20"/>
  <c r="F66" i="20"/>
  <c r="K67" i="20"/>
  <c r="H68" i="20"/>
  <c r="E69" i="20"/>
  <c r="J64" i="20"/>
  <c r="K69" i="20"/>
  <c r="E64" i="20"/>
  <c r="J65" i="20"/>
  <c r="I68" i="20"/>
  <c r="F69" i="20"/>
  <c r="F64" i="20"/>
  <c r="J68" i="20"/>
  <c r="D65" i="20"/>
  <c r="E1" i="20" a="1"/>
  <c r="E1" i="20" l="1"/>
  <c r="G1" i="20" s="1"/>
  <c r="E58" i="20"/>
  <c r="D58" i="20"/>
  <c r="P7" i="20" a="1"/>
  <c r="C58" i="20"/>
  <c r="P7" i="20" l="1"/>
  <c r="L29" i="20" a="1"/>
  <c r="L16" i="20" a="1"/>
  <c r="M5" i="20" a="1"/>
  <c r="J8" i="20" a="1"/>
  <c r="O9" i="20" a="1"/>
  <c r="I16" i="20" a="1"/>
  <c r="L25" i="20" a="1"/>
  <c r="L10" i="20" a="1"/>
  <c r="N13" i="20" a="1"/>
  <c r="G28" i="20" a="1"/>
  <c r="L9" i="20" a="1"/>
  <c r="I8" i="20" a="1"/>
  <c r="K14" i="20" a="1"/>
  <c r="M29" i="20" a="1"/>
  <c r="S4" i="20" a="1"/>
  <c r="Q9" i="20" a="1"/>
  <c r="J26" i="20" a="1"/>
  <c r="K12" i="20" a="1"/>
  <c r="G12" i="20" a="1"/>
  <c r="L11" i="20" a="1"/>
  <c r="J30" i="20" a="1"/>
  <c r="S9" i="20" a="1"/>
  <c r="K31" i="20" a="1"/>
  <c r="G32" i="20" a="1"/>
  <c r="L31" i="20" a="1"/>
  <c r="O29" i="20" a="1"/>
  <c r="L15" i="20" a="1"/>
  <c r="S6" i="20" a="1"/>
  <c r="N16" i="20" a="1"/>
  <c r="I29" i="20" a="1"/>
  <c r="O18" i="20" a="1"/>
  <c r="J11" i="20" a="1"/>
  <c r="J12" i="20" a="1"/>
  <c r="N22" i="20" a="1"/>
  <c r="G10" i="20" a="1"/>
  <c r="M30" i="20" a="1"/>
  <c r="G26" i="20" a="1"/>
  <c r="G33" i="20" a="1"/>
  <c r="N31" i="20" a="1"/>
  <c r="N26" i="20" a="1"/>
  <c r="L21" i="20" a="1"/>
  <c r="I26" i="20" a="1"/>
  <c r="N14" i="20" a="1"/>
  <c r="O23" i="20" a="1"/>
  <c r="P31" i="20" a="1"/>
  <c r="F31" i="20" a="1"/>
  <c r="N27" i="20" a="1"/>
  <c r="K11" i="20" a="1"/>
  <c r="L7" i="20" a="1"/>
  <c r="P30" i="20" a="1"/>
  <c r="O8" i="20" a="1"/>
  <c r="F5" i="20" a="1"/>
  <c r="F24" i="20" a="1"/>
  <c r="J28" i="20" a="1"/>
  <c r="Q11" i="20" a="1"/>
  <c r="L13" i="20" a="1"/>
  <c r="L18" i="20" a="1"/>
  <c r="P10" i="20" a="1"/>
  <c r="M6" i="20" a="1"/>
  <c r="I10" i="20" a="1"/>
  <c r="K22" i="20" a="1"/>
  <c r="G27" i="20" a="1"/>
  <c r="K7" i="20" a="1"/>
  <c r="N19" i="20" a="1"/>
  <c r="P21" i="20" a="1"/>
  <c r="K32" i="20" a="1"/>
  <c r="M12" i="20" a="1"/>
  <c r="P29" i="20" a="1"/>
  <c r="F25" i="20" a="1"/>
  <c r="P26" i="20" a="1"/>
  <c r="N30" i="20" a="1"/>
  <c r="I5" i="20" a="1"/>
  <c r="P5" i="20" a="1"/>
  <c r="K13" i="20" a="1"/>
  <c r="F14" i="20" a="1"/>
  <c r="G20" i="20" a="1"/>
  <c r="K18" i="20" a="1"/>
  <c r="N33" i="20" a="1"/>
  <c r="F13" i="20" a="1"/>
  <c r="P9" i="20" a="1"/>
  <c r="K4" i="20" a="1"/>
  <c r="K25" i="20" a="1"/>
  <c r="N4" i="20" a="1"/>
  <c r="K29" i="20" a="1"/>
  <c r="N28" i="20" a="1"/>
  <c r="L30" i="20" a="1"/>
  <c r="G30" i="20" a="1"/>
  <c r="S5" i="20" a="1"/>
  <c r="R9" i="20" a="1"/>
  <c r="P25" i="20" a="1"/>
  <c r="L6" i="20" a="1"/>
  <c r="O31" i="20" a="1"/>
  <c r="J17" i="20" a="1"/>
  <c r="K5" i="20" a="1"/>
  <c r="I13" i="20" a="1"/>
  <c r="P17" i="20" a="1"/>
  <c r="P4" i="20" a="1"/>
  <c r="M23" i="20" a="1"/>
  <c r="G15" i="20" a="1"/>
  <c r="M14" i="20" a="1"/>
  <c r="R4" i="20" a="1"/>
  <c r="F27" i="20" a="1"/>
  <c r="F11" i="20" a="1"/>
  <c r="I18" i="20" a="1"/>
  <c r="O11" i="20" a="1"/>
  <c r="N18" i="20" a="1"/>
  <c r="S11" i="20" a="1"/>
  <c r="O16" i="20" a="1"/>
  <c r="I15" i="20" a="1"/>
  <c r="S8" i="20" a="1"/>
  <c r="N11" i="20" a="1"/>
  <c r="P22" i="20" a="1"/>
  <c r="M18" i="20" a="1"/>
  <c r="J13" i="20" a="1"/>
  <c r="K16" i="20" a="1"/>
  <c r="J6" i="20" a="1"/>
  <c r="F4" i="20" a="1"/>
  <c r="Q4" i="20" a="1"/>
  <c r="F32" i="20" a="1"/>
  <c r="J23" i="20" a="1"/>
  <c r="K6" i="20" a="1"/>
  <c r="J19" i="20" a="1"/>
  <c r="I20" i="20" a="1"/>
  <c r="R11" i="20" a="1"/>
  <c r="G6" i="20" a="1"/>
  <c r="P23" i="20" a="1"/>
  <c r="L14" i="20" a="1"/>
  <c r="F9" i="20" a="1"/>
  <c r="N25" i="20" a="1"/>
  <c r="J9" i="20" a="1"/>
  <c r="O19" i="20" a="1"/>
  <c r="F21" i="20" a="1"/>
  <c r="K23" i="20" a="1"/>
  <c r="S10" i="20" a="1"/>
  <c r="J14" i="20" a="1"/>
  <c r="M7" i="20" a="1"/>
  <c r="L12" i="20" a="1"/>
  <c r="I24" i="20" a="1"/>
  <c r="K33" i="20" a="1"/>
  <c r="I33" i="20" a="1"/>
  <c r="O4" i="20" a="1"/>
  <c r="I21" i="20" a="1"/>
  <c r="N17" i="20" a="1"/>
  <c r="N29" i="20" a="1"/>
  <c r="N12" i="20" a="1"/>
  <c r="N15" i="20" a="1"/>
  <c r="I9" i="20" a="1"/>
  <c r="K9" i="20" a="1"/>
  <c r="M28" i="20" a="1"/>
  <c r="N10" i="20" a="1"/>
  <c r="J10" i="20" a="1"/>
  <c r="I17" i="20" a="1"/>
  <c r="F23" i="20" a="1"/>
  <c r="K24" i="20" a="1"/>
  <c r="P6" i="20" a="1"/>
  <c r="Q5" i="20" a="1"/>
  <c r="O13" i="20" a="1"/>
  <c r="M10" i="20" a="1"/>
  <c r="R6" i="20" a="1"/>
  <c r="R7" i="20" a="1"/>
  <c r="M9" i="20" a="1"/>
  <c r="J29" i="20" a="1"/>
  <c r="G11" i="20" a="1"/>
  <c r="N9" i="20" a="1"/>
  <c r="F16" i="20" a="1"/>
  <c r="Q6" i="20" a="1"/>
  <c r="F26" i="20" a="1"/>
  <c r="P14" i="20" a="1"/>
  <c r="L17" i="20" a="1"/>
  <c r="O32" i="20" a="1"/>
  <c r="P28" i="20" a="1"/>
  <c r="L8" i="20" a="1"/>
  <c r="I27" i="20" a="1"/>
  <c r="P32" i="20" a="1"/>
  <c r="P27" i="20" a="1"/>
  <c r="G25" i="20" a="1"/>
  <c r="F7" i="20" a="1"/>
  <c r="N8" i="20" a="1"/>
  <c r="G5" i="20" a="1"/>
  <c r="L33" i="20" a="1"/>
  <c r="G9" i="20" a="1"/>
  <c r="M16" i="20" a="1"/>
  <c r="J31" i="20" a="1"/>
  <c r="G16" i="20" a="1"/>
  <c r="M8" i="20" a="1"/>
  <c r="O10" i="20" a="1"/>
  <c r="M11" i="20" a="1"/>
  <c r="M19" i="20" a="1"/>
  <c r="I4" i="20" a="1"/>
  <c r="K28" i="20" a="1"/>
  <c r="M20" i="20" a="1"/>
  <c r="L26" i="20" a="1"/>
  <c r="F33" i="20" a="1"/>
  <c r="G23" i="20" a="1"/>
  <c r="I22" i="20" a="1"/>
  <c r="K30" i="20" a="1"/>
  <c r="G21" i="20" a="1"/>
  <c r="F20" i="20" a="1"/>
  <c r="P15" i="20" a="1"/>
  <c r="I11" i="20" a="1"/>
  <c r="O15" i="20" a="1"/>
  <c r="N21" i="20" a="1"/>
  <c r="P11" i="20" a="1"/>
  <c r="I30" i="20" a="1"/>
  <c r="M31" i="20" a="1"/>
  <c r="F10" i="20" a="1"/>
  <c r="F12" i="20" a="1"/>
  <c r="J22" i="20" a="1"/>
  <c r="G24" i="20" a="1"/>
  <c r="O22" i="20" a="1"/>
  <c r="F8" i="20" a="1"/>
  <c r="O21" i="20" a="1"/>
  <c r="G31" i="20" a="1"/>
  <c r="O20" i="20" a="1"/>
  <c r="M24" i="20" a="1"/>
  <c r="G18" i="20" a="1"/>
  <c r="G13" i="20" a="1"/>
  <c r="P24" i="20" a="1"/>
  <c r="P12" i="20" a="1"/>
  <c r="M17" i="20" a="1"/>
  <c r="Q8" i="20" a="1"/>
  <c r="N7" i="20" a="1"/>
  <c r="K10" i="20" a="1"/>
  <c r="O24" i="20" a="1"/>
  <c r="N6" i="20" a="1"/>
  <c r="P16" i="20" a="1"/>
  <c r="L19" i="20" a="1"/>
  <c r="P8" i="20" a="1"/>
  <c r="O30" i="20" a="1"/>
  <c r="K8" i="20" a="1"/>
  <c r="I31" i="20" a="1"/>
  <c r="J18" i="20" a="1"/>
  <c r="M32" i="20" a="1"/>
  <c r="N32" i="20" a="1"/>
  <c r="L27" i="20" a="1"/>
  <c r="G7" i="20" a="1"/>
  <c r="G8" i="20" a="1"/>
  <c r="K21" i="20" a="1"/>
  <c r="N5" i="20" a="1"/>
  <c r="K17" i="20" a="1"/>
  <c r="I23" i="20" a="1"/>
  <c r="P20" i="20" a="1"/>
  <c r="R5" i="20" a="1"/>
  <c r="G17" i="20" a="1"/>
  <c r="P19" i="20" a="1"/>
  <c r="J25" i="20" a="1"/>
  <c r="P13" i="20" a="1"/>
  <c r="O5" i="20" a="1"/>
  <c r="O14" i="20" a="1"/>
  <c r="M21" i="20" a="1"/>
  <c r="F28" i="20" a="1"/>
  <c r="J16" i="20" a="1"/>
  <c r="J24" i="20" a="1"/>
  <c r="I12" i="20" a="1"/>
  <c r="I19" i="20" a="1"/>
  <c r="I28" i="20" a="1"/>
  <c r="M13" i="20" a="1"/>
  <c r="F22" i="20" a="1"/>
  <c r="F15" i="20" a="1"/>
  <c r="O26" i="20" a="1"/>
  <c r="Q10" i="20" a="1"/>
  <c r="R8" i="20" a="1"/>
  <c r="M4" i="20" a="1"/>
  <c r="S7" i="20" a="1"/>
  <c r="O25" i="20" a="1"/>
  <c r="M25" i="20" a="1"/>
  <c r="M22" i="20" a="1"/>
  <c r="F6" i="20" a="1"/>
  <c r="K27" i="20" a="1"/>
  <c r="K19" i="20" a="1"/>
  <c r="Q7" i="20" a="1"/>
  <c r="N24" i="20" a="1"/>
  <c r="F18" i="20" a="1"/>
  <c r="L28" i="20" a="1"/>
  <c r="F17" i="20" a="1"/>
  <c r="O12" i="20" a="1"/>
  <c r="L5" i="20" a="1"/>
  <c r="K26" i="20" a="1"/>
  <c r="J15" i="20" a="1"/>
  <c r="J7" i="20" a="1"/>
  <c r="I14" i="20" a="1"/>
  <c r="I6" i="20" a="1"/>
  <c r="R10" i="20" a="1"/>
  <c r="J20" i="20" a="1"/>
  <c r="J21" i="20" a="1"/>
  <c r="L24" i="20" a="1"/>
  <c r="G19" i="20" a="1"/>
  <c r="J33" i="20" a="1"/>
  <c r="F29" i="20" a="1"/>
  <c r="O7" i="20" a="1"/>
  <c r="K15" i="20" a="1"/>
  <c r="N23" i="20" a="1"/>
  <c r="I25" i="20" a="1"/>
  <c r="L4" i="20" a="1"/>
  <c r="J5" i="20" a="1"/>
  <c r="M33" i="20" a="1"/>
  <c r="M15" i="20" a="1"/>
  <c r="G4" i="20" a="1"/>
  <c r="L20" i="20" a="1"/>
  <c r="I7" i="20" a="1"/>
  <c r="K20" i="20" a="1"/>
  <c r="O28" i="20" a="1"/>
  <c r="G29" i="20" a="1"/>
  <c r="N20" i="20" a="1"/>
  <c r="P18" i="20" a="1"/>
  <c r="F19" i="20" a="1"/>
  <c r="F30" i="20" a="1"/>
  <c r="L23" i="20" a="1"/>
  <c r="M27" i="20" a="1"/>
  <c r="O6" i="20" a="1"/>
  <c r="M26" i="20" a="1"/>
  <c r="G14" i="20" a="1"/>
  <c r="O17" i="20" a="1"/>
  <c r="J32" i="20" a="1"/>
  <c r="I32" i="20" a="1"/>
  <c r="J4" i="20" a="1"/>
  <c r="G22" i="20" a="1"/>
  <c r="L32" i="20" a="1"/>
  <c r="L22" i="20" a="1"/>
  <c r="J27" i="20" a="1"/>
  <c r="O27" i="20" a="1"/>
  <c r="K24" i="20" l="1"/>
  <c r="O16" i="20"/>
  <c r="N18" i="20"/>
  <c r="P22" i="20"/>
  <c r="P6" i="20"/>
  <c r="I11" i="20"/>
  <c r="O20" i="20"/>
  <c r="F14" i="20"/>
  <c r="O17" i="20"/>
  <c r="M26" i="20"/>
  <c r="L10" i="20"/>
  <c r="J10" i="20"/>
  <c r="M14" i="20"/>
  <c r="Q6" i="20"/>
  <c r="M23" i="20"/>
  <c r="I30" i="20"/>
  <c r="K11" i="20"/>
  <c r="M29" i="20"/>
  <c r="I32" i="20"/>
  <c r="M32" i="20"/>
  <c r="P26" i="20"/>
  <c r="L31" i="20"/>
  <c r="L19" i="20"/>
  <c r="L17" i="20"/>
  <c r="J19" i="20"/>
  <c r="L4" i="20"/>
  <c r="M16" i="20"/>
  <c r="G14" i="20"/>
  <c r="I27" i="20"/>
  <c r="G12" i="20"/>
  <c r="F21" i="20"/>
  <c r="F13" i="20"/>
  <c r="K21" i="20"/>
  <c r="Q8" i="20"/>
  <c r="L7" i="20"/>
  <c r="O8" i="20"/>
  <c r="I22" i="20"/>
  <c r="L24" i="20"/>
  <c r="K14" i="20"/>
  <c r="J6" i="20"/>
  <c r="F12" i="20"/>
  <c r="J22" i="20"/>
  <c r="I5" i="20"/>
  <c r="G4" i="20"/>
  <c r="G5" i="20"/>
  <c r="P24" i="20"/>
  <c r="N28" i="20"/>
  <c r="K7" i="20"/>
  <c r="Q7" i="20"/>
  <c r="G32" i="20"/>
  <c r="K26" i="20"/>
  <c r="F9" i="20"/>
  <c r="M28" i="20"/>
  <c r="F17" i="20"/>
  <c r="J30" i="20"/>
  <c r="S9" i="20"/>
  <c r="N7" i="20"/>
  <c r="G6" i="20"/>
  <c r="F6" i="20"/>
  <c r="J18" i="20"/>
  <c r="M20" i="20"/>
  <c r="I6" i="20"/>
  <c r="J20" i="20"/>
  <c r="I25" i="20"/>
  <c r="J33" i="20"/>
  <c r="I4" i="20"/>
  <c r="G20" i="20"/>
  <c r="K8" i="20"/>
  <c r="N15" i="20"/>
  <c r="R7" i="20"/>
  <c r="M10" i="20"/>
  <c r="S7" i="20"/>
  <c r="G15" i="20"/>
  <c r="F27" i="20"/>
  <c r="P9" i="20"/>
  <c r="I24" i="20"/>
  <c r="F11" i="20"/>
  <c r="L12" i="20"/>
  <c r="N23" i="20"/>
  <c r="O22" i="20"/>
  <c r="I15" i="20"/>
  <c r="G30" i="20"/>
  <c r="J16" i="20"/>
  <c r="F20" i="20"/>
  <c r="F10" i="20"/>
  <c r="F33" i="20"/>
  <c r="O4" i="20"/>
  <c r="L8" i="20"/>
  <c r="N26" i="20"/>
  <c r="N6" i="20"/>
  <c r="O25" i="20"/>
  <c r="N25" i="20"/>
  <c r="J32" i="20"/>
  <c r="F8" i="20"/>
  <c r="N22" i="20"/>
  <c r="F31" i="20"/>
  <c r="J26" i="20"/>
  <c r="L5" i="20"/>
  <c r="O15" i="20"/>
  <c r="O13" i="20"/>
  <c r="I18" i="20"/>
  <c r="P4" i="20"/>
  <c r="L32" i="20"/>
  <c r="P30" i="20"/>
  <c r="F7" i="20"/>
  <c r="P19" i="20"/>
  <c r="M12" i="20"/>
  <c r="M22" i="20"/>
  <c r="G22" i="20"/>
  <c r="O30" i="20"/>
  <c r="L22" i="20"/>
  <c r="J13" i="20"/>
  <c r="I17" i="20"/>
  <c r="G24" i="20"/>
  <c r="O23" i="20"/>
  <c r="K15" i="20"/>
  <c r="O12" i="20"/>
  <c r="Q9" i="20"/>
  <c r="R10" i="20"/>
  <c r="P29" i="20"/>
  <c r="P25" i="20"/>
  <c r="M15" i="20"/>
  <c r="F32" i="20"/>
  <c r="O7" i="20"/>
  <c r="N17" i="20"/>
  <c r="M30" i="20"/>
  <c r="N8" i="20"/>
  <c r="P21" i="20"/>
  <c r="P14" i="20"/>
  <c r="N33" i="20"/>
  <c r="J14" i="20"/>
  <c r="I7" i="20"/>
  <c r="G26" i="20"/>
  <c r="K23" i="20"/>
  <c r="Q11" i="20"/>
  <c r="N31" i="20"/>
  <c r="I21" i="20"/>
  <c r="K13" i="20"/>
  <c r="M5" i="20"/>
  <c r="K17" i="20"/>
  <c r="F23" i="20"/>
  <c r="K16" i="20"/>
  <c r="I19" i="20"/>
  <c r="P5" i="20"/>
  <c r="F16" i="20"/>
  <c r="O14" i="20"/>
  <c r="M4" i="20"/>
  <c r="O24" i="20"/>
  <c r="O6" i="20"/>
  <c r="M33" i="20"/>
  <c r="O19" i="20"/>
  <c r="S10" i="20"/>
  <c r="R8" i="20"/>
  <c r="K12" i="20"/>
  <c r="O9" i="20"/>
  <c r="P17" i="20"/>
  <c r="O28" i="20"/>
  <c r="J7" i="20"/>
  <c r="G29" i="20"/>
  <c r="G28" i="20"/>
  <c r="G16" i="20"/>
  <c r="J15" i="20"/>
  <c r="K33" i="20"/>
  <c r="N5" i="20"/>
  <c r="Q5" i="20"/>
  <c r="F5" i="20"/>
  <c r="N16" i="20"/>
  <c r="J24" i="20"/>
  <c r="J8" i="20"/>
  <c r="N24" i="20"/>
  <c r="P12" i="20"/>
  <c r="P18" i="20"/>
  <c r="Q4" i="20"/>
  <c r="P20" i="20"/>
  <c r="O32" i="20"/>
  <c r="N14" i="20"/>
  <c r="N29" i="20"/>
  <c r="J17" i="20"/>
  <c r="K18" i="20"/>
  <c r="P23" i="20"/>
  <c r="M6" i="20"/>
  <c r="O26" i="20"/>
  <c r="M31" i="20"/>
  <c r="K31" i="20"/>
  <c r="P10" i="20"/>
  <c r="M18" i="20"/>
  <c r="F19" i="20"/>
  <c r="G7" i="20"/>
  <c r="L11" i="20"/>
  <c r="N9" i="20"/>
  <c r="M13" i="20"/>
  <c r="F18" i="20"/>
  <c r="G9" i="20"/>
  <c r="F22" i="20"/>
  <c r="O18" i="20"/>
  <c r="L15" i="20"/>
  <c r="O21" i="20"/>
  <c r="M8" i="20"/>
  <c r="M19" i="20"/>
  <c r="F15" i="20"/>
  <c r="M27" i="20"/>
  <c r="O29" i="20"/>
  <c r="S4" i="20"/>
  <c r="L9" i="20"/>
  <c r="G31" i="20"/>
  <c r="J5" i="20"/>
  <c r="G21" i="20"/>
  <c r="M7" i="20"/>
  <c r="N30" i="20"/>
  <c r="S6" i="20"/>
  <c r="M9" i="20"/>
  <c r="O31" i="20"/>
  <c r="L16" i="20"/>
  <c r="P31" i="20"/>
  <c r="F28" i="20"/>
  <c r="K20" i="20"/>
  <c r="I23" i="20"/>
  <c r="L6" i="20"/>
  <c r="M21" i="20"/>
  <c r="K5" i="20"/>
  <c r="J25" i="20"/>
  <c r="R9" i="20"/>
  <c r="N19" i="20"/>
  <c r="J23" i="20"/>
  <c r="K32" i="20"/>
  <c r="N27" i="20"/>
  <c r="I9" i="20"/>
  <c r="I28" i="20"/>
  <c r="I33" i="20"/>
  <c r="K22" i="20"/>
  <c r="I13" i="20"/>
  <c r="I14" i="20"/>
  <c r="K10" i="20"/>
  <c r="L27" i="20"/>
  <c r="L26" i="20"/>
  <c r="I20" i="20"/>
  <c r="L23" i="20"/>
  <c r="Q10" i="20"/>
  <c r="N13" i="20"/>
  <c r="I8" i="20"/>
  <c r="L33" i="20"/>
  <c r="G23" i="20"/>
  <c r="M11" i="20"/>
  <c r="P8" i="20"/>
  <c r="J9" i="20"/>
  <c r="P27" i="20"/>
  <c r="L21" i="20"/>
  <c r="G17" i="20"/>
  <c r="P13" i="20"/>
  <c r="I29" i="20"/>
  <c r="K27" i="20"/>
  <c r="F24" i="20"/>
  <c r="I10" i="20"/>
  <c r="G11" i="20"/>
  <c r="F26" i="20"/>
  <c r="O10" i="20"/>
  <c r="P32" i="20"/>
  <c r="R4" i="20"/>
  <c r="G18" i="20"/>
  <c r="N12" i="20"/>
  <c r="P15" i="20"/>
  <c r="O5" i="20"/>
  <c r="F30" i="20"/>
  <c r="L30" i="20"/>
  <c r="R11" i="20"/>
  <c r="L13" i="20"/>
  <c r="K29" i="20"/>
  <c r="I12" i="20"/>
  <c r="K25" i="20"/>
  <c r="G25" i="20"/>
  <c r="P16" i="20"/>
  <c r="S11" i="20"/>
  <c r="N10" i="20"/>
  <c r="G10" i="20"/>
  <c r="K28" i="20"/>
  <c r="L18" i="20"/>
  <c r="F29" i="20"/>
  <c r="K6" i="20"/>
  <c r="L20" i="20"/>
  <c r="G8" i="20"/>
  <c r="L29" i="20"/>
  <c r="N20" i="20"/>
  <c r="S8" i="20"/>
  <c r="G19" i="20"/>
  <c r="N32" i="20"/>
  <c r="R5" i="20"/>
  <c r="J29" i="20"/>
  <c r="L14" i="20"/>
  <c r="G27" i="20"/>
  <c r="R6" i="20"/>
  <c r="S5" i="20"/>
  <c r="F25" i="20"/>
  <c r="J21" i="20"/>
  <c r="G13" i="20"/>
  <c r="K30" i="20"/>
  <c r="M17" i="20"/>
  <c r="I16" i="20"/>
  <c r="J11" i="20"/>
  <c r="O11" i="20"/>
  <c r="K9" i="20"/>
  <c r="I31" i="20"/>
  <c r="N11" i="20"/>
  <c r="J4" i="20"/>
  <c r="J28" i="20"/>
  <c r="N21" i="20"/>
  <c r="P11" i="20"/>
  <c r="M24" i="20"/>
  <c r="I26" i="20"/>
  <c r="N4" i="20"/>
  <c r="J31" i="20"/>
  <c r="J12" i="20"/>
  <c r="P28" i="20"/>
  <c r="L28" i="20"/>
  <c r="K19" i="20"/>
  <c r="F4" i="20"/>
  <c r="G33" i="20"/>
  <c r="L25" i="20"/>
  <c r="J27" i="20"/>
  <c r="M25" i="20"/>
  <c r="K4" i="20"/>
  <c r="O27" i="20"/>
  <c r="Y73" i="7"/>
  <c r="Y74" i="7"/>
  <c r="Y75" i="7"/>
  <c r="Y72" i="7"/>
  <c r="Y71" i="7"/>
  <c r="K13" i="1"/>
  <c r="K14" i="1"/>
  <c r="K15" i="1"/>
  <c r="K16" i="1"/>
  <c r="K17" i="1"/>
  <c r="K18" i="1"/>
  <c r="K19" i="1"/>
  <c r="J13" i="1"/>
  <c r="J14" i="1"/>
  <c r="J15" i="1"/>
  <c r="J16" i="1"/>
  <c r="J17" i="1"/>
  <c r="J18" i="1"/>
  <c r="J19" i="1"/>
  <c r="Q41" i="7"/>
  <c r="Q38" i="7"/>
  <c r="I40" i="7"/>
  <c r="I41" i="7"/>
  <c r="I42" i="7"/>
  <c r="I39" i="7"/>
  <c r="J12" i="1"/>
  <c r="K12" i="1"/>
  <c r="J11" i="1"/>
  <c r="K11" i="1"/>
  <c r="J8" i="1"/>
  <c r="K8" i="1"/>
  <c r="K7" i="1"/>
  <c r="K5" i="1"/>
  <c r="J7" i="1"/>
  <c r="J6" i="1"/>
  <c r="K6" i="1"/>
  <c r="J5" i="1"/>
  <c r="Q71" i="7" l="1"/>
  <c r="J71" i="7"/>
  <c r="N72" i="7"/>
  <c r="O72" i="7" s="1"/>
  <c r="Q72" i="7"/>
  <c r="J72" i="7"/>
  <c r="N75" i="7"/>
  <c r="Q75" i="7"/>
  <c r="J75" i="7"/>
  <c r="N74" i="7"/>
  <c r="Q74" i="7"/>
  <c r="J74" i="7"/>
  <c r="P73" i="7"/>
  <c r="Q73" i="7"/>
  <c r="J73" i="7"/>
  <c r="I44" i="7"/>
  <c r="S72" i="7"/>
  <c r="N73" i="7"/>
  <c r="O73" i="7" s="1"/>
  <c r="P71" i="7"/>
  <c r="T75" i="7"/>
  <c r="N71" i="7"/>
  <c r="O71" i="7" s="1"/>
  <c r="P72" i="7"/>
  <c r="U71" i="7"/>
  <c r="R72" i="7"/>
  <c r="P74" i="7"/>
  <c r="O74" i="7"/>
  <c r="S71" i="7"/>
  <c r="R75" i="7"/>
  <c r="R71" i="7"/>
  <c r="U74" i="7"/>
  <c r="U73" i="7"/>
  <c r="U72" i="7"/>
  <c r="S75" i="7"/>
  <c r="T71" i="7"/>
  <c r="T74" i="7"/>
  <c r="T73" i="7"/>
  <c r="T72" i="7"/>
  <c r="S74" i="7"/>
  <c r="S73" i="7"/>
  <c r="R74" i="7"/>
  <c r="R73" i="7"/>
  <c r="P75" i="7"/>
  <c r="O75" i="7"/>
  <c r="U75" i="7"/>
  <c r="P33" i="20" a="1"/>
  <c r="O33" i="20" a="1"/>
  <c r="J240" i="7" l="1"/>
  <c r="J241" i="7"/>
  <c r="V71" i="7"/>
  <c r="V73" i="7"/>
  <c r="V74" i="7"/>
  <c r="V75" i="7"/>
  <c r="V72" i="7"/>
  <c r="N240" i="7"/>
  <c r="N241" i="7"/>
  <c r="O240" i="7"/>
  <c r="O241" i="7"/>
  <c r="S240" i="7"/>
  <c r="S241" i="7"/>
  <c r="Q240" i="7"/>
  <c r="Q241" i="7"/>
  <c r="P240" i="7"/>
  <c r="P241" i="7"/>
  <c r="U240" i="7"/>
  <c r="U241" i="7"/>
  <c r="R240" i="7"/>
  <c r="R241" i="7"/>
  <c r="T241" i="7"/>
  <c r="T240" i="7"/>
  <c r="P33" i="20"/>
  <c r="O33" i="20"/>
  <c r="W74" i="7" l="1"/>
  <c r="X74" i="7" s="1"/>
  <c r="W71" i="7"/>
  <c r="X71" i="7" s="1"/>
  <c r="W73" i="7"/>
  <c r="X73" i="7" s="1"/>
  <c r="W75" i="7"/>
  <c r="X75" i="7" s="1"/>
  <c r="C14" i="1"/>
  <c r="E14" i="1"/>
  <c r="F14" i="1"/>
  <c r="G14" i="1"/>
  <c r="W14" i="1"/>
  <c r="C15" i="1"/>
  <c r="E15" i="1"/>
  <c r="F15" i="1"/>
  <c r="G15" i="1"/>
  <c r="W15" i="1"/>
  <c r="C16" i="1"/>
  <c r="E16" i="1"/>
  <c r="F16" i="1"/>
  <c r="G16" i="1"/>
  <c r="W16" i="1"/>
  <c r="C17" i="1"/>
  <c r="E17" i="1"/>
  <c r="F17" i="1"/>
  <c r="G17" i="1"/>
  <c r="W17" i="1"/>
  <c r="C18" i="1"/>
  <c r="E18" i="1"/>
  <c r="F18" i="1"/>
  <c r="G18" i="1"/>
  <c r="W18" i="1"/>
  <c r="C19" i="1"/>
  <c r="E19" i="1"/>
  <c r="F19" i="1"/>
  <c r="G19" i="1"/>
  <c r="W19" i="1"/>
  <c r="C13" i="1"/>
  <c r="E13" i="1"/>
  <c r="F13" i="1"/>
  <c r="G13" i="1"/>
  <c r="W13" i="1"/>
  <c r="C12" i="1"/>
  <c r="E12" i="1"/>
  <c r="G12" i="1"/>
  <c r="F12" i="1"/>
  <c r="W12" i="1"/>
  <c r="F11" i="1"/>
  <c r="C11" i="1"/>
  <c r="G11" i="1"/>
  <c r="W11" i="1"/>
  <c r="E11" i="1"/>
  <c r="G8" i="1"/>
  <c r="M8" i="1"/>
  <c r="L8" i="1"/>
  <c r="E8" i="1"/>
  <c r="W72" i="7" l="1"/>
  <c r="V241" i="7"/>
  <c r="V240" i="7"/>
  <c r="T19" i="1"/>
  <c r="T15" i="1"/>
  <c r="R13" i="1"/>
  <c r="R15" i="1"/>
  <c r="T18" i="1"/>
  <c r="T14" i="1"/>
  <c r="R16" i="1"/>
  <c r="R11" i="1"/>
  <c r="R18" i="1"/>
  <c r="R14" i="1"/>
  <c r="R12" i="1"/>
  <c r="R19" i="1"/>
  <c r="T16" i="1"/>
  <c r="T11" i="1"/>
  <c r="T17" i="1"/>
  <c r="T13" i="1"/>
  <c r="R17" i="1"/>
  <c r="T12" i="1"/>
  <c r="X72" i="7" l="1"/>
  <c r="W240" i="7"/>
  <c r="W241" i="7"/>
  <c r="X240" i="7" l="1"/>
  <c r="X241" i="7"/>
  <c r="Q37" i="7" l="1"/>
  <c r="C8" i="1" l="1"/>
  <c r="X1" i="7" l="1"/>
  <c r="A1" i="7"/>
  <c r="H239" i="7"/>
  <c r="F239" i="7"/>
  <c r="H238" i="7"/>
  <c r="F238" i="7"/>
  <c r="H237" i="7"/>
  <c r="F237" i="7"/>
  <c r="J237" i="7" s="1"/>
  <c r="H236" i="7"/>
  <c r="F236" i="7"/>
  <c r="H235" i="7"/>
  <c r="F235" i="7"/>
  <c r="H230" i="7"/>
  <c r="D230" i="7"/>
  <c r="J230" i="7" s="1"/>
  <c r="V238" i="7" l="1"/>
  <c r="J238" i="7"/>
  <c r="S235" i="7"/>
  <c r="J235" i="7"/>
  <c r="K239" i="7"/>
  <c r="J239" i="7"/>
  <c r="R236" i="7"/>
  <c r="J236" i="7"/>
  <c r="S230" i="7"/>
  <c r="U230" i="7"/>
  <c r="Q237" i="7"/>
  <c r="M235" i="7"/>
  <c r="N230" i="7"/>
  <c r="R230" i="7"/>
  <c r="S236" i="7"/>
  <c r="S239" i="7"/>
  <c r="K236" i="7"/>
  <c r="H242" i="7"/>
  <c r="U235" i="7"/>
  <c r="T230" i="7"/>
  <c r="O230" i="7"/>
  <c r="E230" i="7"/>
  <c r="U239" i="7"/>
  <c r="V230" i="7"/>
  <c r="T239" i="7"/>
  <c r="Q236" i="7"/>
  <c r="I230" i="7"/>
  <c r="T235" i="7"/>
  <c r="L230" i="7"/>
  <c r="P230" i="7"/>
  <c r="M230" i="7"/>
  <c r="K235" i="7"/>
  <c r="M239" i="7"/>
  <c r="N235" i="7"/>
  <c r="V235" i="7"/>
  <c r="L236" i="7"/>
  <c r="T236" i="7"/>
  <c r="I237" i="7"/>
  <c r="R237" i="7"/>
  <c r="G238" i="7"/>
  <c r="P238" i="7"/>
  <c r="N239" i="7"/>
  <c r="V239" i="7"/>
  <c r="M236" i="7"/>
  <c r="U236" i="7"/>
  <c r="K237" i="7"/>
  <c r="S237" i="7"/>
  <c r="Q238" i="7"/>
  <c r="Q230" i="7"/>
  <c r="G235" i="7"/>
  <c r="P235" i="7"/>
  <c r="N236" i="7"/>
  <c r="V236" i="7"/>
  <c r="L237" i="7"/>
  <c r="T237" i="7"/>
  <c r="I238" i="7"/>
  <c r="R238" i="7"/>
  <c r="G239" i="7"/>
  <c r="P239" i="7"/>
  <c r="Q235" i="7"/>
  <c r="M237" i="7"/>
  <c r="U237" i="7"/>
  <c r="K238" i="7"/>
  <c r="S238" i="7"/>
  <c r="Q239" i="7"/>
  <c r="K230" i="7"/>
  <c r="I235" i="7"/>
  <c r="R235" i="7"/>
  <c r="G236" i="7"/>
  <c r="P236" i="7"/>
  <c r="N237" i="7"/>
  <c r="V237" i="7"/>
  <c r="L238" i="7"/>
  <c r="T238" i="7"/>
  <c r="I239" i="7"/>
  <c r="R239" i="7"/>
  <c r="O237" i="7"/>
  <c r="M238" i="7"/>
  <c r="U238" i="7"/>
  <c r="F242" i="7"/>
  <c r="L235" i="7"/>
  <c r="I236" i="7"/>
  <c r="G237" i="7"/>
  <c r="P237" i="7"/>
  <c r="N238" i="7"/>
  <c r="L239" i="7"/>
  <c r="J242" i="7" l="1"/>
  <c r="H61" i="20"/>
  <c r="F61" i="20"/>
  <c r="J61" i="20"/>
  <c r="O236" i="7"/>
  <c r="O238" i="7"/>
  <c r="O235" i="7"/>
  <c r="O239" i="7"/>
  <c r="T242" i="7"/>
  <c r="W237" i="7"/>
  <c r="W238" i="7"/>
  <c r="W239" i="7"/>
  <c r="W230" i="7"/>
  <c r="W236" i="7"/>
  <c r="W235" i="7"/>
  <c r="R242" i="7"/>
  <c r="U242" i="7"/>
  <c r="I242" i="7"/>
  <c r="P242" i="7"/>
  <c r="M242" i="7"/>
  <c r="G242" i="7"/>
  <c r="V242" i="7"/>
  <c r="K242" i="7"/>
  <c r="N242" i="7"/>
  <c r="S242" i="7"/>
  <c r="Q242" i="7"/>
  <c r="L242" i="7"/>
  <c r="M61" i="20"/>
  <c r="K61" i="20"/>
  <c r="G61" i="20" l="1"/>
  <c r="O242" i="7"/>
  <c r="L61" i="20"/>
  <c r="X238" i="7"/>
  <c r="X230" i="7"/>
  <c r="X235" i="7"/>
  <c r="X239" i="7"/>
  <c r="X236" i="7"/>
  <c r="W242" i="7"/>
  <c r="X237" i="7"/>
  <c r="X242" i="7" l="1"/>
  <c r="A48" i="20" l="1"/>
  <c r="A47" i="20" s="1"/>
  <c r="A46" i="20" l="1"/>
  <c r="H9" i="1"/>
  <c r="N9" i="1"/>
  <c r="A45" i="20" l="1"/>
  <c r="Q9" i="1"/>
  <c r="U9" i="1"/>
  <c r="I9" i="1"/>
  <c r="M9" i="1"/>
  <c r="V9" i="1"/>
  <c r="L9" i="1"/>
  <c r="T9" i="1"/>
  <c r="S9" i="1"/>
  <c r="R9" i="1"/>
  <c r="A44" i="20" l="1"/>
  <c r="A43" i="20" l="1"/>
  <c r="A42" i="20" l="1"/>
  <c r="D60" i="20" l="1"/>
  <c r="E60" i="20"/>
  <c r="E59" i="20"/>
  <c r="D59" i="20"/>
  <c r="C60" i="20"/>
  <c r="C59" i="20"/>
  <c r="F58" i="20" l="1"/>
  <c r="F60" i="20"/>
  <c r="B42" i="20"/>
  <c r="J58" i="20" l="1"/>
  <c r="J59" i="20"/>
  <c r="H60" i="20"/>
  <c r="F59" i="20"/>
  <c r="H59" i="20"/>
  <c r="H58" i="20"/>
  <c r="J60" i="20"/>
  <c r="C43" i="20"/>
  <c r="M60" i="20"/>
  <c r="B43" i="20"/>
  <c r="B48" i="20"/>
  <c r="C44" i="20"/>
  <c r="M59" i="20"/>
  <c r="M58" i="20"/>
  <c r="C48" i="20"/>
  <c r="B44" i="20"/>
  <c r="K58" i="20"/>
  <c r="B47" i="20"/>
  <c r="C45" i="20"/>
  <c r="C46" i="20"/>
  <c r="C47" i="20"/>
  <c r="C42" i="20"/>
  <c r="B45" i="20"/>
  <c r="B46" i="20"/>
  <c r="L58" i="20" l="1"/>
  <c r="D48" i="20"/>
  <c r="G59" i="20"/>
  <c r="G60" i="20"/>
  <c r="G58" i="20"/>
  <c r="I61" i="20" s="1"/>
  <c r="D45" i="20"/>
  <c r="D43" i="20"/>
  <c r="D42" i="20"/>
  <c r="D47" i="20"/>
  <c r="D44" i="20"/>
  <c r="D46" i="20"/>
  <c r="A61" i="20"/>
  <c r="A60" i="20"/>
  <c r="A59" i="20"/>
  <c r="K60" i="20"/>
  <c r="K59" i="20"/>
  <c r="I58" i="20" l="1"/>
  <c r="L60" i="20"/>
  <c r="L59" i="20"/>
  <c r="I59" i="20"/>
  <c r="I60" i="20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2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<sst xmlns="http://schemas.openxmlformats.org/spreadsheetml/2006/main" count="2006" uniqueCount="361">
  <si>
    <t>Property</t>
  </si>
  <si>
    <t>Management</t>
  </si>
  <si>
    <t>Product Type</t>
  </si>
  <si>
    <t>Year Built</t>
  </si>
  <si>
    <t>Rating</t>
  </si>
  <si>
    <t>Beds</t>
  </si>
  <si>
    <t>Occupancy</t>
  </si>
  <si>
    <t>Pre-Lease</t>
  </si>
  <si>
    <t>Pre-Lease
Last Year</t>
  </si>
  <si>
    <t>Traffic</t>
  </si>
  <si>
    <t>Market
Rent</t>
  </si>
  <si>
    <t>Concessions</t>
  </si>
  <si>
    <t>Effective
Rent</t>
  </si>
  <si>
    <t>Adjustments</t>
  </si>
  <si>
    <t>New Construction</t>
  </si>
  <si>
    <t>Comparing</t>
  </si>
  <si>
    <t xml:space="preserve">to </t>
  </si>
  <si>
    <t>Most</t>
  </si>
  <si>
    <t>2nd Most</t>
  </si>
  <si>
    <t>Adj Rate</t>
  </si>
  <si>
    <t>Comp</t>
  </si>
  <si>
    <t>This Week</t>
  </si>
  <si>
    <t>Recent</t>
  </si>
  <si>
    <t>Leases</t>
  </si>
  <si>
    <t>Market Avg</t>
  </si>
  <si>
    <t>LW</t>
  </si>
  <si>
    <t>LW x 6</t>
  </si>
  <si>
    <t>% Delta</t>
  </si>
  <si>
    <t>Week</t>
  </si>
  <si>
    <t>P-L %</t>
  </si>
  <si>
    <t>MARKET SURVEY</t>
  </si>
  <si>
    <t>Last Updated On</t>
  </si>
  <si>
    <t>Additional Monthly Expenses</t>
  </si>
  <si>
    <t>Unit Type</t>
  </si>
  <si>
    <t>Count</t>
  </si>
  <si>
    <t>SF / Bed</t>
  </si>
  <si>
    <t>Available</t>
  </si>
  <si>
    <t xml:space="preserve">Gift Card </t>
  </si>
  <si>
    <t>One-Time Rent</t>
  </si>
  <si>
    <t>Monthly Rent</t>
  </si>
  <si>
    <t>Per Bed</t>
  </si>
  <si>
    <t>Per SF</t>
  </si>
  <si>
    <t>Furniture</t>
  </si>
  <si>
    <t>TV</t>
  </si>
  <si>
    <t>Elec/Gas</t>
  </si>
  <si>
    <t>Water</t>
  </si>
  <si>
    <t>Cable &amp; Internet</t>
  </si>
  <si>
    <t>Trash &amp; Valet</t>
  </si>
  <si>
    <t>Parking</t>
  </si>
  <si>
    <t>Studio</t>
  </si>
  <si>
    <t>N/A</t>
  </si>
  <si>
    <t>1 Bedroom</t>
  </si>
  <si>
    <t>2 Bedroom</t>
  </si>
  <si>
    <t>3 Bedroom</t>
  </si>
  <si>
    <t>4 Bedroom</t>
  </si>
  <si>
    <t>5 Bedroom</t>
  </si>
  <si>
    <t>Yes</t>
  </si>
  <si>
    <t>Property Summary</t>
  </si>
  <si>
    <t>Property Amenities</t>
  </si>
  <si>
    <t>Unit Amenities</t>
  </si>
  <si>
    <t>Common Area Rating</t>
  </si>
  <si>
    <t>Unit Rating</t>
  </si>
  <si>
    <t>Address</t>
  </si>
  <si>
    <t>Private Shuttle</t>
  </si>
  <si>
    <t>No</t>
  </si>
  <si>
    <t>Unit Levels</t>
  </si>
  <si>
    <t>Limited Access Gates</t>
  </si>
  <si>
    <t>Private Bathrooms</t>
  </si>
  <si>
    <t>Phone Number</t>
  </si>
  <si>
    <t>Fitness Center</t>
  </si>
  <si>
    <t>Walk-in Closets</t>
  </si>
  <si>
    <t>Developer</t>
  </si>
  <si>
    <t>Computer Lounge</t>
  </si>
  <si>
    <t>Washer / Dryer in Unit</t>
  </si>
  <si>
    <t>Manager</t>
  </si>
  <si>
    <t>Game Room</t>
  </si>
  <si>
    <t>Owner</t>
  </si>
  <si>
    <t>Included in Rent</t>
  </si>
  <si>
    <t>Property Type</t>
  </si>
  <si>
    <t>Pool</t>
  </si>
  <si>
    <t>Rentable Rate (if not included)</t>
  </si>
  <si>
    <t>Hot Tub</t>
  </si>
  <si>
    <t>Property Rating</t>
  </si>
  <si>
    <t>Outdoor Grill Area</t>
  </si>
  <si>
    <t>Comp Status</t>
  </si>
  <si>
    <t>Sand Volleyball Court</t>
  </si>
  <si>
    <t>Year Built / Renovated</t>
  </si>
  <si>
    <t>Basketball Court</t>
  </si>
  <si>
    <t>Other Premiums</t>
  </si>
  <si>
    <t>Most Recent Sale</t>
  </si>
  <si>
    <t>Pets Allowed</t>
  </si>
  <si>
    <t>Poolside</t>
  </si>
  <si>
    <t>Distance From Campus</t>
  </si>
  <si>
    <t>Dog Park</t>
  </si>
  <si>
    <t>Top Floor</t>
  </si>
  <si>
    <t>Notes</t>
  </si>
  <si>
    <t>Leasing Summary</t>
  </si>
  <si>
    <t>Fees</t>
  </si>
  <si>
    <t>Leasing Special Notes</t>
  </si>
  <si>
    <t>Current Occupancy</t>
  </si>
  <si>
    <t>Application Fee</t>
  </si>
  <si>
    <t>Last Year Occupancy</t>
  </si>
  <si>
    <t>Administration Fee</t>
  </si>
  <si>
    <t>Utilities Summary</t>
  </si>
  <si>
    <t>Current Pre-Lease</t>
  </si>
  <si>
    <t>Security Deposit</t>
  </si>
  <si>
    <t>All Inclusive</t>
  </si>
  <si>
    <t>Allowance</t>
  </si>
  <si>
    <t>Amount</t>
  </si>
  <si>
    <t>Last Year Pre-Lease</t>
  </si>
  <si>
    <t>Pet Fee</t>
  </si>
  <si>
    <t>Electricity</t>
  </si>
  <si>
    <t>Total Renewals</t>
  </si>
  <si>
    <t>Pet Deposit</t>
  </si>
  <si>
    <t>Gas</t>
  </si>
  <si>
    <t>Total New Leases</t>
  </si>
  <si>
    <t>Pet Rent</t>
  </si>
  <si>
    <t>Traffic: Weekly</t>
  </si>
  <si>
    <t>Other Utilities</t>
  </si>
  <si>
    <t>Included</t>
  </si>
  <si>
    <t>Property Notes/Operational Changes</t>
  </si>
  <si>
    <t>Data Last Updated</t>
  </si>
  <si>
    <t>Cable/Satellite</t>
  </si>
  <si>
    <t>Required</t>
  </si>
  <si>
    <t>Internet</t>
  </si>
  <si>
    <t>Short Term Leases</t>
  </si>
  <si>
    <t>Surface</t>
  </si>
  <si>
    <t>Trash Service</t>
  </si>
  <si>
    <t>5 Month Term Available</t>
  </si>
  <si>
    <t>Reserved</t>
  </si>
  <si>
    <t>Valet Trash</t>
  </si>
  <si>
    <t>5 Month Term Premium</t>
  </si>
  <si>
    <t>Covered</t>
  </si>
  <si>
    <t>5 Month Term Quantity</t>
  </si>
  <si>
    <t>Garage</t>
  </si>
  <si>
    <t>10 Month Term Available</t>
  </si>
  <si>
    <t>Office Hours</t>
  </si>
  <si>
    <t>10 Month Term Premium</t>
  </si>
  <si>
    <t>10 Month Term Quantity</t>
  </si>
  <si>
    <t>Rents by Floorplan *</t>
  </si>
  <si>
    <t>Market Rent</t>
  </si>
  <si>
    <t>Effective Rent</t>
  </si>
  <si>
    <t>Floorplan Type</t>
  </si>
  <si>
    <t>Description</t>
  </si>
  <si>
    <t>Bed</t>
  </si>
  <si>
    <t>Bath</t>
  </si>
  <si>
    <t>Property Average</t>
  </si>
  <si>
    <t>Average Rents by Unit Type *</t>
  </si>
  <si>
    <t>* Assumes a 12-month lease term</t>
  </si>
  <si>
    <t>Other</t>
  </si>
  <si>
    <t>A1</t>
  </si>
  <si>
    <t>B1</t>
  </si>
  <si>
    <t>B2</t>
  </si>
  <si>
    <t>D1</t>
  </si>
  <si>
    <t>Per Unit/Bed</t>
  </si>
  <si>
    <t>Property Status</t>
  </si>
  <si>
    <t>Operational</t>
  </si>
  <si>
    <t>Reporting Cycle</t>
  </si>
  <si>
    <t>Monday-Sunday</t>
  </si>
  <si>
    <t>Lease Launch Date</t>
  </si>
  <si>
    <t>Renewal Launch Date</t>
  </si>
  <si>
    <t>Spray Tanning</t>
  </si>
  <si>
    <t>UV Tanning</t>
  </si>
  <si>
    <t>University Shuttle</t>
  </si>
  <si>
    <t>Dog Wash</t>
  </si>
  <si>
    <t>24hr Package System</t>
  </si>
  <si>
    <t>EV Charging Stations</t>
  </si>
  <si>
    <t>Car Sharing Services</t>
  </si>
  <si>
    <t>Smart Vending</t>
  </si>
  <si>
    <t>Mini Market</t>
  </si>
  <si>
    <t>Movie Theatre</t>
  </si>
  <si>
    <t>Co-Working/Study Spaces</t>
  </si>
  <si>
    <t>Free Printing</t>
  </si>
  <si>
    <t>Coffee Bar</t>
  </si>
  <si>
    <t>Retail</t>
  </si>
  <si>
    <t>Sauna/Spa</t>
  </si>
  <si>
    <t>Cycling/Yoga Studio</t>
  </si>
  <si>
    <t>Rentable Guest Suite</t>
  </si>
  <si>
    <t>Wellness Classes</t>
  </si>
  <si>
    <t>24hr Concierge</t>
  </si>
  <si>
    <t>Backyards</t>
  </si>
  <si>
    <t>Smart Home Technology</t>
  </si>
  <si>
    <t>Smart Bedroom Locks</t>
  </si>
  <si>
    <t>Smart Unit Locks</t>
  </si>
  <si>
    <t>Energy Efficient Appliances</t>
  </si>
  <si>
    <t>Stainless Steel Appliances</t>
  </si>
  <si>
    <t>Balconies</t>
  </si>
  <si>
    <t>Patios</t>
  </si>
  <si>
    <t>Bedroom</t>
  </si>
  <si>
    <t>Common Area</t>
  </si>
  <si>
    <t>View Premiums</t>
  </si>
  <si>
    <t>Floor Premiums</t>
  </si>
  <si>
    <t>Recycling</t>
  </si>
  <si>
    <t>Saturday</t>
  </si>
  <si>
    <t>Sunday</t>
  </si>
  <si>
    <t>Undergoing Renovations</t>
  </si>
  <si>
    <t>9:00 – 5:00</t>
  </si>
  <si>
    <t>Tuesday</t>
  </si>
  <si>
    <t>Wednesday</t>
  </si>
  <si>
    <t>Friday</t>
  </si>
  <si>
    <t>Thursday</t>
  </si>
  <si>
    <t>Subject Property</t>
  </si>
  <si>
    <t>Strengths</t>
  </si>
  <si>
    <t>Weaknesses</t>
  </si>
  <si>
    <t>Opportunities</t>
  </si>
  <si>
    <t>Threats</t>
  </si>
  <si>
    <t>0 Miles</t>
  </si>
  <si>
    <t>Charts Data</t>
  </si>
  <si>
    <t>Leases Val</t>
  </si>
  <si>
    <t>Insert Property Photo</t>
  </si>
  <si>
    <t>Monday</t>
  </si>
  <si>
    <t>6 Bedroom</t>
  </si>
  <si>
    <t>Website</t>
  </si>
  <si>
    <t>Total Leases: Weekly</t>
  </si>
  <si>
    <t>Current Incentive</t>
  </si>
  <si>
    <t>None</t>
  </si>
  <si>
    <t>Incentive Amount</t>
  </si>
  <si>
    <t>Fee Structure</t>
  </si>
  <si>
    <t>Both Fees Waived</t>
  </si>
  <si>
    <t>Utility Set Up Fee</t>
  </si>
  <si>
    <t>Utility Deposit</t>
  </si>
  <si>
    <t>Amenity Fee</t>
  </si>
  <si>
    <t>Common Area Fee</t>
  </si>
  <si>
    <t>Smart Home Fee</t>
  </si>
  <si>
    <t>Restoration Fee</t>
  </si>
  <si>
    <t>Frequency</t>
  </si>
  <si>
    <t>Monthly</t>
  </si>
  <si>
    <t>Cap</t>
  </si>
  <si>
    <t>Bundled Rent</t>
  </si>
  <si>
    <t>Bundled
Rent</t>
  </si>
  <si>
    <t>Bundled
Rent / SF</t>
  </si>
  <si>
    <t xml:space="preserve">The Academy on Charles </t>
  </si>
  <si>
    <t xml:space="preserve">3700 North Charles </t>
  </si>
  <si>
    <t>Baltimore,MD 21218</t>
  </si>
  <si>
    <t>443-563-2231</t>
  </si>
  <si>
    <t>Unknown</t>
  </si>
  <si>
    <t xml:space="preserve">GMH Communities </t>
  </si>
  <si>
    <t xml:space="preserve">The Johns Hopkins University </t>
  </si>
  <si>
    <t>Student</t>
  </si>
  <si>
    <t>High-Rise</t>
  </si>
  <si>
    <t>1933/2014</t>
  </si>
  <si>
    <t>1 Miles</t>
  </si>
  <si>
    <t>Tier 1</t>
  </si>
  <si>
    <t>Varies</t>
  </si>
  <si>
    <t>10:00 – 6:00</t>
  </si>
  <si>
    <t>10:00 – 5:00</t>
  </si>
  <si>
    <t>12:00 – 4:00</t>
  </si>
  <si>
    <t>S1</t>
  </si>
  <si>
    <t>S2</t>
  </si>
  <si>
    <t>A2</t>
  </si>
  <si>
    <t/>
  </si>
  <si>
    <t>B3</t>
  </si>
  <si>
    <t>B4</t>
  </si>
  <si>
    <t>B5</t>
  </si>
  <si>
    <t>B6</t>
  </si>
  <si>
    <t>C1</t>
  </si>
  <si>
    <t>C2</t>
  </si>
  <si>
    <t>C3</t>
  </si>
  <si>
    <t>C4</t>
  </si>
  <si>
    <t>D2</t>
  </si>
  <si>
    <t>D3</t>
  </si>
  <si>
    <t>D4</t>
  </si>
  <si>
    <t>Nine East 33rd</t>
  </si>
  <si>
    <t xml:space="preserve">9 E 33rd St, </t>
  </si>
  <si>
    <t>Baltimore, MD 21218</t>
  </si>
  <si>
    <t>(410) 235-0947</t>
  </si>
  <si>
    <t>Armada Hoffler Construction</t>
  </si>
  <si>
    <t xml:space="preserve">HH Fund </t>
  </si>
  <si>
    <t>9:00 – 6:00</t>
  </si>
  <si>
    <t>Closed</t>
  </si>
  <si>
    <t>1X1</t>
  </si>
  <si>
    <t>2X1</t>
  </si>
  <si>
    <t>2X2</t>
  </si>
  <si>
    <t>3X2</t>
  </si>
  <si>
    <t>4X2</t>
  </si>
  <si>
    <t xml:space="preserve">Social at North Charles </t>
  </si>
  <si>
    <t xml:space="preserve">3900 North Charles Street </t>
  </si>
  <si>
    <t>888-584-1161</t>
  </si>
  <si>
    <t xml:space="preserve">Trinity Property Consultants </t>
  </si>
  <si>
    <t>The Canterbury Renovated</t>
  </si>
  <si>
    <t>The Berlin</t>
  </si>
  <si>
    <t>The Berlin W/D</t>
  </si>
  <si>
    <t>The Boonsboro</t>
  </si>
  <si>
    <t>The Boonsboro W/D</t>
  </si>
  <si>
    <t>The Chestertown</t>
  </si>
  <si>
    <t>The Chestertown W/D</t>
  </si>
  <si>
    <t>The Thurmont Furnished</t>
  </si>
  <si>
    <t>The Thurmont W/D</t>
  </si>
  <si>
    <t>The Thurmont Renovated W/D Furnished</t>
  </si>
  <si>
    <t>The Thurmont Furnished W/D</t>
  </si>
  <si>
    <t>The Easton</t>
  </si>
  <si>
    <t>The Cambridge Furnished W/D</t>
  </si>
  <si>
    <t>The Rosemont W/D</t>
  </si>
  <si>
    <t>The Rosemont Furnished</t>
  </si>
  <si>
    <t>The Rosemont Renovated W/D</t>
  </si>
  <si>
    <t>The Rosemont W/D Furnished</t>
  </si>
  <si>
    <t>The Howard</t>
  </si>
  <si>
    <t xml:space="preserve">The University Furnished </t>
  </si>
  <si>
    <t>The University Furnished W/D</t>
  </si>
  <si>
    <t>The Patapsco</t>
  </si>
  <si>
    <t>The Patapsco W/D</t>
  </si>
  <si>
    <t>The Patapsco Renovated W/D Furnished</t>
  </si>
  <si>
    <t>The Patapsco Furnished</t>
  </si>
  <si>
    <t>The Patapsco Furnished W/D</t>
  </si>
  <si>
    <t>The Academy on Charles</t>
  </si>
  <si>
    <t>http://www.theacademyoncharles.com/</t>
  </si>
  <si>
    <t>4X2 Premiun</t>
  </si>
  <si>
    <t>Limited</t>
  </si>
  <si>
    <t>Annual</t>
  </si>
  <si>
    <t>Both Fees Due</t>
  </si>
  <si>
    <t>Removed $20/mo Valet Trash Fee</t>
  </si>
  <si>
    <t>Removed $5/mo Parcel Service</t>
  </si>
  <si>
    <t>Total / Average</t>
  </si>
  <si>
    <t>The Chesapeake Renovated</t>
  </si>
  <si>
    <t>The Berlin W/D Furnished</t>
  </si>
  <si>
    <t>The Thurmont</t>
  </si>
  <si>
    <t>The Thurmont Revovated</t>
  </si>
  <si>
    <t xml:space="preserve">The Thurmont Renovated W/D </t>
  </si>
  <si>
    <t>The Boonsnoro Renovated</t>
  </si>
  <si>
    <t xml:space="preserve">The Chesapeake </t>
  </si>
  <si>
    <t>The Rosemont</t>
  </si>
  <si>
    <t>The Rosemont Renovated Furnished</t>
  </si>
  <si>
    <t>The Medfield</t>
  </si>
  <si>
    <t>The Medfield Furnished</t>
  </si>
  <si>
    <t>The Medfield Furnished W/D</t>
  </si>
  <si>
    <t>The Medfield Renovated Furnished W/D</t>
  </si>
  <si>
    <t>The Rock Hall</t>
  </si>
  <si>
    <t>The Cumberland W/D</t>
  </si>
  <si>
    <t>The Elliott</t>
  </si>
  <si>
    <t>The Cumberland</t>
  </si>
  <si>
    <t>The Cumberland Furnished W/D</t>
  </si>
  <si>
    <t xml:space="preserve">The Cumberland Renovated </t>
  </si>
  <si>
    <t>The Frederick Furnished W/D</t>
  </si>
  <si>
    <t>The St. Michaels Furnished</t>
  </si>
  <si>
    <t>The Patapsco Renovated Furnished</t>
  </si>
  <si>
    <t>The Charles W/D</t>
  </si>
  <si>
    <t>The Canterbury</t>
  </si>
  <si>
    <t>The office keeps up with trends</t>
  </si>
  <si>
    <t>Open 7 days a week</t>
  </si>
  <si>
    <t>We offer a 4x4 floorplan, unlike our comps</t>
  </si>
  <si>
    <t>We host resident events consistently</t>
  </si>
  <si>
    <t>We have a strong, knowledgable staff</t>
  </si>
  <si>
    <t>Marketing to Morgan and Loyola</t>
  </si>
  <si>
    <t>Prompting prospects/residents to leave reviews</t>
  </si>
  <si>
    <t>Resident polls to see what events they may prefer or like</t>
  </si>
  <si>
    <t>Slow market</t>
  </si>
  <si>
    <t>Comp specials</t>
  </si>
  <si>
    <t>JHU owning our building</t>
  </si>
  <si>
    <t>groups of 4 can apply and sign to get $250 off first months rent</t>
  </si>
  <si>
    <t>One-Time Concession</t>
  </si>
  <si>
    <t>The Patapsco Renovated W/D</t>
  </si>
  <si>
    <t>Not reporting their pre-leased or current occupancy %</t>
  </si>
  <si>
    <t xml:space="preserve">They have a new Property Manager (Quan), who started last month. </t>
  </si>
  <si>
    <t>Prices updated from their website</t>
  </si>
  <si>
    <t>The Boonsboro Furnished W/D</t>
  </si>
  <si>
    <t>The Chestertown Furnished</t>
  </si>
  <si>
    <t>The Chestertown Furnished W/D</t>
  </si>
  <si>
    <t>The Elliott Furnished W/D</t>
  </si>
  <si>
    <t>The Howard Furnished W/D</t>
  </si>
  <si>
    <t>The University W/D</t>
  </si>
  <si>
    <t>The Charles Furnished W/D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</si>
</sst>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44" formatCode="_(&quot;$&quot;* #,##0.00_);_(&quot;$&quot;* \(#,##0.00\);_(&quot;$&quot;* &quot;-&quot;??_);_(@_)"/>
    <numFmt numFmtId="164" formatCode="&quot;Summary as of&quot;\ mmmm\ dd\,\ yyyy"/>
    <numFmt numFmtId="165" formatCode="0.0%"/>
    <numFmt numFmtId="166" formatCode="&quot;$&quot;#,##0"/>
    <numFmt numFmtId="167" formatCode="&quot;$&quot;#,##0.00"/>
    <numFmt numFmtId="168" formatCode="m/d/yy"/>
    <numFmt numFmtId="169" formatCode="&quot;Week of&quot;\ mm/dd/yy"/>
    <numFmt numFmtId="170" formatCode="[&lt;=9999999]###\-####;\(###\)\ ###\-####"/>
    <numFmt numFmtId="171" formatCode="[$-409]mmm\-yy;@"/>
    <numFmt numFmtId="172" formatCode="#,##0.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b/>
      <sz val="16"/>
      <color rgb="FF333F48"/>
      <name val="Arial"/>
      <family val="2"/>
    </font>
    <font>
      <b/>
      <sz val="11"/>
      <name val="Arial"/>
      <family val="2"/>
    </font>
    <font>
      <sz val="16"/>
      <color rgb="FF333F48"/>
      <name val="Arial"/>
      <family val="2"/>
    </font>
    <font>
      <sz val="10"/>
      <color rgb="FF0000FF"/>
      <name val="Arial"/>
      <family val="2"/>
    </font>
    <font>
      <i/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sz val="10"/>
      <color theme="3"/>
      <name val="Arial"/>
      <family val="2"/>
    </font>
    <font>
      <sz val="12"/>
      <color theme="1"/>
      <name val="Calibri Light"/>
      <family val="2"/>
    </font>
    <font>
      <sz val="10"/>
      <color theme="0"/>
      <name val="Airal"/>
    </font>
    <font>
      <sz val="10"/>
      <name val="Airal"/>
    </font>
    <font>
      <sz val="10"/>
      <color theme="1"/>
      <name val="Airal"/>
    </font>
    <font>
      <b/>
      <sz val="16"/>
      <color theme="1"/>
      <name val="Calibri"/>
      <family val="2"/>
      <scheme val="minor"/>
    </font>
    <font>
      <b/>
      <sz val="10"/>
      <color rgb="FF0000FF"/>
      <name val="Arial"/>
      <family val="2"/>
    </font>
    <font>
      <sz val="8"/>
      <name val="Calibri"/>
      <family val="2"/>
      <scheme val="minor"/>
    </font>
    <font>
      <b/>
      <sz val="9"/>
      <color theme="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E2B4C"/>
        <bgColor indexed="64"/>
      </patternFill>
    </fill>
    <fill>
      <patternFill patternType="solid">
        <fgColor rgb="FF1B75BB"/>
        <bgColor indexed="64"/>
      </patternFill>
    </fill>
    <fill>
      <patternFill patternType="solid">
        <fgColor theme="7" tint="0.59999389629810485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theme="4" tint="-0.24994659260841701"/>
      </top>
      <bottom style="medium">
        <color indexed="64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rgb="FF333F48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6" fillId="0" borderId="0"/>
    <xf numFmtId="0" fontId="24" fillId="0" borderId="0" applyNumberFormat="0" applyFill="0" applyBorder="0" applyAlignment="0" applyProtection="0"/>
  </cellStyleXfs>
  <cellXfs count="29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5" fontId="2" fillId="0" borderId="0" xfId="2" applyNumberFormat="1" applyFont="1" applyAlignment="1">
      <alignment horizontal="right"/>
    </xf>
    <xf numFmtId="165" fontId="7" fillId="0" borderId="0" xfId="2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8" fontId="2" fillId="0" borderId="0" xfId="2" applyNumberFormat="1" applyFont="1" applyAlignment="1">
      <alignment horizontal="center"/>
    </xf>
    <xf numFmtId="0" fontId="4" fillId="0" borderId="0" xfId="0" applyFont="1"/>
    <xf numFmtId="165" fontId="7" fillId="0" borderId="2" xfId="2" applyNumberFormat="1" applyFont="1" applyFill="1" applyBorder="1" applyAlignment="1" applyProtection="1">
      <alignment horizontal="right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7" fillId="0" borderId="0" xfId="0" applyFont="1"/>
    <xf numFmtId="3" fontId="2" fillId="0" borderId="0" xfId="0" applyNumberFormat="1" applyFont="1" applyAlignment="1">
      <alignment horizontal="left"/>
    </xf>
    <xf numFmtId="166" fontId="2" fillId="0" borderId="0" xfId="0" applyNumberFormat="1" applyFont="1"/>
    <xf numFmtId="167" fontId="2" fillId="0" borderId="0" xfId="0" applyNumberFormat="1" applyFont="1"/>
    <xf numFmtId="0" fontId="5" fillId="3" borderId="5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left"/>
    </xf>
    <xf numFmtId="14" fontId="2" fillId="0" borderId="0" xfId="0" applyNumberFormat="1" applyFont="1"/>
    <xf numFmtId="0" fontId="2" fillId="2" borderId="1" xfId="0" applyFont="1" applyFill="1" applyBorder="1" applyAlignment="1">
      <alignment horizontal="left" vertical="center" wrapText="1"/>
    </xf>
    <xf numFmtId="166" fontId="2" fillId="0" borderId="9" xfId="0" applyNumberFormat="1" applyFont="1" applyBorder="1" applyAlignment="1">
      <alignment horizontal="right"/>
    </xf>
    <xf numFmtId="167" fontId="2" fillId="0" borderId="9" xfId="0" applyNumberFormat="1" applyFont="1" applyBorder="1" applyAlignment="1">
      <alignment horizontal="right"/>
    </xf>
    <xf numFmtId="166" fontId="2" fillId="0" borderId="11" xfId="0" applyNumberFormat="1" applyFont="1" applyBorder="1" applyAlignment="1">
      <alignment horizontal="right"/>
    </xf>
    <xf numFmtId="0" fontId="11" fillId="0" borderId="7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3" applyAlignment="1">
      <alignment horizontal="left"/>
    </xf>
    <xf numFmtId="0" fontId="3" fillId="0" borderId="0" xfId="3" applyAlignment="1">
      <alignment horizontal="right"/>
    </xf>
    <xf numFmtId="170" fontId="3" fillId="0" borderId="0" xfId="0" applyNumberFormat="1" applyFont="1" applyAlignment="1">
      <alignment horizontal="center"/>
    </xf>
    <xf numFmtId="17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2" applyNumberFormat="1" applyFont="1" applyFill="1" applyBorder="1" applyAlignment="1" applyProtection="1">
      <alignment horizontal="center"/>
    </xf>
    <xf numFmtId="0" fontId="12" fillId="0" borderId="0" xfId="0" applyFont="1"/>
    <xf numFmtId="0" fontId="3" fillId="0" borderId="0" xfId="2" applyNumberFormat="1" applyFont="1" applyFill="1" applyBorder="1" applyAlignment="1" applyProtection="1">
      <alignment horizontal="right"/>
    </xf>
    <xf numFmtId="165" fontId="12" fillId="0" borderId="0" xfId="2" applyNumberFormat="1" applyFont="1" applyFill="1" applyBorder="1" applyAlignment="1" applyProtection="1">
      <alignment horizontal="center"/>
    </xf>
    <xf numFmtId="165" fontId="3" fillId="0" borderId="0" xfId="2" applyNumberFormat="1" applyFont="1" applyFill="1" applyBorder="1" applyAlignment="1" applyProtection="1">
      <alignment horizontal="center"/>
    </xf>
    <xf numFmtId="0" fontId="3" fillId="0" borderId="0" xfId="0" applyFont="1" applyAlignment="1" applyProtection="1">
      <alignment horizontal="center"/>
      <protection locked="0"/>
    </xf>
    <xf numFmtId="1" fontId="12" fillId="0" borderId="0" xfId="2" applyNumberFormat="1" applyFont="1" applyFill="1" applyBorder="1" applyAlignment="1" applyProtection="1">
      <alignment horizontal="center"/>
    </xf>
    <xf numFmtId="166" fontId="2" fillId="0" borderId="0" xfId="2" applyNumberFormat="1" applyFont="1" applyFill="1" applyBorder="1" applyAlignment="1" applyProtection="1">
      <alignment horizontal="right"/>
      <protection locked="0"/>
    </xf>
    <xf numFmtId="166" fontId="12" fillId="0" borderId="0" xfId="0" applyNumberFormat="1" applyFont="1" applyAlignment="1">
      <alignment horizontal="right"/>
    </xf>
    <xf numFmtId="1" fontId="2" fillId="0" borderId="0" xfId="2" applyNumberFormat="1" applyFont="1" applyFill="1" applyBorder="1" applyAlignment="1" applyProtection="1">
      <alignment horizontal="center"/>
    </xf>
    <xf numFmtId="166" fontId="2" fillId="0" borderId="0" xfId="1" applyNumberFormat="1" applyFont="1" applyFill="1" applyBorder="1" applyAlignment="1" applyProtection="1">
      <alignment horizontal="center"/>
      <protection locked="0"/>
    </xf>
    <xf numFmtId="14" fontId="12" fillId="0" borderId="0" xfId="2" applyNumberFormat="1" applyFont="1" applyFill="1" applyBorder="1" applyAlignment="1" applyProtection="1">
      <alignment horizontal="left"/>
    </xf>
    <xf numFmtId="14" fontId="12" fillId="0" borderId="0" xfId="2" applyNumberFormat="1" applyFont="1" applyFill="1" applyBorder="1" applyAlignment="1" applyProtection="1">
      <alignment horizontal="center"/>
    </xf>
    <xf numFmtId="165" fontId="2" fillId="0" borderId="0" xfId="2" applyNumberFormat="1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3" fillId="0" borderId="0" xfId="0" applyFont="1" applyAlignment="1" applyProtection="1">
      <alignment horizontal="left"/>
      <protection locked="0"/>
    </xf>
    <xf numFmtId="165" fontId="2" fillId="0" borderId="0" xfId="2" applyNumberFormat="1" applyFont="1" applyFill="1" applyBorder="1" applyAlignment="1" applyProtection="1">
      <alignment horizontal="left"/>
    </xf>
    <xf numFmtId="166" fontId="12" fillId="0" borderId="0" xfId="2" applyNumberFormat="1" applyFont="1" applyFill="1" applyBorder="1" applyAlignment="1" applyProtection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2" borderId="13" xfId="0" applyFont="1" applyFill="1" applyBorder="1" applyAlignment="1">
      <alignment horizontal="right" wrapText="1"/>
    </xf>
    <xf numFmtId="0" fontId="2" fillId="2" borderId="14" xfId="0" applyFont="1" applyFill="1" applyBorder="1" applyAlignment="1">
      <alignment horizontal="right" wrapText="1"/>
    </xf>
    <xf numFmtId="49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center"/>
    </xf>
    <xf numFmtId="172" fontId="3" fillId="0" borderId="0" xfId="0" applyNumberFormat="1" applyFont="1" applyAlignment="1">
      <alignment horizontal="center"/>
    </xf>
    <xf numFmtId="3" fontId="12" fillId="0" borderId="0" xfId="0" applyNumberFormat="1" applyFont="1" applyAlignment="1" applyProtection="1">
      <alignment horizontal="center"/>
      <protection locked="0"/>
    </xf>
    <xf numFmtId="166" fontId="12" fillId="0" borderId="0" xfId="0" applyNumberFormat="1" applyFont="1" applyAlignment="1" applyProtection="1">
      <alignment horizontal="right"/>
      <protection locked="0"/>
    </xf>
    <xf numFmtId="166" fontId="12" fillId="0" borderId="9" xfId="0" applyNumberFormat="1" applyFont="1" applyBorder="1" applyAlignment="1" applyProtection="1">
      <alignment horizontal="right"/>
      <protection locked="0"/>
    </xf>
    <xf numFmtId="166" fontId="3" fillId="0" borderId="0" xfId="0" applyNumberFormat="1" applyFont="1" applyAlignment="1">
      <alignment horizontal="right"/>
    </xf>
    <xf numFmtId="167" fontId="3" fillId="0" borderId="10" xfId="0" applyNumberFormat="1" applyFont="1" applyBorder="1" applyAlignment="1">
      <alignment horizontal="right"/>
    </xf>
    <xf numFmtId="166" fontId="3" fillId="0" borderId="15" xfId="1" applyNumberFormat="1" applyFont="1" applyFill="1" applyBorder="1" applyAlignment="1" applyProtection="1">
      <alignment horizontal="right"/>
    </xf>
    <xf numFmtId="166" fontId="3" fillId="0" borderId="0" xfId="1" applyNumberFormat="1" applyFont="1" applyFill="1" applyBorder="1" applyAlignment="1" applyProtection="1">
      <alignment horizontal="right"/>
    </xf>
    <xf numFmtId="166" fontId="3" fillId="0" borderId="15" xfId="0" applyNumberFormat="1" applyFont="1" applyBorder="1" applyAlignment="1">
      <alignment horizontal="right"/>
    </xf>
    <xf numFmtId="3" fontId="12" fillId="0" borderId="9" xfId="0" applyNumberFormat="1" applyFont="1" applyBorder="1" applyAlignment="1" applyProtection="1">
      <alignment horizontal="center"/>
      <protection locked="0"/>
    </xf>
    <xf numFmtId="167" fontId="3" fillId="0" borderId="9" xfId="0" applyNumberFormat="1" applyFont="1" applyBorder="1" applyAlignment="1">
      <alignment horizontal="right"/>
    </xf>
    <xf numFmtId="166" fontId="3" fillId="0" borderId="11" xfId="1" applyNumberFormat="1" applyFont="1" applyFill="1" applyBorder="1" applyAlignment="1" applyProtection="1">
      <alignment horizontal="right"/>
    </xf>
    <xf numFmtId="166" fontId="3" fillId="0" borderId="11" xfId="0" applyNumberFormat="1" applyFont="1" applyBorder="1" applyAlignment="1">
      <alignment horizontal="right"/>
    </xf>
    <xf numFmtId="3" fontId="12" fillId="0" borderId="9" xfId="0" applyNumberFormat="1" applyFont="1" applyBorder="1" applyAlignment="1">
      <alignment horizontal="center"/>
    </xf>
    <xf numFmtId="166" fontId="12" fillId="0" borderId="9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166" fontId="3" fillId="0" borderId="10" xfId="0" applyNumberFormat="1" applyFont="1" applyBorder="1" applyAlignment="1">
      <alignment horizontal="right"/>
    </xf>
    <xf numFmtId="166" fontId="3" fillId="0" borderId="2" xfId="0" applyNumberFormat="1" applyFont="1" applyBorder="1" applyAlignment="1">
      <alignment horizontal="right"/>
    </xf>
    <xf numFmtId="0" fontId="2" fillId="2" borderId="8" xfId="0" applyFont="1" applyFill="1" applyBorder="1" applyAlignment="1">
      <alignment horizontal="right" wrapText="1"/>
    </xf>
    <xf numFmtId="3" fontId="2" fillId="0" borderId="0" xfId="0" applyNumberFormat="1" applyFont="1" applyAlignment="1">
      <alignment horizontal="center"/>
    </xf>
    <xf numFmtId="166" fontId="2" fillId="0" borderId="0" xfId="1" applyNumberFormat="1" applyFont="1" applyFill="1" applyBorder="1" applyAlignment="1" applyProtection="1">
      <alignment horizontal="right"/>
    </xf>
    <xf numFmtId="14" fontId="4" fillId="0" borderId="0" xfId="0" applyNumberFormat="1" applyFont="1"/>
    <xf numFmtId="1" fontId="4" fillId="0" borderId="2" xfId="0" applyNumberFormat="1" applyFont="1" applyBorder="1" applyAlignment="1">
      <alignment horizontal="center"/>
    </xf>
    <xf numFmtId="165" fontId="4" fillId="0" borderId="2" xfId="2" applyNumberFormat="1" applyFont="1" applyFill="1" applyBorder="1" applyAlignment="1" applyProtection="1">
      <alignment horizontal="center"/>
    </xf>
    <xf numFmtId="166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4" fontId="13" fillId="0" borderId="0" xfId="0" applyNumberFormat="1" applyFont="1" applyAlignment="1">
      <alignment horizontal="left"/>
    </xf>
    <xf numFmtId="165" fontId="2" fillId="0" borderId="0" xfId="2" applyNumberFormat="1" applyFont="1" applyFill="1" applyAlignment="1" applyProtection="1">
      <alignment horizontal="center"/>
    </xf>
    <xf numFmtId="165" fontId="2" fillId="0" borderId="0" xfId="2" applyNumberFormat="1" applyFont="1" applyFill="1" applyAlignment="1" applyProtection="1"/>
    <xf numFmtId="0" fontId="2" fillId="0" borderId="4" xfId="0" applyFont="1" applyBorder="1" applyAlignment="1" applyProtection="1">
      <alignment wrapText="1"/>
      <protection locked="0"/>
    </xf>
    <xf numFmtId="3" fontId="4" fillId="0" borderId="0" xfId="0" applyNumberFormat="1" applyFont="1" applyAlignment="1">
      <alignment horizontal="center"/>
    </xf>
    <xf numFmtId="0" fontId="2" fillId="0" borderId="0" xfId="0" applyFont="1" applyAlignment="1" applyProtection="1">
      <alignment wrapText="1"/>
      <protection locked="0"/>
    </xf>
    <xf numFmtId="0" fontId="15" fillId="0" borderId="0" xfId="0" applyFont="1"/>
    <xf numFmtId="14" fontId="2" fillId="0" borderId="0" xfId="2" applyNumberFormat="1" applyFont="1" applyAlignment="1">
      <alignment horizontal="right"/>
    </xf>
    <xf numFmtId="0" fontId="7" fillId="0" borderId="2" xfId="0" applyFont="1" applyBorder="1"/>
    <xf numFmtId="0" fontId="6" fillId="2" borderId="1" xfId="2" applyNumberFormat="1" applyFont="1" applyFill="1" applyBorder="1" applyAlignment="1" applyProtection="1">
      <alignment horizontal="left"/>
    </xf>
    <xf numFmtId="0" fontId="19" fillId="5" borderId="19" xfId="4" applyFont="1" applyFill="1" applyBorder="1" applyAlignment="1" applyProtection="1">
      <alignment horizontal="center" wrapText="1"/>
      <protection locked="0"/>
    </xf>
    <xf numFmtId="0" fontId="19" fillId="5" borderId="20" xfId="4" applyFont="1" applyFill="1" applyBorder="1" applyAlignment="1" applyProtection="1">
      <alignment horizontal="center" wrapText="1"/>
      <protection locked="0"/>
    </xf>
    <xf numFmtId="0" fontId="19" fillId="5" borderId="20" xfId="4" applyFont="1" applyFill="1" applyBorder="1" applyAlignment="1" applyProtection="1">
      <alignment wrapText="1"/>
      <protection locked="0"/>
    </xf>
    <xf numFmtId="0" fontId="19" fillId="5" borderId="21" xfId="4" quotePrefix="1" applyFont="1" applyFill="1" applyBorder="1" applyAlignment="1" applyProtection="1">
      <alignment horizontal="center" wrapText="1"/>
      <protection locked="0"/>
    </xf>
    <xf numFmtId="0" fontId="19" fillId="5" borderId="21" xfId="4" applyFont="1" applyFill="1" applyBorder="1" applyAlignment="1" applyProtection="1">
      <alignment horizontal="center" wrapText="1"/>
      <protection locked="0"/>
    </xf>
    <xf numFmtId="0" fontId="19" fillId="5" borderId="21" xfId="4" applyFont="1" applyFill="1" applyBorder="1" applyAlignment="1" applyProtection="1">
      <alignment wrapText="1"/>
      <protection locked="0"/>
    </xf>
    <xf numFmtId="0" fontId="19" fillId="5" borderId="22" xfId="4" applyFont="1" applyFill="1" applyBorder="1" applyAlignment="1" applyProtection="1">
      <alignment wrapText="1"/>
      <protection locked="0"/>
    </xf>
    <xf numFmtId="0" fontId="19" fillId="5" borderId="23" xfId="4" applyFont="1" applyFill="1" applyBorder="1" applyAlignment="1" applyProtection="1">
      <alignment wrapText="1"/>
      <protection locked="0"/>
    </xf>
    <xf numFmtId="0" fontId="18" fillId="4" borderId="3" xfId="4" applyFont="1" applyFill="1" applyBorder="1" applyAlignment="1" applyProtection="1">
      <alignment horizontal="center" vertical="center"/>
      <protection locked="0"/>
    </xf>
    <xf numFmtId="0" fontId="18" fillId="4" borderId="18" xfId="4" applyFont="1" applyFill="1" applyBorder="1" applyAlignment="1" applyProtection="1">
      <alignment horizontal="center" vertical="center"/>
      <protection locked="0"/>
    </xf>
    <xf numFmtId="0" fontId="0" fillId="0" borderId="0" xfId="0" quotePrefix="1"/>
    <xf numFmtId="169" fontId="2" fillId="0" borderId="0" xfId="0" applyNumberFormat="1" applyFont="1" applyAlignment="1">
      <alignment horizontal="left"/>
    </xf>
    <xf numFmtId="9" fontId="2" fillId="0" borderId="0" xfId="2" applyFont="1" applyFill="1" applyAlignment="1" applyProtection="1">
      <alignment horizontal="right"/>
    </xf>
    <xf numFmtId="3" fontId="2" fillId="0" borderId="0" xfId="0" applyNumberFormat="1" applyFont="1" applyAlignment="1">
      <alignment horizontal="right"/>
    </xf>
    <xf numFmtId="1" fontId="2" fillId="0" borderId="0" xfId="2" applyNumberFormat="1" applyFont="1" applyFill="1" applyAlignment="1" applyProtection="1">
      <alignment horizontal="right"/>
    </xf>
    <xf numFmtId="10" fontId="2" fillId="0" borderId="0" xfId="2" applyNumberFormat="1" applyFont="1" applyFill="1" applyAlignment="1" applyProtection="1">
      <alignment horizontal="right"/>
    </xf>
    <xf numFmtId="1" fontId="2" fillId="0" borderId="0" xfId="0" applyNumberFormat="1" applyFont="1" applyAlignment="1">
      <alignment horizontal="left"/>
    </xf>
    <xf numFmtId="0" fontId="2" fillId="0" borderId="0" xfId="2" applyNumberFormat="1" applyFont="1" applyFill="1" applyAlignment="1" applyProtection="1">
      <alignment horizontal="left"/>
    </xf>
    <xf numFmtId="14" fontId="2" fillId="0" borderId="0" xfId="0" applyNumberFormat="1" applyFont="1" applyAlignment="1">
      <alignment horizontal="right"/>
    </xf>
    <xf numFmtId="1" fontId="2" fillId="0" borderId="0" xfId="1" applyNumberFormat="1" applyFont="1" applyFill="1" applyAlignment="1" applyProtection="1">
      <alignment horizontal="right"/>
    </xf>
    <xf numFmtId="1" fontId="2" fillId="0" borderId="0" xfId="1" applyNumberFormat="1" applyFont="1" applyFill="1" applyAlignment="1" applyProtection="1">
      <alignment horizontal="left"/>
    </xf>
    <xf numFmtId="165" fontId="2" fillId="0" borderId="0" xfId="2" applyNumberFormat="1" applyFont="1" applyFill="1" applyAlignment="1" applyProtection="1">
      <alignment horizontal="right"/>
    </xf>
    <xf numFmtId="0" fontId="7" fillId="0" borderId="0" xfId="0" applyFont="1" applyAlignment="1">
      <alignment horizontal="left"/>
    </xf>
    <xf numFmtId="0" fontId="2" fillId="0" borderId="28" xfId="0" applyFont="1" applyBorder="1" applyAlignment="1" applyProtection="1">
      <alignment wrapText="1"/>
      <protection locked="0"/>
    </xf>
    <xf numFmtId="0" fontId="2" fillId="0" borderId="30" xfId="0" applyFont="1" applyBorder="1" applyAlignment="1" applyProtection="1">
      <alignment wrapText="1"/>
      <protection locked="0"/>
    </xf>
    <xf numFmtId="0" fontId="2" fillId="0" borderId="31" xfId="0" applyFont="1" applyBorder="1" applyAlignment="1" applyProtection="1">
      <alignment wrapText="1"/>
      <protection locked="0"/>
    </xf>
    <xf numFmtId="165" fontId="21" fillId="7" borderId="32" xfId="2" applyNumberFormat="1" applyFont="1" applyFill="1" applyBorder="1" applyAlignment="1" applyProtection="1">
      <alignment horizontal="left"/>
      <protection locked="0"/>
    </xf>
    <xf numFmtId="14" fontId="21" fillId="7" borderId="32" xfId="2" applyNumberFormat="1" applyFont="1" applyFill="1" applyBorder="1" applyAlignment="1" applyProtection="1">
      <alignment horizontal="left"/>
      <protection locked="0"/>
    </xf>
    <xf numFmtId="0" fontId="3" fillId="0" borderId="33" xfId="3" applyBorder="1" applyAlignment="1">
      <alignment horizontal="left"/>
    </xf>
    <xf numFmtId="0" fontId="3" fillId="0" borderId="32" xfId="3" applyBorder="1" applyAlignment="1">
      <alignment horizontal="right"/>
    </xf>
    <xf numFmtId="0" fontId="3" fillId="0" borderId="33" xfId="0" applyFont="1" applyBorder="1" applyAlignment="1">
      <alignment horizontal="left"/>
    </xf>
    <xf numFmtId="0" fontId="3" fillId="0" borderId="32" xfId="2" applyNumberFormat="1" applyFont="1" applyFill="1" applyBorder="1" applyAlignment="1" applyProtection="1">
      <alignment horizontal="right"/>
      <protection locked="0"/>
    </xf>
    <xf numFmtId="0" fontId="2" fillId="0" borderId="33" xfId="0" applyFont="1" applyBorder="1"/>
    <xf numFmtId="0" fontId="3" fillId="0" borderId="34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0" fontId="3" fillId="0" borderId="36" xfId="2" applyNumberFormat="1" applyFont="1" applyFill="1" applyBorder="1" applyAlignment="1" applyProtection="1">
      <alignment horizontal="right"/>
      <protection locked="0"/>
    </xf>
    <xf numFmtId="0" fontId="3" fillId="0" borderId="32" xfId="0" applyFont="1" applyBorder="1" applyAlignment="1">
      <alignment horizontal="left"/>
    </xf>
    <xf numFmtId="170" fontId="3" fillId="0" borderId="32" xfId="0" applyNumberFormat="1" applyFont="1" applyBorder="1" applyAlignment="1">
      <alignment horizontal="left"/>
    </xf>
    <xf numFmtId="171" fontId="3" fillId="0" borderId="32" xfId="0" applyNumberFormat="1" applyFont="1" applyBorder="1" applyAlignment="1">
      <alignment horizontal="left"/>
    </xf>
    <xf numFmtId="1" fontId="3" fillId="0" borderId="32" xfId="0" applyNumberFormat="1" applyFont="1" applyBorder="1" applyAlignment="1">
      <alignment horizontal="left"/>
    </xf>
    <xf numFmtId="0" fontId="3" fillId="0" borderId="36" xfId="0" applyFont="1" applyBorder="1" applyAlignment="1">
      <alignment horizontal="left"/>
    </xf>
    <xf numFmtId="14" fontId="21" fillId="7" borderId="36" xfId="2" applyNumberFormat="1" applyFont="1" applyFill="1" applyBorder="1" applyAlignment="1" applyProtection="1">
      <alignment horizontal="left"/>
      <protection locked="0"/>
    </xf>
    <xf numFmtId="0" fontId="3" fillId="0" borderId="34" xfId="3" applyBorder="1" applyAlignment="1">
      <alignment horizontal="left"/>
    </xf>
    <xf numFmtId="0" fontId="2" fillId="0" borderId="35" xfId="0" applyFont="1" applyBorder="1" applyAlignment="1" applyProtection="1">
      <alignment horizontal="center"/>
      <protection locked="0"/>
    </xf>
    <xf numFmtId="0" fontId="3" fillId="0" borderId="32" xfId="0" applyFont="1" applyBorder="1" applyAlignment="1">
      <alignment horizontal="right"/>
    </xf>
    <xf numFmtId="0" fontId="3" fillId="0" borderId="32" xfId="0" applyFont="1" applyBorder="1" applyAlignment="1" applyProtection="1">
      <alignment horizontal="right"/>
      <protection locked="0"/>
    </xf>
    <xf numFmtId="0" fontId="3" fillId="0" borderId="33" xfId="0" applyFont="1" applyBorder="1"/>
    <xf numFmtId="0" fontId="3" fillId="0" borderId="32" xfId="2" applyNumberFormat="1" applyFont="1" applyFill="1" applyBorder="1" applyAlignment="1" applyProtection="1">
      <alignment horizontal="center"/>
      <protection locked="0"/>
    </xf>
    <xf numFmtId="0" fontId="2" fillId="0" borderId="34" xfId="0" applyFont="1" applyBorder="1"/>
    <xf numFmtId="166" fontId="2" fillId="0" borderId="35" xfId="1" applyNumberFormat="1" applyFont="1" applyFill="1" applyBorder="1" applyAlignment="1" applyProtection="1">
      <alignment horizontal="center"/>
      <protection locked="0"/>
    </xf>
    <xf numFmtId="166" fontId="2" fillId="0" borderId="36" xfId="1" applyNumberFormat="1" applyFont="1" applyFill="1" applyBorder="1" applyAlignment="1" applyProtection="1">
      <alignment horizontal="center"/>
      <protection locked="0"/>
    </xf>
    <xf numFmtId="0" fontId="5" fillId="8" borderId="0" xfId="0" applyFont="1" applyFill="1"/>
    <xf numFmtId="0" fontId="5" fillId="8" borderId="24" xfId="0" applyFont="1" applyFill="1" applyBorder="1"/>
    <xf numFmtId="0" fontId="5" fillId="9" borderId="25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26" xfId="3" applyFont="1" applyFill="1" applyBorder="1" applyAlignment="1">
      <alignment horizontal="right"/>
    </xf>
    <xf numFmtId="0" fontId="5" fillId="9" borderId="25" xfId="0" applyFont="1" applyFill="1" applyBorder="1"/>
    <xf numFmtId="0" fontId="5" fillId="9" borderId="1" xfId="0" applyFont="1" applyFill="1" applyBorder="1"/>
    <xf numFmtId="0" fontId="5" fillId="9" borderId="26" xfId="0" applyFont="1" applyFill="1" applyBorder="1"/>
    <xf numFmtId="0" fontId="14" fillId="8" borderId="0" xfId="0" applyFont="1" applyFill="1" applyAlignment="1">
      <alignment horizontal="center"/>
    </xf>
    <xf numFmtId="0" fontId="23" fillId="9" borderId="1" xfId="0" applyFont="1" applyFill="1" applyBorder="1" applyAlignment="1">
      <alignment horizontal="right"/>
    </xf>
    <xf numFmtId="0" fontId="23" fillId="9" borderId="1" xfId="0" applyFont="1" applyFill="1" applyBorder="1"/>
    <xf numFmtId="0" fontId="23" fillId="9" borderId="26" xfId="0" applyFont="1" applyFill="1" applyBorder="1" applyAlignment="1">
      <alignment horizontal="left"/>
    </xf>
    <xf numFmtId="0" fontId="5" fillId="9" borderId="26" xfId="0" applyFont="1" applyFill="1" applyBorder="1" applyAlignment="1">
      <alignment horizontal="center"/>
    </xf>
    <xf numFmtId="0" fontId="11" fillId="0" borderId="7" xfId="0" applyFont="1" applyBorder="1" applyAlignment="1">
      <alignment horizontal="left"/>
    </xf>
    <xf numFmtId="0" fontId="11" fillId="0" borderId="7" xfId="0" applyFont="1" applyBorder="1" applyAlignment="1">
      <alignment horizontal="right"/>
    </xf>
    <xf numFmtId="166" fontId="2" fillId="0" borderId="0" xfId="2" applyNumberFormat="1" applyFont="1" applyFill="1" applyBorder="1" applyAlignment="1" applyProtection="1">
      <alignment horizontal="left"/>
      <protection locked="0"/>
    </xf>
    <xf numFmtId="0" fontId="24" fillId="0" borderId="32" xfId="5" applyBorder="1" applyAlignment="1">
      <alignment horizontal="left"/>
    </xf>
    <xf numFmtId="0" fontId="21" fillId="7" borderId="32" xfId="2" applyNumberFormat="1" applyFont="1" applyFill="1" applyBorder="1" applyAlignment="1" applyProtection="1">
      <alignment horizontal="left"/>
      <protection locked="0"/>
    </xf>
    <xf numFmtId="0" fontId="2" fillId="0" borderId="32" xfId="0" applyFont="1" applyBorder="1" applyAlignment="1" applyProtection="1">
      <alignment horizontal="left"/>
      <protection locked="0"/>
    </xf>
    <xf numFmtId="0" fontId="21" fillId="7" borderId="0" xfId="2" applyNumberFormat="1" applyFont="1" applyFill="1" applyBorder="1" applyAlignment="1" applyProtection="1">
      <alignment horizontal="left"/>
      <protection locked="0"/>
    </xf>
    <xf numFmtId="0" fontId="2" fillId="0" borderId="36" xfId="0" applyFont="1" applyBorder="1" applyAlignment="1" applyProtection="1">
      <alignment horizontal="left"/>
      <protection locked="0"/>
    </xf>
    <xf numFmtId="0" fontId="23" fillId="9" borderId="1" xfId="0" applyFont="1" applyFill="1" applyBorder="1" applyAlignment="1">
      <alignment horizontal="center"/>
    </xf>
    <xf numFmtId="167" fontId="2" fillId="0" borderId="35" xfId="0" applyNumberFormat="1" applyFont="1" applyBorder="1"/>
    <xf numFmtId="0" fontId="4" fillId="9" borderId="1" xfId="3" applyFont="1" applyFill="1" applyBorder="1" applyAlignment="1">
      <alignment horizontal="right"/>
    </xf>
    <xf numFmtId="166" fontId="12" fillId="0" borderId="15" xfId="0" applyNumberFormat="1" applyFont="1" applyBorder="1" applyAlignment="1" applyProtection="1">
      <alignment horizontal="right"/>
      <protection locked="0"/>
    </xf>
    <xf numFmtId="166" fontId="12" fillId="0" borderId="11" xfId="0" applyNumberFormat="1" applyFont="1" applyBorder="1" applyAlignment="1" applyProtection="1">
      <alignment horizontal="right"/>
      <protection locked="0"/>
    </xf>
    <xf numFmtId="166" fontId="12" fillId="0" borderId="11" xfId="0" applyNumberFormat="1" applyFont="1" applyBorder="1" applyAlignment="1">
      <alignment horizontal="right"/>
    </xf>
    <xf numFmtId="0" fontId="2" fillId="2" borderId="38" xfId="0" applyFont="1" applyFill="1" applyBorder="1" applyAlignment="1">
      <alignment horizontal="right" wrapText="1"/>
    </xf>
    <xf numFmtId="167" fontId="3" fillId="0" borderId="38" xfId="0" applyNumberFormat="1" applyFont="1" applyBorder="1" applyAlignment="1">
      <alignment horizontal="right"/>
    </xf>
    <xf numFmtId="167" fontId="3" fillId="0" borderId="39" xfId="0" applyNumberFormat="1" applyFont="1" applyBorder="1" applyAlignment="1">
      <alignment horizontal="right"/>
    </xf>
    <xf numFmtId="0" fontId="2" fillId="2" borderId="37" xfId="0" applyFont="1" applyFill="1" applyBorder="1" applyAlignment="1">
      <alignment horizontal="right" wrapText="1"/>
    </xf>
    <xf numFmtId="166" fontId="2" fillId="0" borderId="15" xfId="0" applyNumberFormat="1" applyFont="1" applyBorder="1" applyAlignment="1">
      <alignment horizontal="right"/>
    </xf>
    <xf numFmtId="167" fontId="2" fillId="0" borderId="10" xfId="0" applyNumberFormat="1" applyFont="1" applyBorder="1" applyAlignment="1">
      <alignment horizontal="right"/>
    </xf>
    <xf numFmtId="167" fontId="2" fillId="0" borderId="13" xfId="0" applyNumberFormat="1" applyFont="1" applyBorder="1" applyAlignment="1">
      <alignment horizontal="right"/>
    </xf>
    <xf numFmtId="0" fontId="5" fillId="8" borderId="41" xfId="0" applyFont="1" applyFill="1" applyBorder="1"/>
    <xf numFmtId="0" fontId="2" fillId="2" borderId="4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37" xfId="0" applyFont="1" applyFill="1" applyBorder="1" applyAlignment="1">
      <alignment horizontal="center" wrapText="1"/>
    </xf>
    <xf numFmtId="167" fontId="3" fillId="0" borderId="10" xfId="0" applyNumberFormat="1" applyFont="1" applyBorder="1" applyAlignment="1" applyProtection="1">
      <alignment horizontal="right"/>
      <protection locked="0"/>
    </xf>
    <xf numFmtId="167" fontId="3" fillId="0" borderId="9" xfId="0" applyNumberFormat="1" applyFont="1" applyBorder="1" applyAlignment="1" applyProtection="1">
      <alignment horizontal="right"/>
      <protection locked="0"/>
    </xf>
    <xf numFmtId="1" fontId="21" fillId="7" borderId="32" xfId="2" applyNumberFormat="1" applyFont="1" applyFill="1" applyBorder="1" applyAlignment="1" applyProtection="1">
      <alignment horizontal="left"/>
      <protection locked="0"/>
    </xf>
    <xf numFmtId="166" fontId="21" fillId="7" borderId="32" xfId="2" applyNumberFormat="1" applyFont="1" applyFill="1" applyBorder="1" applyAlignment="1" applyProtection="1">
      <alignment horizontal="left"/>
      <protection locked="0"/>
    </xf>
    <xf numFmtId="165" fontId="3" fillId="0" borderId="32" xfId="2" applyNumberFormat="1" applyFont="1" applyFill="1" applyBorder="1" applyAlignment="1" applyProtection="1">
      <alignment horizontal="left"/>
    </xf>
    <xf numFmtId="166" fontId="12" fillId="0" borderId="32" xfId="2" applyNumberFormat="1" applyFont="1" applyFill="1" applyBorder="1" applyAlignment="1" applyProtection="1">
      <alignment horizontal="left"/>
      <protection locked="0"/>
    </xf>
    <xf numFmtId="0" fontId="12" fillId="0" borderId="32" xfId="2" applyNumberFormat="1" applyFont="1" applyFill="1" applyBorder="1" applyAlignment="1" applyProtection="1">
      <alignment horizontal="left"/>
      <protection locked="0"/>
    </xf>
    <xf numFmtId="0" fontId="12" fillId="0" borderId="36" xfId="2" applyNumberFormat="1" applyFont="1" applyFill="1" applyBorder="1" applyAlignment="1" applyProtection="1">
      <alignment horizontal="left"/>
      <protection locked="0"/>
    </xf>
    <xf numFmtId="166" fontId="12" fillId="0" borderId="0" xfId="2" applyNumberFormat="1" applyFont="1" applyFill="1" applyBorder="1" applyAlignment="1" applyProtection="1">
      <alignment horizontal="left"/>
      <protection locked="0"/>
    </xf>
    <xf numFmtId="166" fontId="12" fillId="0" borderId="35" xfId="2" applyNumberFormat="1" applyFont="1" applyFill="1" applyBorder="1" applyAlignment="1" applyProtection="1">
      <alignment horizontal="left"/>
      <protection locked="0"/>
    </xf>
    <xf numFmtId="166" fontId="12" fillId="0" borderId="32" xfId="2" applyNumberFormat="1" applyFont="1" applyFill="1" applyBorder="1" applyAlignment="1" applyProtection="1">
      <alignment horizontal="center"/>
      <protection locked="0"/>
    </xf>
    <xf numFmtId="166" fontId="12" fillId="0" borderId="36" xfId="2" applyNumberFormat="1" applyFont="1" applyFill="1" applyBorder="1" applyAlignment="1" applyProtection="1">
      <alignment horizontal="center"/>
      <protection locked="0"/>
    </xf>
    <xf numFmtId="0" fontId="12" fillId="0" borderId="32" xfId="2" applyNumberFormat="1" applyFont="1" applyFill="1" applyBorder="1" applyAlignment="1" applyProtection="1">
      <alignment horizontal="center"/>
      <protection locked="0"/>
    </xf>
    <xf numFmtId="0" fontId="12" fillId="0" borderId="2" xfId="2" applyNumberFormat="1" applyFont="1" applyFill="1" applyBorder="1" applyAlignment="1" applyProtection="1">
      <alignment horizontal="center"/>
      <protection locked="0"/>
    </xf>
    <xf numFmtId="0" fontId="12" fillId="0" borderId="0" xfId="2" applyNumberFormat="1" applyFont="1" applyFill="1" applyBorder="1" applyAlignment="1" applyProtection="1">
      <alignment horizontal="center"/>
      <protection locked="0"/>
    </xf>
    <xf numFmtId="0" fontId="12" fillId="0" borderId="35" xfId="2" applyNumberFormat="1" applyFont="1" applyFill="1" applyBorder="1" applyAlignment="1" applyProtection="1">
      <alignment horizontal="center"/>
      <protection locked="0"/>
    </xf>
    <xf numFmtId="166" fontId="12" fillId="0" borderId="0" xfId="2" applyNumberFormat="1" applyFont="1" applyFill="1" applyBorder="1" applyAlignment="1" applyProtection="1">
      <alignment horizontal="center"/>
      <protection locked="0"/>
    </xf>
    <xf numFmtId="166" fontId="12" fillId="0" borderId="35" xfId="2" applyNumberFormat="1" applyFont="1" applyFill="1" applyBorder="1" applyAlignment="1" applyProtection="1">
      <alignment horizontal="center"/>
      <protection locked="0"/>
    </xf>
    <xf numFmtId="1" fontId="7" fillId="0" borderId="2" xfId="0" applyNumberFormat="1" applyFont="1" applyBorder="1" applyAlignment="1">
      <alignment horizontal="center"/>
    </xf>
    <xf numFmtId="3" fontId="7" fillId="0" borderId="2" xfId="0" applyNumberFormat="1" applyFont="1" applyBorder="1" applyAlignment="1">
      <alignment horizontal="right"/>
    </xf>
    <xf numFmtId="1" fontId="7" fillId="0" borderId="2" xfId="2" applyNumberFormat="1" applyFont="1" applyFill="1" applyBorder="1" applyAlignment="1" applyProtection="1">
      <alignment horizontal="right"/>
    </xf>
    <xf numFmtId="166" fontId="7" fillId="0" borderId="2" xfId="0" applyNumberFormat="1" applyFont="1" applyBorder="1" applyAlignment="1">
      <alignment horizontal="right"/>
    </xf>
    <xf numFmtId="167" fontId="7" fillId="0" borderId="2" xfId="0" applyNumberFormat="1" applyFont="1" applyBorder="1" applyAlignment="1">
      <alignment horizontal="right"/>
    </xf>
    <xf numFmtId="0" fontId="5" fillId="0" borderId="2" xfId="0" applyFont="1" applyBorder="1"/>
    <xf numFmtId="0" fontId="25" fillId="0" borderId="0" xfId="0" applyFont="1"/>
    <xf numFmtId="0" fontId="2" fillId="2" borderId="40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166" fontId="6" fillId="0" borderId="15" xfId="0" applyNumberFormat="1" applyFont="1" applyBorder="1" applyAlignment="1">
      <alignment horizontal="right"/>
    </xf>
    <xf numFmtId="167" fontId="6" fillId="0" borderId="10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6" fontId="6" fillId="0" borderId="10" xfId="0" applyNumberFormat="1" applyFont="1" applyBorder="1" applyAlignment="1">
      <alignment horizontal="right"/>
    </xf>
    <xf numFmtId="167" fontId="6" fillId="0" borderId="38" xfId="0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wrapText="1"/>
    </xf>
    <xf numFmtId="0" fontId="2" fillId="10" borderId="0" xfId="0" applyFont="1" applyFill="1"/>
    <xf numFmtId="0" fontId="2" fillId="10" borderId="18" xfId="0" applyFont="1" applyFill="1" applyBorder="1"/>
    <xf numFmtId="0" fontId="2" fillId="2" borderId="15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10" xfId="0" applyFont="1" applyFill="1" applyBorder="1" applyAlignment="1">
      <alignment horizontal="right" wrapText="1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3" fontId="6" fillId="0" borderId="9" xfId="0" applyNumberFormat="1" applyFont="1" applyBorder="1" applyAlignment="1">
      <alignment horizontal="center"/>
    </xf>
    <xf numFmtId="166" fontId="6" fillId="0" borderId="11" xfId="0" applyNumberFormat="1" applyFont="1" applyBorder="1" applyAlignment="1">
      <alignment horizontal="right"/>
    </xf>
    <xf numFmtId="167" fontId="6" fillId="0" borderId="9" xfId="0" applyNumberFormat="1" applyFont="1" applyBorder="1" applyAlignment="1">
      <alignment horizontal="right"/>
    </xf>
    <xf numFmtId="166" fontId="6" fillId="0" borderId="0" xfId="0" applyNumberFormat="1" applyFont="1" applyBorder="1" applyAlignment="1">
      <alignment horizontal="right"/>
    </xf>
    <xf numFmtId="166" fontId="6" fillId="0" borderId="9" xfId="0" applyNumberFormat="1" applyFont="1" applyBorder="1" applyAlignment="1">
      <alignment horizontal="right"/>
    </xf>
    <xf numFmtId="167" fontId="6" fillId="0" borderId="39" xfId="0" applyNumberFormat="1" applyFont="1" applyBorder="1" applyAlignment="1">
      <alignment horizontal="right"/>
    </xf>
    <xf numFmtId="172" fontId="3" fillId="5" borderId="18" xfId="0" applyNumberFormat="1" applyFont="1" applyFill="1" applyBorder="1" applyAlignment="1">
      <alignment horizontal="center"/>
    </xf>
    <xf numFmtId="3" fontId="12" fillId="5" borderId="18" xfId="0" applyNumberFormat="1" applyFont="1" applyFill="1" applyBorder="1" applyAlignment="1" applyProtection="1">
      <alignment horizontal="center"/>
      <protection locked="0"/>
    </xf>
    <xf numFmtId="166" fontId="12" fillId="5" borderId="18" xfId="0" applyNumberFormat="1" applyFont="1" applyFill="1" applyBorder="1" applyAlignment="1" applyProtection="1">
      <alignment horizontal="right"/>
      <protection locked="0"/>
    </xf>
    <xf numFmtId="0" fontId="2" fillId="5" borderId="18" xfId="0" applyFont="1" applyFill="1" applyBorder="1"/>
    <xf numFmtId="0" fontId="2" fillId="5" borderId="0" xfId="0" applyFont="1" applyFill="1"/>
    <xf numFmtId="49" fontId="3" fillId="5" borderId="18" xfId="0" applyNumberFormat="1" applyFont="1" applyFill="1" applyBorder="1" applyAlignment="1">
      <alignment horizontal="left"/>
    </xf>
    <xf numFmtId="0" fontId="3" fillId="5" borderId="18" xfId="0" applyFont="1" applyFill="1" applyBorder="1" applyAlignment="1">
      <alignment horizontal="left"/>
    </xf>
    <xf numFmtId="0" fontId="3" fillId="5" borderId="18" xfId="0" applyFont="1" applyFill="1" applyBorder="1" applyAlignment="1">
      <alignment horizontal="center"/>
    </xf>
    <xf numFmtId="1" fontId="3" fillId="5" borderId="18" xfId="0" applyNumberFormat="1" applyFont="1" applyFill="1" applyBorder="1" applyAlignment="1">
      <alignment horizontal="center"/>
    </xf>
    <xf numFmtId="3" fontId="3" fillId="5" borderId="18" xfId="0" applyNumberFormat="1" applyFont="1" applyFill="1" applyBorder="1" applyAlignment="1">
      <alignment horizontal="center"/>
    </xf>
    <xf numFmtId="167" fontId="3" fillId="5" borderId="18" xfId="0" applyNumberFormat="1" applyFont="1" applyFill="1" applyBorder="1" applyAlignment="1">
      <alignment horizontal="right"/>
    </xf>
    <xf numFmtId="166" fontId="3" fillId="5" borderId="18" xfId="0" applyNumberFormat="1" applyFont="1" applyFill="1" applyBorder="1" applyAlignment="1">
      <alignment horizontal="right"/>
    </xf>
    <xf numFmtId="166" fontId="3" fillId="5" borderId="18" xfId="1" applyNumberFormat="1" applyFont="1" applyFill="1" applyBorder="1" applyAlignment="1" applyProtection="1">
      <alignment horizontal="right"/>
    </xf>
    <xf numFmtId="0" fontId="4" fillId="5" borderId="18" xfId="0" applyFont="1" applyFill="1" applyBorder="1"/>
    <xf numFmtId="0" fontId="2" fillId="5" borderId="42" xfId="0" applyFont="1" applyFill="1" applyBorder="1"/>
    <xf numFmtId="3" fontId="12" fillId="5" borderId="18" xfId="0" applyNumberFormat="1" applyFont="1" applyFill="1" applyBorder="1" applyAlignment="1">
      <alignment horizontal="center"/>
    </xf>
    <xf numFmtId="166" fontId="12" fillId="5" borderId="18" xfId="0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164" fontId="10" fillId="0" borderId="6" xfId="0" applyNumberFormat="1" applyFont="1" applyBorder="1" applyAlignment="1">
      <alignment horizontal="center" vertical="center"/>
    </xf>
    <xf numFmtId="169" fontId="2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6" fontId="12" fillId="0" borderId="0" xfId="1" applyNumberFormat="1" applyFont="1" applyFill="1" applyBorder="1" applyAlignment="1" applyProtection="1">
      <alignment horizontal="center"/>
    </xf>
    <xf numFmtId="0" fontId="7" fillId="0" borderId="0" xfId="0" applyFont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2" fillId="0" borderId="27" xfId="0" applyFont="1" applyBorder="1" applyAlignment="1" applyProtection="1">
      <alignment horizontal="left" wrapText="1"/>
      <protection locked="0"/>
    </xf>
    <xf numFmtId="0" fontId="2" fillId="0" borderId="4" xfId="0" applyFont="1" applyBorder="1" applyAlignment="1" applyProtection="1">
      <alignment horizontal="left" wrapText="1"/>
      <protection locked="0"/>
    </xf>
    <xf numFmtId="0" fontId="2" fillId="0" borderId="29" xfId="0" applyFont="1" applyBorder="1" applyAlignment="1" applyProtection="1">
      <alignment horizontal="left" wrapText="1"/>
      <protection locked="0"/>
    </xf>
    <xf numFmtId="0" fontId="2" fillId="0" borderId="30" xfId="0" applyFont="1" applyBorder="1" applyAlignment="1" applyProtection="1">
      <alignment horizontal="left" wrapText="1"/>
      <protection locked="0"/>
    </xf>
    <xf numFmtId="0" fontId="2" fillId="0" borderId="27" xfId="0" applyFont="1" applyBorder="1" applyAlignment="1" applyProtection="1">
      <alignment wrapText="1"/>
      <protection locked="0"/>
    </xf>
    <xf numFmtId="0" fontId="2" fillId="0" borderId="4" xfId="0" applyFont="1" applyBorder="1" applyAlignment="1" applyProtection="1">
      <alignment wrapText="1"/>
      <protection locked="0"/>
    </xf>
    <xf numFmtId="0" fontId="2" fillId="0" borderId="28" xfId="0" applyFont="1" applyBorder="1" applyAlignment="1" applyProtection="1">
      <alignment wrapText="1"/>
      <protection locked="0"/>
    </xf>
    <xf numFmtId="0" fontId="5" fillId="9" borderId="25" xfId="0" applyFont="1" applyFill="1" applyBorder="1"/>
    <xf numFmtId="0" fontId="5" fillId="9" borderId="1" xfId="0" applyFont="1" applyFill="1" applyBorder="1"/>
    <xf numFmtId="0" fontId="5" fillId="9" borderId="26" xfId="0" applyFont="1" applyFill="1" applyBorder="1"/>
    <xf numFmtId="0" fontId="17" fillId="6" borderId="16" xfId="4" applyFont="1" applyFill="1" applyBorder="1" applyAlignment="1" applyProtection="1">
      <alignment horizontal="center" vertical="center"/>
      <protection locked="0"/>
    </xf>
    <xf numFmtId="0" fontId="17" fillId="6" borderId="17" xfId="4" applyFont="1" applyFill="1" applyBorder="1" applyAlignment="1" applyProtection="1">
      <alignment horizontal="center" vertical="center"/>
      <protection locked="0"/>
    </xf>
    <xf numFmtId="6" fontId="2" fillId="0" borderId="27" xfId="0" applyNumberFormat="1" applyFont="1" applyBorder="1" applyAlignment="1" applyProtection="1">
      <alignment wrapText="1"/>
      <protection locked="0"/>
    </xf>
  </cellXfs>
  <cellStyles count="6">
    <cellStyle name="Currency" xfId="1" builtinId="4"/>
    <cellStyle name="Hyperlink" xfId="5" builtinId="8"/>
    <cellStyle name="Normal" xfId="0" builtinId="0"/>
    <cellStyle name="Normal 2" xfId="4"/>
    <cellStyle name="Normal_MARKET SURVEY MASTER- FINAL 051807" xfId="3"/>
    <cellStyle name="Percent" xfId="2" builtinId="5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401108</xdr:colOff>
      <xdr:row>1</xdr:row>
      <xdr:rowOff>174893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39583" cy="12302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222251</xdr:colOff>
      <xdr:row>0</xdr:row>
      <xdr:rowOff>0</xdr:rowOff>
    </xdr:from>
    <xdr:to>
      <xdr:col>13</xdr:col>
      <xdr:colOff>465667</xdr:colOff>
      <xdr:row>1</xdr:row>
      <xdr:rowOff>44930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9084" y="0"/>
          <a:ext cx="3439583" cy="12302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222251</xdr:colOff>
      <xdr:row>0</xdr:row>
      <xdr:rowOff>0</xdr:rowOff>
    </xdr:from>
    <xdr:to>
      <xdr:col>13</xdr:col>
      <xdr:colOff>477097</xdr:colOff>
      <xdr:row>1</xdr:row>
      <xdr:rowOff>54455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901" y="0"/>
          <a:ext cx="3424766" cy="1226030"/>
        </a:xfrm>
        <a:prstGeom prst="rect">
          <a:avLst/>
        </a:prstGeom>
      </xdr:spPr>
    </xdr:pic>
    <xdr:clientData/>
  </xdr:twoCellAnchor>
  <xdr:twoCellAnchor editAs="oneCell">
    <xdr:from>
      <xdr:col>17</xdr:col>
      <xdr:colOff>163285</xdr:colOff>
      <xdr:row>2</xdr:row>
      <xdr:rowOff>23055</xdr:rowOff>
    </xdr:from>
    <xdr:to>
      <xdr:col>23</xdr:col>
      <xdr:colOff>419099</xdr:colOff>
      <xdr:row>17</xdr:row>
      <xdr:rowOff>136684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410" y="527880"/>
          <a:ext cx="3703864" cy="2552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222251</xdr:colOff>
      <xdr:row>0</xdr:row>
      <xdr:rowOff>0</xdr:rowOff>
    </xdr:from>
    <xdr:to>
      <xdr:col>13</xdr:col>
      <xdr:colOff>473287</xdr:colOff>
      <xdr:row>1</xdr:row>
      <xdr:rowOff>50645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901" y="0"/>
          <a:ext cx="3424766" cy="1226030"/>
        </a:xfrm>
        <a:prstGeom prst="rect">
          <a:avLst/>
        </a:prstGeom>
      </xdr:spPr>
    </xdr:pic>
    <xdr:clientData/>
  </xdr:twoCellAnchor>
  <xdr:twoCellAnchor editAs="oneCell">
    <xdr:from>
      <xdr:col>17</xdr:col>
      <xdr:colOff>214745</xdr:colOff>
      <xdr:row>2</xdr:row>
      <xdr:rowOff>6928</xdr:rowOff>
    </xdr:from>
    <xdr:to>
      <xdr:col>23</xdr:col>
      <xdr:colOff>216781</xdr:colOff>
      <xdr:row>17</xdr:row>
      <xdr:rowOff>135429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8645" y="511753"/>
          <a:ext cx="3455801" cy="255356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222251</xdr:colOff>
      <xdr:row>0</xdr:row>
      <xdr:rowOff>0</xdr:rowOff>
    </xdr:from>
    <xdr:to>
      <xdr:col>13</xdr:col>
      <xdr:colOff>469477</xdr:colOff>
      <xdr:row>1</xdr:row>
      <xdr:rowOff>48740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901" y="0"/>
          <a:ext cx="3424766" cy="122603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24</xdr:col>
      <xdr:colOff>12346</xdr:colOff>
      <xdr:row>16</xdr:row>
      <xdr:rowOff>55880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53900" y="504825"/>
          <a:ext cx="3951886" cy="233045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/>
  </sheetPr>
  <dimension ref="A1:W20"/>
  <sheetViews>
    <sheetView showGridLines="0" tabSelected="1" zoomScale="90" zoomScaleNormal="90" workbookViewId="0">
      <selection activeCell="H7" sqref="H7"/>
    </sheetView>
  </sheetViews>
  <sheetFormatPr defaultColWidth="9.33203125" defaultRowHeight="14.4"/>
  <cols>
    <col min="1" max="1" width="12.6640625" customWidth="1"/>
    <col min="2" max="2" width="19.44140625" customWidth="1"/>
    <col min="3" max="3" width="13.6640625" customWidth="1"/>
    <col min="4" max="4" width="18.33203125" customWidth="1"/>
    <col min="5" max="5" width="12.5546875" customWidth="1"/>
    <col min="6" max="6" width="19" customWidth="1"/>
    <col min="7" max="7" width="9.6640625" bestFit="1" customWidth="1"/>
    <col min="8" max="8" width="8.6640625" customWidth="1"/>
    <col min="9" max="9" width="11.6640625" customWidth="1"/>
    <col min="10" max="10" width="12.109375" customWidth="1"/>
    <col min="11" max="12" width="11.6640625" customWidth="1"/>
    <col min="13" max="15" width="12.6640625" customWidth="1"/>
    <col min="16" max="16" width="7.6640625" bestFit="1" customWidth="1"/>
    <col min="17" max="17" width="8.6640625" customWidth="1"/>
    <col min="18" max="18" width="13" customWidth="1"/>
    <col min="19" max="22" width="12.6640625" customWidth="1"/>
    <col min="23" max="23" width="11.6640625" customWidth="1"/>
    <col min="24" max="24" width="25.44140625" customWidth="1"/>
    <col min="26" max="26" width="28.33203125" customWidth="1"/>
    <col min="27" max="27" width="18.5546875" customWidth="1"/>
    <col min="28" max="30" width="10.6640625" customWidth="1"/>
    <col min="31" max="31" width="8.33203125" customWidth="1"/>
  </cols>
  <sheetData>
    <row r="1" spans="1:23" ht="82.5" customHeight="1">
      <c r="A1" s="270" t="s">
        <v>30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  <c r="T1" s="270"/>
      <c r="U1" s="270"/>
      <c r="V1" s="270"/>
      <c r="W1" s="270"/>
    </row>
    <row r="2" spans="1:23" ht="24" customHeight="1" thickBot="1">
      <c r="A2" s="271">
        <f ca="1">TODAY()-WEEKDAY(TODAY(),2)</f>
        <v>45718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</row>
    <row r="3" spans="1:23" ht="37.5" customHeight="1" thickBot="1">
      <c r="A3" s="29" t="s">
        <v>0</v>
      </c>
      <c r="B3" s="29"/>
      <c r="C3" s="29" t="s">
        <v>1</v>
      </c>
      <c r="D3" s="29"/>
      <c r="E3" s="29" t="s">
        <v>2</v>
      </c>
      <c r="F3" s="29" t="s">
        <v>3</v>
      </c>
      <c r="G3" s="29" t="s">
        <v>4</v>
      </c>
      <c r="H3" s="29" t="s">
        <v>5</v>
      </c>
      <c r="I3" s="29" t="s">
        <v>6</v>
      </c>
      <c r="J3" s="29" t="s">
        <v>159</v>
      </c>
      <c r="K3" s="29" t="s">
        <v>160</v>
      </c>
      <c r="L3" s="29" t="s">
        <v>7</v>
      </c>
      <c r="M3" s="29" t="s">
        <v>8</v>
      </c>
      <c r="N3" s="29" t="s">
        <v>112</v>
      </c>
      <c r="O3" s="29" t="s">
        <v>115</v>
      </c>
      <c r="P3" s="29" t="s">
        <v>117</v>
      </c>
      <c r="Q3" s="29" t="s">
        <v>10</v>
      </c>
      <c r="R3" s="29" t="s">
        <v>11</v>
      </c>
      <c r="S3" s="29" t="s">
        <v>12</v>
      </c>
      <c r="T3" s="29" t="s">
        <v>13</v>
      </c>
      <c r="U3" s="29" t="s">
        <v>229</v>
      </c>
      <c r="V3" s="29" t="s">
        <v>230</v>
      </c>
      <c r="W3" s="29" t="s">
        <v>31</v>
      </c>
    </row>
    <row r="4" spans="1:23">
      <c r="A4" s="107"/>
      <c r="B4" s="4"/>
      <c r="C4" s="4"/>
      <c r="D4" s="5"/>
      <c r="E4" s="5"/>
      <c r="F4" s="5"/>
      <c r="G4" s="5"/>
      <c r="H4" s="5"/>
      <c r="I4" s="5"/>
      <c r="J4" s="5"/>
      <c r="K4" s="5"/>
      <c r="L4" s="6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>
      <c r="A5" s="1" t="s">
        <v>304</v>
      </c>
      <c r="B5" s="1"/>
      <c r="C5" s="1" t="str">
        <f ca="1">IF(A5="","",INDIRECT("'"&amp;A5&amp;"'!$B$10"))</f>
        <v xml:space="preserve">GMH Communities </v>
      </c>
      <c r="D5" s="8"/>
      <c r="E5" s="8" t="str">
        <f ca="1">IF(A5="","",INDIRECT("'"&amp;A5&amp;"'!$B$12"))</f>
        <v>Student</v>
      </c>
      <c r="F5" s="8" t="str" cm="1">
        <f t="array" aca="1" ref="F5" ca="1">INDIRECT("'"&amp;A5&amp;"'!$B$17")</f>
        <v>1933/2014</v>
      </c>
      <c r="G5" s="7">
        <f ca="1">IF(A5="","",INDIRECT("'"&amp;A5&amp;"'!$B$15"))</f>
        <v>5</v>
      </c>
      <c r="H5" s="7">
        <f ca="1">IF(A5="","",INDIRECT("'"&amp;A5&amp;"'!$D$230"))</f>
        <v>328</v>
      </c>
      <c r="I5" s="9">
        <f ca="1">IF(A5="","",INDIRECT("'"&amp;A5&amp;"'!$B$25"))</f>
        <v>0.99390000000000001</v>
      </c>
      <c r="J5" s="105">
        <f ca="1">IF(A5="","",IF(INDIRECT("'"&amp;A5&amp;"'!$B$23")=0,"",INDIRECT("'"&amp;A5&amp;"'!$B$23")))</f>
        <v>45586</v>
      </c>
      <c r="K5" s="105">
        <f ca="1">IF(A5="","",IF(INDIRECT("'"&amp;A5&amp;"'!$B$24")=0,"",INDIRECT("'"&amp;A5&amp;"'!$B$24")))</f>
        <v>45579</v>
      </c>
      <c r="L5" s="10">
        <f ca="1">IF(A5="","",INDIRECT("'"&amp;A5&amp;"'!$B$27"))</f>
        <v>0.503</v>
      </c>
      <c r="M5" s="9">
        <f ca="1">IF(A5="","",INDIRECT("'"&amp;A5&amp;"'!$B$28"))</f>
        <v>0</v>
      </c>
      <c r="N5" s="7">
        <f ca="1">IF(A5="","",INDIRECT("'"&amp;A5&amp;"'!$B$29"))</f>
        <v>74</v>
      </c>
      <c r="O5" s="7">
        <f ca="1">IF(A5="","",INDIRECT("'"&amp;A5&amp;"'!$B$30"))</f>
        <v>91</v>
      </c>
      <c r="P5" s="7">
        <f ca="1">IF(A5="","",INDIRECT("'"&amp;A5&amp;"'!$B$32"))</f>
        <v>1</v>
      </c>
      <c r="Q5" s="11">
        <f ca="1">IF(A5="","",INDIRECT("'"&amp;A5&amp;"'!$I$230"))</f>
        <v>1602.7286585365853</v>
      </c>
      <c r="R5" s="11">
        <f ca="1">IFERROR(S5-Q5,"")</f>
        <v>0</v>
      </c>
      <c r="S5" s="11">
        <f ca="1">IF(A5="","",INDIRECT("'"&amp;A5&amp;"'!$N$230"))</f>
        <v>1602.7286585365853</v>
      </c>
      <c r="T5" s="11">
        <f ca="1">IFERROR(U5-S5,"")</f>
        <v>0</v>
      </c>
      <c r="U5" s="11">
        <f ca="1">IF(A5="","",INDIRECT("'"&amp;A5&amp;"'!$W$230"))</f>
        <v>1602.7286585365853</v>
      </c>
      <c r="V5" s="12">
        <f ca="1">IF(A5="","",INDIRECT("'"&amp;A5&amp;"'!$X$230"))</f>
        <v>1.6118401275867511</v>
      </c>
      <c r="W5" s="13">
        <f ca="1">IF(A5="","",INDIRECT("'"&amp;A5&amp;"'!$B$35"))</f>
        <v>45719</v>
      </c>
    </row>
    <row r="6" spans="1:23">
      <c r="A6" s="1" t="s">
        <v>262</v>
      </c>
      <c r="B6" s="1"/>
      <c r="C6" s="1" t="str">
        <f ca="1">IF(A6="","",INDIRECT("'"&amp;A6&amp;"'!$B$10"))</f>
        <v xml:space="preserve">HH Fund </v>
      </c>
      <c r="D6" s="8"/>
      <c r="E6" s="8" t="str">
        <f ca="1">IF(A6="","",INDIRECT("'"&amp;A6&amp;"'!$B$12"))</f>
        <v>Student</v>
      </c>
      <c r="F6" s="8" cm="1">
        <f t="array" aca="1" ref="F6" ca="1">INDIRECT("'"&amp;A6&amp;"'!$B$17")</f>
        <v>2016</v>
      </c>
      <c r="G6" s="7">
        <f ca="1">IF(A6="","",INDIRECT("'"&amp;A6&amp;"'!$B$15"))</f>
        <v>5</v>
      </c>
      <c r="H6" s="7">
        <f ca="1">IF(A6="","",INDIRECT("'"&amp;A6&amp;"'!$D$230"))</f>
        <v>568</v>
      </c>
      <c r="I6" s="9">
        <f ca="1">IF(A6="","",INDIRECT("'"&amp;A6&amp;"'!$B$25"))</f>
        <v>0</v>
      </c>
      <c r="J6" s="105">
        <f ca="1">IF(A6="","",IF(INDIRECT("'"&amp;A6&amp;"'!$B$23")=0,"",INDIRECT("'"&amp;A6&amp;"'!$B$23")))</f>
        <v>45586</v>
      </c>
      <c r="K6" s="105">
        <f ca="1">IF(A6="","",IF(INDIRECT("'"&amp;A6&amp;"'!$B$24")=0,"",INDIRECT("'"&amp;A6&amp;"'!$B$24")))</f>
        <v>45586</v>
      </c>
      <c r="L6" s="10">
        <f t="shared" ref="L6:L7" ca="1" si="0">IF(A6="","",INDIRECT("'"&amp;A6&amp;"'!$B$27"))</f>
        <v>0</v>
      </c>
      <c r="M6" s="9">
        <f ca="1">IF(A6="","",INDIRECT("'"&amp;A6&amp;"'!$B$28"))</f>
        <v>0</v>
      </c>
      <c r="N6" s="7">
        <f t="shared" ref="N6:N7" ca="1" si="1">IF(A6="","",INDIRECT("'"&amp;A6&amp;"'!$B$29"))</f>
        <v>0</v>
      </c>
      <c r="O6" s="7">
        <f ca="1">IF(A6="","",INDIRECT("'"&amp;A6&amp;"'!$B$30"))</f>
        <v>0</v>
      </c>
      <c r="P6" s="7">
        <f ca="1">IF(A6="","",INDIRECT("'"&amp;A6&amp;"'!$B$32"))</f>
        <v>0</v>
      </c>
      <c r="Q6" s="11">
        <f t="shared" ref="Q6:Q7" ca="1" si="2">IF(A6="","",INDIRECT("'"&amp;A6&amp;"'!$I$230"))</f>
        <v>1384.1760563380283</v>
      </c>
      <c r="R6" s="11">
        <f ca="1">IFERROR(S6-Q6,"")</f>
        <v>-1.8961267605634475</v>
      </c>
      <c r="S6" s="11">
        <f ca="1">IF(A6="","",INDIRECT("'"&amp;A6&amp;"'!$N$230"))</f>
        <v>1382.2799295774648</v>
      </c>
      <c r="T6" s="11">
        <f ca="1">IFERROR(U6-S6,"")</f>
        <v>-2.9612676056337932</v>
      </c>
      <c r="U6" s="11">
        <f t="shared" ref="U6:U7" ca="1" si="3">IF(A6="","",INDIRECT("'"&amp;A6&amp;"'!$W$230"))</f>
        <v>1379.318661971831</v>
      </c>
      <c r="V6" s="12">
        <f ca="1">IF(A6="","",INDIRECT("'"&amp;A6&amp;"'!$X$230"))</f>
        <v>1.3068259756718994</v>
      </c>
      <c r="W6" s="13">
        <f ca="1">IF(A6="","",INDIRECT("'"&amp;A6&amp;"'!$B$35"))</f>
        <v>45719</v>
      </c>
    </row>
    <row r="7" spans="1:23">
      <c r="A7" s="1" t="s">
        <v>275</v>
      </c>
      <c r="B7" s="1"/>
      <c r="C7" s="1" t="str">
        <f ca="1">IF(A7="","",INDIRECT("'"&amp;A7&amp;"'!$B$10"))</f>
        <v xml:space="preserve">Trinity Property Consultants </v>
      </c>
      <c r="D7" s="8"/>
      <c r="E7" s="8" t="str">
        <f ca="1">IF(A7="","",INDIRECT("'"&amp;A7&amp;"'!$B$12"))</f>
        <v>Student</v>
      </c>
      <c r="F7" s="8" cm="1">
        <f t="array" aca="1" ref="F7" ca="1">INDIRECT("'"&amp;A7&amp;"'!$B$17")</f>
        <v>1966</v>
      </c>
      <c r="G7" s="7">
        <f ca="1">IF(A7="","",INDIRECT("'"&amp;A7&amp;"'!$B$15"))</f>
        <v>2</v>
      </c>
      <c r="H7" s="7">
        <f ca="1">IF(A7="","",INDIRECT("'"&amp;A7&amp;"'!$D$230"))</f>
        <v>0</v>
      </c>
      <c r="I7" s="9">
        <f ca="1">IF(A7="","",INDIRECT("'"&amp;A7&amp;"'!$B$25"))</f>
        <v>0.94</v>
      </c>
      <c r="J7" s="105">
        <f ca="1">IF(A7="","",IF(INDIRECT("'"&amp;A7&amp;"'!$B$23")=0,"",INDIRECT("'"&amp;A7&amp;"'!$B$23")))</f>
        <v>45607</v>
      </c>
      <c r="K7" s="105">
        <f ca="1">IF(A7="","",IF(INDIRECT("'"&amp;A7&amp;"'!$B$24")=0,"",INDIRECT("'"&amp;A7&amp;"'!$B$24")))</f>
        <v>45566</v>
      </c>
      <c r="L7" s="10">
        <f t="shared" ca="1" si="0"/>
        <v>0.45</v>
      </c>
      <c r="M7" s="9">
        <f ca="1">IF(A7="","",INDIRECT("'"&amp;A7&amp;"'!$B$28"))</f>
        <v>0</v>
      </c>
      <c r="N7" s="7">
        <f t="shared" ca="1" si="1"/>
        <v>117</v>
      </c>
      <c r="O7" s="7">
        <f ca="1">IF(A7="","",INDIRECT("'"&amp;A7&amp;"'!$B$30"))</f>
        <v>41</v>
      </c>
      <c r="P7" s="7">
        <f ca="1">IF(A7="","",INDIRECT("'"&amp;A7&amp;"'!$B$32"))</f>
        <v>0</v>
      </c>
      <c r="Q7" s="11">
        <f t="shared" ca="1" si="2"/>
        <v>0</v>
      </c>
      <c r="R7" s="11" t="str">
        <f ca="1">IFERROR(S7-Q7,"")</f>
        <v/>
      </c>
      <c r="S7" s="11" t="str">
        <f t="shared" ref="S7" ca="1" si="4">IF(A7="","",INDIRECT("'"&amp;A7&amp;"'!$N$230"))</f>
        <v/>
      </c>
      <c r="T7" s="11" t="str">
        <f ca="1">IFERROR(U7-S7,"")</f>
        <v/>
      </c>
      <c r="U7" s="11" t="str">
        <f t="shared" ca="1" si="3"/>
        <v/>
      </c>
      <c r="V7" s="12" t="str">
        <f ca="1">IF(A7="","",INDIRECT("'"&amp;A7&amp;"'!$X$230"))</f>
        <v/>
      </c>
      <c r="W7" s="13">
        <f ca="1">IF(A7="","",INDIRECT("'"&amp;A7&amp;"'!$B$35"))</f>
        <v>45719</v>
      </c>
    </row>
    <row r="8" spans="1:23">
      <c r="A8" s="1"/>
      <c r="B8" s="1"/>
      <c r="C8" s="1" t="str">
        <f t="shared" ref="C8" ca="1" si="5">IF(A8="","",INDIRECT("'"&amp;A8&amp;"'!$B$9"))</f>
        <v/>
      </c>
      <c r="D8" s="8"/>
      <c r="E8" s="8" t="str">
        <f t="shared" ref="E8" ca="1" si="6">IF(A8="","",INDIRECT("'"&amp;A8&amp;"'!$B$13"))</f>
        <v/>
      </c>
      <c r="F8" s="8" t="str">
        <f t="shared" ref="F8" ca="1" si="7">IF(A8="","",INDIRECT("'"&amp;A8&amp;"'!$B$16"))</f>
        <v/>
      </c>
      <c r="G8" s="7" t="str">
        <f t="shared" ref="G8" ca="1" si="8">IF(A8="","",INDIRECT("'"&amp;A8&amp;"'!$B$14"))</f>
        <v/>
      </c>
      <c r="H8" s="7" t="str">
        <f t="shared" ref="H8" ca="1" si="9">IF(A8="","",INDIRECT("'"&amp;A8&amp;"'!$D$230"))</f>
        <v/>
      </c>
      <c r="I8" s="9" t="str">
        <f t="shared" ref="I8" ca="1" si="10">IF(A8="","",INDIRECT("'"&amp;A8&amp;"'!$B$25"))</f>
        <v/>
      </c>
      <c r="J8" s="105" t="str">
        <f t="shared" ref="J8" ca="1" si="11">IF(A8="","",IF(INDIRECT("'"&amp;A8&amp;"'!$B$23")=0,"",INDIRECT("'"&amp;A8&amp;"'!$B$23")))</f>
        <v/>
      </c>
      <c r="K8" s="105" t="str">
        <f t="shared" ref="K8" ca="1" si="12">IF(A8="","",IF(INDIRECT("'"&amp;A8&amp;"'!$B$24")=0,"",INDIRECT("'"&amp;A8&amp;"'!$B$24")))</f>
        <v/>
      </c>
      <c r="L8" s="10" t="str">
        <f t="shared" ref="L8" ca="1" si="13">IF(A8="","",INDIRECT("'"&amp;A8&amp;"'!$B$26"))</f>
        <v/>
      </c>
      <c r="M8" s="9" t="str">
        <f t="shared" ref="M8" ca="1" si="14">IF(A8="","",INDIRECT("'"&amp;A8&amp;"'!$B$27"))</f>
        <v/>
      </c>
      <c r="N8" s="7" t="str">
        <f t="shared" ref="N8" ca="1" si="15">IF(A8="","",INDIRECT("'"&amp;A8&amp;"'!$B$28"))</f>
        <v/>
      </c>
      <c r="O8" s="7" t="str">
        <f t="shared" ref="O8" ca="1" si="16">IF(A8="","",INDIRECT("'"&amp;A8&amp;"'!$B$29"))</f>
        <v/>
      </c>
      <c r="P8" s="7" t="str">
        <f t="shared" ref="P8" ca="1" si="17">IF(A8="","",INDIRECT("'"&amp;A8&amp;"'!$B$30"))</f>
        <v/>
      </c>
      <c r="Q8" s="11" t="str">
        <f t="shared" ref="Q8" ca="1" si="18">IF(A8="","",INDIRECT("'"&amp;A8&amp;"'!$I$230"))</f>
        <v/>
      </c>
      <c r="R8" s="11" t="str">
        <f t="shared" ref="R8" ca="1" si="19">IFERROR(S8-Q8,"")</f>
        <v/>
      </c>
      <c r="S8" s="11" t="str">
        <f t="shared" ref="S8" ca="1" si="20">IF(A8="","",INDIRECT("'"&amp;A8&amp;"'!$N$230"))</f>
        <v/>
      </c>
      <c r="T8" s="11" t="str">
        <f t="shared" ref="T8" ca="1" si="21">IFERROR(U8-S8,"")</f>
        <v/>
      </c>
      <c r="U8" s="11" t="str">
        <f t="shared" ref="U8" ca="1" si="22">IF(A8="","",INDIRECT("'"&amp;A8&amp;"'!$W$230"))</f>
        <v/>
      </c>
      <c r="V8" s="12" t="str">
        <f t="shared" ref="V8" ca="1" si="23">IF(A8="","",INDIRECT("'"&amp;A8&amp;"'!$X$230"))</f>
        <v/>
      </c>
      <c r="W8" s="13" t="str">
        <f t="shared" ref="W8" ca="1" si="24">IF(A8="","",INDIRECT("'"&amp;A8&amp;"'!$B$35"))</f>
        <v/>
      </c>
    </row>
    <row r="9" spans="1:23" s="222" customFormat="1">
      <c r="A9" s="106" t="s">
        <v>312</v>
      </c>
      <c r="B9" s="106"/>
      <c r="C9" s="106"/>
      <c r="D9" s="106"/>
      <c r="E9" s="106"/>
      <c r="F9" s="216"/>
      <c r="G9" s="216"/>
      <c r="H9" s="217">
        <f ca="1">SUM(H5:H8)</f>
        <v>896</v>
      </c>
      <c r="I9" s="15">
        <f ca="1">SUMPRODUCT(I5:I8,$H5:$H8)/$H9</f>
        <v>0.36383839285714281</v>
      </c>
      <c r="J9" s="15"/>
      <c r="K9" s="15"/>
      <c r="L9" s="15">
        <f ca="1">SUMPRODUCT(L5:L8,$H5:$H8)/$H9</f>
        <v>0.18413392857142857</v>
      </c>
      <c r="M9" s="15">
        <f ca="1">SUMPRODUCT(M5:M8,$H5:$H8)/$H9</f>
        <v>0</v>
      </c>
      <c r="N9" s="218">
        <f ca="1">SUM(N5:N8)</f>
        <v>191</v>
      </c>
      <c r="O9" s="218">
        <f ca="1">SUM(O5:O8)</f>
        <v>132</v>
      </c>
      <c r="P9" s="218">
        <f ca="1">SUM(P5:P8)</f>
        <v>1</v>
      </c>
      <c r="Q9" s="219">
        <f t="shared" ref="Q9:V9" ca="1" si="25">SUMPRODUCT(Q5:Q8,$H5:$H8)/$H9</f>
        <v>1464.1819196428571</v>
      </c>
      <c r="R9" s="219">
        <f t="shared" ca="1" si="25"/>
        <v>-1.2020089285714712</v>
      </c>
      <c r="S9" s="219">
        <f t="shared" ca="1" si="25"/>
        <v>1462.9799107142858</v>
      </c>
      <c r="T9" s="219">
        <f t="shared" ca="1" si="25"/>
        <v>-1.8772321428571368</v>
      </c>
      <c r="U9" s="219">
        <f t="shared" ca="1" si="25"/>
        <v>1461.1026785714287</v>
      </c>
      <c r="V9" s="220">
        <f t="shared" ca="1" si="25"/>
        <v>1.4184829419978719</v>
      </c>
      <c r="W9" s="221"/>
    </row>
    <row r="10" spans="1:23">
      <c r="A10" s="1"/>
      <c r="B10" s="1"/>
      <c r="C10" s="1"/>
      <c r="D10" s="1"/>
      <c r="E10" s="1"/>
      <c r="F10" s="1"/>
      <c r="G10" s="1"/>
      <c r="H10" s="7"/>
      <c r="I10" s="7"/>
      <c r="J10" s="7"/>
      <c r="K10" s="7"/>
      <c r="L10" s="18"/>
      <c r="M10" s="7"/>
      <c r="N10" s="7"/>
      <c r="O10" s="7"/>
      <c r="P10" s="7"/>
      <c r="Q10" s="7"/>
      <c r="R10" s="7"/>
      <c r="S10" s="7"/>
      <c r="T10" s="7"/>
      <c r="U10" s="7"/>
      <c r="V10" s="7"/>
      <c r="W10" s="14"/>
    </row>
    <row r="11" spans="1:23">
      <c r="A11" s="1"/>
      <c r="B11" s="1"/>
      <c r="C11" s="1" t="str">
        <f t="shared" ref="C11:C19" ca="1" si="26">IF(A11="","",INDIRECT("'"&amp;A11&amp;"'!$B$9"))</f>
        <v/>
      </c>
      <c r="D11" s="8"/>
      <c r="E11" s="8" t="str">
        <f t="shared" ref="E11:E19" ca="1" si="27">IF(A11="","",INDIRECT("'"&amp;A11&amp;"'!$B$13"))</f>
        <v/>
      </c>
      <c r="F11" s="8" t="str">
        <f t="shared" ref="F11:F19" ca="1" si="28">IF(A11="","",INDIRECT("'"&amp;A11&amp;"'!$B$16"))</f>
        <v/>
      </c>
      <c r="G11" s="7" t="str">
        <f t="shared" ref="G11:G19" ca="1" si="29">IF(A11="","",INDIRECT("'"&amp;A11&amp;"'!$B$14"))</f>
        <v/>
      </c>
      <c r="H11" s="7" t="str">
        <f t="shared" ref="H11:H19" ca="1" si="30">IF(A11="","",INDIRECT("'"&amp;A11&amp;"'!$D$230"))</f>
        <v/>
      </c>
      <c r="I11" s="9" t="str">
        <f t="shared" ref="I11:I19" ca="1" si="31">IF(A11="","",INDIRECT("'"&amp;A11&amp;"'!$B$25"))</f>
        <v/>
      </c>
      <c r="J11" s="105" t="str">
        <f t="shared" ref="J11:J19" ca="1" si="32">IF(A11="","",IF(INDIRECT("'"&amp;A11&amp;"'!$B$23")=0,"",INDIRECT("'"&amp;A11&amp;"'!$B$23")))</f>
        <v/>
      </c>
      <c r="K11" s="105" t="str">
        <f t="shared" ref="K11:K19" ca="1" si="33">IF(A11="","",IF(INDIRECT("'"&amp;A11&amp;"'!$B$23")=0,"",INDIRECT("'"&amp;A11&amp;"'!$B$23")))</f>
        <v/>
      </c>
      <c r="L11" s="10" t="str">
        <f t="shared" ref="L11:L19" ca="1" si="34">IF(A11="","",INDIRECT("'"&amp;A11&amp;"'!$B$27"))</f>
        <v/>
      </c>
      <c r="M11" s="9" t="str">
        <f t="shared" ref="M11:M19" ca="1" si="35">IF(A11="","",INDIRECT("'"&amp;A11&amp;"'!$B$28"))</f>
        <v/>
      </c>
      <c r="N11" s="7" t="str">
        <f t="shared" ref="N11:N19" ca="1" si="36">IF(A11="","",INDIRECT("'"&amp;A11&amp;"'!$B$29"))</f>
        <v/>
      </c>
      <c r="O11" s="7" t="str">
        <f t="shared" ref="O11:O19" ca="1" si="37">IF(A11="","",INDIRECT("'"&amp;A11&amp;"'!$B$30"))</f>
        <v/>
      </c>
      <c r="P11" s="7" t="str">
        <f t="shared" ref="P11:P19" ca="1" si="38">IF(A11="","",INDIRECT("'"&amp;A11&amp;"'!$B$32"))</f>
        <v/>
      </c>
      <c r="Q11" s="11" t="str">
        <f t="shared" ref="Q11:Q19" ca="1" si="39">IF(A11="","",INDIRECT("'"&amp;A11&amp;"'!$I$230"))</f>
        <v/>
      </c>
      <c r="R11" s="11" t="str">
        <f t="shared" ref="R11:R19" ca="1" si="40">IFERROR(S11-Q11,"")</f>
        <v/>
      </c>
      <c r="S11" s="11" t="str">
        <f t="shared" ref="S11:S19" ca="1" si="41">IF(A11="","",INDIRECT("'"&amp;A11&amp;"'!$N$230"))</f>
        <v/>
      </c>
      <c r="T11" s="11" t="str">
        <f t="shared" ref="T11:T19" ca="1" si="42">IFERROR(U11-S11,"")</f>
        <v/>
      </c>
      <c r="U11" s="11" t="str">
        <f t="shared" ref="U11:U19" ca="1" si="43">IF(A11="","",INDIRECT("'"&amp;A11&amp;"'!$W$230"))</f>
        <v/>
      </c>
      <c r="V11" s="12" t="str">
        <f ca="1">IF(A11="","",INDIRECT("'"&amp;A11&amp;"'!$X$230"))</f>
        <v/>
      </c>
      <c r="W11" s="13" t="str">
        <f t="shared" ref="W11:W19" ca="1" si="44">IF(A11="","",INDIRECT("'"&amp;A11&amp;"'!$B$31"))</f>
        <v/>
      </c>
    </row>
    <row r="12" spans="1:23">
      <c r="A12" s="2"/>
      <c r="B12" s="8"/>
      <c r="C12" s="1" t="str">
        <f t="shared" ca="1" si="26"/>
        <v/>
      </c>
      <c r="D12" s="8"/>
      <c r="E12" s="8" t="str">
        <f t="shared" ca="1" si="27"/>
        <v/>
      </c>
      <c r="F12" s="8" t="str">
        <f t="shared" ca="1" si="28"/>
        <v/>
      </c>
      <c r="G12" s="7" t="str">
        <f t="shared" ca="1" si="29"/>
        <v/>
      </c>
      <c r="H12" s="7" t="str">
        <f t="shared" ca="1" si="30"/>
        <v/>
      </c>
      <c r="I12" s="9" t="str">
        <f t="shared" ca="1" si="31"/>
        <v/>
      </c>
      <c r="J12" s="105" t="str">
        <f t="shared" ca="1" si="32"/>
        <v/>
      </c>
      <c r="K12" s="105" t="str">
        <f t="shared" ca="1" si="33"/>
        <v/>
      </c>
      <c r="L12" s="10" t="str">
        <f t="shared" ca="1" si="34"/>
        <v/>
      </c>
      <c r="M12" s="9" t="str">
        <f t="shared" ca="1" si="35"/>
        <v/>
      </c>
      <c r="N12" s="7" t="str">
        <f t="shared" ca="1" si="36"/>
        <v/>
      </c>
      <c r="O12" s="7" t="str">
        <f t="shared" ca="1" si="37"/>
        <v/>
      </c>
      <c r="P12" s="7" t="str">
        <f t="shared" ca="1" si="38"/>
        <v/>
      </c>
      <c r="Q12" s="11" t="str">
        <f t="shared" ca="1" si="39"/>
        <v/>
      </c>
      <c r="R12" s="11" t="str">
        <f t="shared" ca="1" si="40"/>
        <v/>
      </c>
      <c r="S12" s="11" t="str">
        <f t="shared" ca="1" si="41"/>
        <v/>
      </c>
      <c r="T12" s="11" t="str">
        <f t="shared" ca="1" si="42"/>
        <v/>
      </c>
      <c r="U12" s="11" t="str">
        <f t="shared" ca="1" si="43"/>
        <v/>
      </c>
      <c r="V12" s="12" t="str">
        <f t="shared" ref="V12:V19" ca="1" si="45">IF(A12="","",INDIRECT("'"&amp;A12&amp;"'!$X$230"))</f>
        <v/>
      </c>
      <c r="W12" s="13" t="str">
        <f t="shared" ca="1" si="44"/>
        <v/>
      </c>
    </row>
    <row r="13" spans="1:23">
      <c r="A13" s="1"/>
      <c r="B13" s="1"/>
      <c r="C13" s="1" t="str">
        <f t="shared" ca="1" si="26"/>
        <v/>
      </c>
      <c r="D13" s="8"/>
      <c r="E13" s="8" t="str">
        <f t="shared" ca="1" si="27"/>
        <v/>
      </c>
      <c r="F13" s="8" t="str">
        <f t="shared" ca="1" si="28"/>
        <v/>
      </c>
      <c r="G13" s="7" t="str">
        <f t="shared" ca="1" si="29"/>
        <v/>
      </c>
      <c r="H13" s="7" t="str">
        <f t="shared" ca="1" si="30"/>
        <v/>
      </c>
      <c r="I13" s="9" t="str">
        <f t="shared" ca="1" si="31"/>
        <v/>
      </c>
      <c r="J13" s="105" t="str">
        <f t="shared" ca="1" si="32"/>
        <v/>
      </c>
      <c r="K13" s="105" t="str">
        <f t="shared" ca="1" si="33"/>
        <v/>
      </c>
      <c r="L13" s="10" t="str">
        <f t="shared" ca="1" si="34"/>
        <v/>
      </c>
      <c r="M13" s="9" t="str">
        <f t="shared" ca="1" si="35"/>
        <v/>
      </c>
      <c r="N13" s="7" t="str">
        <f t="shared" ca="1" si="36"/>
        <v/>
      </c>
      <c r="O13" s="7" t="str">
        <f t="shared" ca="1" si="37"/>
        <v/>
      </c>
      <c r="P13" s="7" t="str">
        <f t="shared" ca="1" si="38"/>
        <v/>
      </c>
      <c r="Q13" s="11" t="str">
        <f t="shared" ca="1" si="39"/>
        <v/>
      </c>
      <c r="R13" s="11" t="str">
        <f t="shared" ca="1" si="40"/>
        <v/>
      </c>
      <c r="S13" s="11" t="str">
        <f t="shared" ca="1" si="41"/>
        <v/>
      </c>
      <c r="T13" s="11" t="str">
        <f t="shared" ca="1" si="42"/>
        <v/>
      </c>
      <c r="U13" s="11" t="str">
        <f t="shared" ca="1" si="43"/>
        <v/>
      </c>
      <c r="V13" s="12" t="str">
        <f t="shared" ca="1" si="45"/>
        <v/>
      </c>
      <c r="W13" s="13" t="str">
        <f t="shared" ca="1" si="44"/>
        <v/>
      </c>
    </row>
    <row r="14" spans="1:23">
      <c r="A14" s="1"/>
      <c r="B14" s="1"/>
      <c r="C14" s="1" t="str">
        <f t="shared" ca="1" si="26"/>
        <v/>
      </c>
      <c r="D14" s="8"/>
      <c r="E14" s="8" t="str">
        <f t="shared" ca="1" si="27"/>
        <v/>
      </c>
      <c r="F14" s="8" t="str">
        <f t="shared" ca="1" si="28"/>
        <v/>
      </c>
      <c r="G14" s="7" t="str">
        <f t="shared" ca="1" si="29"/>
        <v/>
      </c>
      <c r="H14" s="7" t="str">
        <f t="shared" ca="1" si="30"/>
        <v/>
      </c>
      <c r="I14" s="9" t="str">
        <f t="shared" ca="1" si="31"/>
        <v/>
      </c>
      <c r="J14" s="105" t="str">
        <f t="shared" ca="1" si="32"/>
        <v/>
      </c>
      <c r="K14" s="105" t="str">
        <f t="shared" ca="1" si="33"/>
        <v/>
      </c>
      <c r="L14" s="10" t="str">
        <f t="shared" ca="1" si="34"/>
        <v/>
      </c>
      <c r="M14" s="9" t="str">
        <f t="shared" ca="1" si="35"/>
        <v/>
      </c>
      <c r="N14" s="7" t="str">
        <f t="shared" ca="1" si="36"/>
        <v/>
      </c>
      <c r="O14" s="7" t="str">
        <f t="shared" ca="1" si="37"/>
        <v/>
      </c>
      <c r="P14" s="7" t="str">
        <f t="shared" ca="1" si="38"/>
        <v/>
      </c>
      <c r="Q14" s="11" t="str">
        <f t="shared" ca="1" si="39"/>
        <v/>
      </c>
      <c r="R14" s="11" t="str">
        <f t="shared" ca="1" si="40"/>
        <v/>
      </c>
      <c r="S14" s="11" t="str">
        <f t="shared" ca="1" si="41"/>
        <v/>
      </c>
      <c r="T14" s="11" t="str">
        <f t="shared" ca="1" si="42"/>
        <v/>
      </c>
      <c r="U14" s="11" t="str">
        <f t="shared" ca="1" si="43"/>
        <v/>
      </c>
      <c r="V14" s="12" t="str">
        <f t="shared" ca="1" si="45"/>
        <v/>
      </c>
      <c r="W14" s="13" t="str">
        <f t="shared" ca="1" si="44"/>
        <v/>
      </c>
    </row>
    <row r="15" spans="1:23">
      <c r="A15" s="1"/>
      <c r="B15" s="1"/>
      <c r="C15" s="1" t="str">
        <f t="shared" ca="1" si="26"/>
        <v/>
      </c>
      <c r="D15" s="8"/>
      <c r="E15" s="8" t="str">
        <f t="shared" ca="1" si="27"/>
        <v/>
      </c>
      <c r="F15" s="8" t="str">
        <f t="shared" ca="1" si="28"/>
        <v/>
      </c>
      <c r="G15" s="7" t="str">
        <f t="shared" ca="1" si="29"/>
        <v/>
      </c>
      <c r="H15" s="7" t="str">
        <f t="shared" ca="1" si="30"/>
        <v/>
      </c>
      <c r="I15" s="9" t="str">
        <f t="shared" ca="1" si="31"/>
        <v/>
      </c>
      <c r="J15" s="105" t="str">
        <f t="shared" ca="1" si="32"/>
        <v/>
      </c>
      <c r="K15" s="105" t="str">
        <f t="shared" ca="1" si="33"/>
        <v/>
      </c>
      <c r="L15" s="10" t="str">
        <f t="shared" ca="1" si="34"/>
        <v/>
      </c>
      <c r="M15" s="9" t="str">
        <f t="shared" ca="1" si="35"/>
        <v/>
      </c>
      <c r="N15" s="7" t="str">
        <f t="shared" ca="1" si="36"/>
        <v/>
      </c>
      <c r="O15" s="7" t="str">
        <f t="shared" ca="1" si="37"/>
        <v/>
      </c>
      <c r="P15" s="7" t="str">
        <f t="shared" ca="1" si="38"/>
        <v/>
      </c>
      <c r="Q15" s="11" t="str">
        <f t="shared" ca="1" si="39"/>
        <v/>
      </c>
      <c r="R15" s="11" t="str">
        <f t="shared" ca="1" si="40"/>
        <v/>
      </c>
      <c r="S15" s="11" t="str">
        <f t="shared" ca="1" si="41"/>
        <v/>
      </c>
      <c r="T15" s="11" t="str">
        <f t="shared" ca="1" si="42"/>
        <v/>
      </c>
      <c r="U15" s="11" t="str">
        <f t="shared" ca="1" si="43"/>
        <v/>
      </c>
      <c r="V15" s="12" t="str">
        <f t="shared" ca="1" si="45"/>
        <v/>
      </c>
      <c r="W15" s="13" t="str">
        <f t="shared" ca="1" si="44"/>
        <v/>
      </c>
    </row>
    <row r="16" spans="1:23">
      <c r="A16" s="1"/>
      <c r="B16" s="1"/>
      <c r="C16" s="1" t="str">
        <f t="shared" ca="1" si="26"/>
        <v/>
      </c>
      <c r="D16" s="8"/>
      <c r="E16" s="8" t="str">
        <f t="shared" ca="1" si="27"/>
        <v/>
      </c>
      <c r="F16" s="8" t="str">
        <f t="shared" ca="1" si="28"/>
        <v/>
      </c>
      <c r="G16" s="7" t="str">
        <f t="shared" ca="1" si="29"/>
        <v/>
      </c>
      <c r="H16" s="7" t="str">
        <f t="shared" ca="1" si="30"/>
        <v/>
      </c>
      <c r="I16" s="9" t="str">
        <f t="shared" ca="1" si="31"/>
        <v/>
      </c>
      <c r="J16" s="105" t="str">
        <f t="shared" ca="1" si="32"/>
        <v/>
      </c>
      <c r="K16" s="105" t="str">
        <f t="shared" ca="1" si="33"/>
        <v/>
      </c>
      <c r="L16" s="10" t="str">
        <f t="shared" ca="1" si="34"/>
        <v/>
      </c>
      <c r="M16" s="9" t="str">
        <f t="shared" ca="1" si="35"/>
        <v/>
      </c>
      <c r="N16" s="7" t="str">
        <f t="shared" ca="1" si="36"/>
        <v/>
      </c>
      <c r="O16" s="7" t="str">
        <f t="shared" ca="1" si="37"/>
        <v/>
      </c>
      <c r="P16" s="7" t="str">
        <f t="shared" ca="1" si="38"/>
        <v/>
      </c>
      <c r="Q16" s="11" t="str">
        <f t="shared" ca="1" si="39"/>
        <v/>
      </c>
      <c r="R16" s="11" t="str">
        <f t="shared" ca="1" si="40"/>
        <v/>
      </c>
      <c r="S16" s="11" t="str">
        <f t="shared" ca="1" si="41"/>
        <v/>
      </c>
      <c r="T16" s="11" t="str">
        <f t="shared" ca="1" si="42"/>
        <v/>
      </c>
      <c r="U16" s="11" t="str">
        <f t="shared" ca="1" si="43"/>
        <v/>
      </c>
      <c r="V16" s="12" t="str">
        <f t="shared" ca="1" si="45"/>
        <v/>
      </c>
      <c r="W16" s="13" t="str">
        <f t="shared" ca="1" si="44"/>
        <v/>
      </c>
    </row>
    <row r="17" spans="1:23">
      <c r="A17" s="1"/>
      <c r="B17" s="1"/>
      <c r="C17" s="1" t="str">
        <f t="shared" ca="1" si="26"/>
        <v/>
      </c>
      <c r="D17" s="8"/>
      <c r="E17" s="8" t="str">
        <f t="shared" ca="1" si="27"/>
        <v/>
      </c>
      <c r="F17" s="8" t="str">
        <f t="shared" ca="1" si="28"/>
        <v/>
      </c>
      <c r="G17" s="7" t="str">
        <f t="shared" ca="1" si="29"/>
        <v/>
      </c>
      <c r="H17" s="7" t="str">
        <f t="shared" ca="1" si="30"/>
        <v/>
      </c>
      <c r="I17" s="9" t="str">
        <f t="shared" ca="1" si="31"/>
        <v/>
      </c>
      <c r="J17" s="105" t="str">
        <f t="shared" ca="1" si="32"/>
        <v/>
      </c>
      <c r="K17" s="105" t="str">
        <f t="shared" ca="1" si="33"/>
        <v/>
      </c>
      <c r="L17" s="10" t="str">
        <f t="shared" ca="1" si="34"/>
        <v/>
      </c>
      <c r="M17" s="9" t="str">
        <f t="shared" ca="1" si="35"/>
        <v/>
      </c>
      <c r="N17" s="7" t="str">
        <f t="shared" ca="1" si="36"/>
        <v/>
      </c>
      <c r="O17" s="7" t="str">
        <f t="shared" ca="1" si="37"/>
        <v/>
      </c>
      <c r="P17" s="7" t="str">
        <f t="shared" ca="1" si="38"/>
        <v/>
      </c>
      <c r="Q17" s="11" t="str">
        <f t="shared" ca="1" si="39"/>
        <v/>
      </c>
      <c r="R17" s="11" t="str">
        <f t="shared" ca="1" si="40"/>
        <v/>
      </c>
      <c r="S17" s="11" t="str">
        <f t="shared" ca="1" si="41"/>
        <v/>
      </c>
      <c r="T17" s="11" t="str">
        <f t="shared" ca="1" si="42"/>
        <v/>
      </c>
      <c r="U17" s="11" t="str">
        <f t="shared" ca="1" si="43"/>
        <v/>
      </c>
      <c r="V17" s="12" t="str">
        <f t="shared" ca="1" si="45"/>
        <v/>
      </c>
      <c r="W17" s="13" t="str">
        <f t="shared" ca="1" si="44"/>
        <v/>
      </c>
    </row>
    <row r="18" spans="1:23">
      <c r="A18" s="1"/>
      <c r="B18" s="1"/>
      <c r="C18" s="1" t="str">
        <f t="shared" ca="1" si="26"/>
        <v/>
      </c>
      <c r="D18" s="8"/>
      <c r="E18" s="8" t="str">
        <f t="shared" ca="1" si="27"/>
        <v/>
      </c>
      <c r="F18" s="8" t="str">
        <f t="shared" ca="1" si="28"/>
        <v/>
      </c>
      <c r="G18" s="7" t="str">
        <f t="shared" ca="1" si="29"/>
        <v/>
      </c>
      <c r="H18" s="7" t="str">
        <f t="shared" ca="1" si="30"/>
        <v/>
      </c>
      <c r="I18" s="9" t="str">
        <f t="shared" ca="1" si="31"/>
        <v/>
      </c>
      <c r="J18" s="105" t="str">
        <f t="shared" ca="1" si="32"/>
        <v/>
      </c>
      <c r="K18" s="105" t="str">
        <f t="shared" ca="1" si="33"/>
        <v/>
      </c>
      <c r="L18" s="10" t="str">
        <f t="shared" ca="1" si="34"/>
        <v/>
      </c>
      <c r="M18" s="9" t="str">
        <f t="shared" ca="1" si="35"/>
        <v/>
      </c>
      <c r="N18" s="7" t="str">
        <f t="shared" ca="1" si="36"/>
        <v/>
      </c>
      <c r="O18" s="7" t="str">
        <f t="shared" ca="1" si="37"/>
        <v/>
      </c>
      <c r="P18" s="7" t="str">
        <f t="shared" ca="1" si="38"/>
        <v/>
      </c>
      <c r="Q18" s="11" t="str">
        <f t="shared" ca="1" si="39"/>
        <v/>
      </c>
      <c r="R18" s="11" t="str">
        <f t="shared" ca="1" si="40"/>
        <v/>
      </c>
      <c r="S18" s="11" t="str">
        <f t="shared" ca="1" si="41"/>
        <v/>
      </c>
      <c r="T18" s="11" t="str">
        <f t="shared" ca="1" si="42"/>
        <v/>
      </c>
      <c r="U18" s="11" t="str">
        <f t="shared" ca="1" si="43"/>
        <v/>
      </c>
      <c r="V18" s="12" t="str">
        <f t="shared" ca="1" si="45"/>
        <v/>
      </c>
      <c r="W18" s="13" t="str">
        <f t="shared" ca="1" si="44"/>
        <v/>
      </c>
    </row>
    <row r="19" spans="1:23">
      <c r="A19" s="1"/>
      <c r="B19" s="1"/>
      <c r="C19" s="1" t="str">
        <f t="shared" ca="1" si="26"/>
        <v/>
      </c>
      <c r="D19" s="8"/>
      <c r="E19" s="8" t="str">
        <f t="shared" ca="1" si="27"/>
        <v/>
      </c>
      <c r="F19" s="8" t="str">
        <f t="shared" ca="1" si="28"/>
        <v/>
      </c>
      <c r="G19" s="7" t="str">
        <f t="shared" ca="1" si="29"/>
        <v/>
      </c>
      <c r="H19" s="7" t="str">
        <f t="shared" ca="1" si="30"/>
        <v/>
      </c>
      <c r="I19" s="9" t="str">
        <f t="shared" ca="1" si="31"/>
        <v/>
      </c>
      <c r="J19" s="105" t="str">
        <f t="shared" ca="1" si="32"/>
        <v/>
      </c>
      <c r="K19" s="105" t="str">
        <f t="shared" ca="1" si="33"/>
        <v/>
      </c>
      <c r="L19" s="10" t="str">
        <f t="shared" ca="1" si="34"/>
        <v/>
      </c>
      <c r="M19" s="9" t="str">
        <f t="shared" ca="1" si="35"/>
        <v/>
      </c>
      <c r="N19" s="7" t="str">
        <f t="shared" ca="1" si="36"/>
        <v/>
      </c>
      <c r="O19" s="7" t="str">
        <f t="shared" ca="1" si="37"/>
        <v/>
      </c>
      <c r="P19" s="7" t="str">
        <f t="shared" ca="1" si="38"/>
        <v/>
      </c>
      <c r="Q19" s="11" t="str">
        <f t="shared" ca="1" si="39"/>
        <v/>
      </c>
      <c r="R19" s="11" t="str">
        <f t="shared" ca="1" si="40"/>
        <v/>
      </c>
      <c r="S19" s="11" t="str">
        <f t="shared" ca="1" si="41"/>
        <v/>
      </c>
      <c r="T19" s="11" t="str">
        <f t="shared" ca="1" si="42"/>
        <v/>
      </c>
      <c r="U19" s="11" t="str">
        <f t="shared" ca="1" si="43"/>
        <v/>
      </c>
      <c r="V19" s="12" t="str">
        <f t="shared" ca="1" si="45"/>
        <v/>
      </c>
      <c r="W19" s="13" t="str">
        <f t="shared" ca="1" si="44"/>
        <v/>
      </c>
    </row>
    <row r="20" spans="1:23">
      <c r="A20" s="1"/>
      <c r="B20" s="1"/>
      <c r="C20" s="1"/>
      <c r="D20" s="1"/>
      <c r="E20" s="1"/>
      <c r="F20" s="1"/>
      <c r="G20" s="1"/>
      <c r="H20" s="7"/>
      <c r="I20" s="7"/>
      <c r="J20" s="7"/>
      <c r="K20" s="7"/>
      <c r="L20" s="18"/>
      <c r="M20" s="7"/>
      <c r="N20" s="7"/>
      <c r="O20" s="7"/>
      <c r="P20" s="7"/>
      <c r="Q20" s="22"/>
      <c r="R20" s="22"/>
      <c r="S20" s="22"/>
      <c r="T20" s="22"/>
      <c r="U20" s="22"/>
      <c r="V20" s="23"/>
      <c r="W20" s="14"/>
    </row>
  </sheetData>
  <protectedRanges>
    <protectedRange sqref="A22:K682 M22:P682" name="Editable"/>
  </protectedRanges>
  <sortState ref="A11:W11">
    <sortCondition descending="1" ref="L1"/>
  </sortState>
  <mergeCells count="2">
    <mergeCell ref="A1:W1"/>
    <mergeCell ref="A2:W2"/>
  </mergeCells>
  <conditionalFormatting sqref="A5:W8">
    <cfRule type="expression" dxfId="0" priority="1">
      <formula>$AE5=TRUE</formula>
    </cfRule>
  </conditionalFormatting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106"/>
  <sheetViews>
    <sheetView workbookViewId="0">
      <selection activeCell="O9" sqref="O9"/>
    </sheetView>
  </sheetViews>
  <sheetFormatPr defaultRowHeight="14.4"/>
  <cols>
    <col min="28" max="28" width="16" customWidth="1"/>
  </cols>
  <sheetData>
    <row r="1" spans="1:19">
      <c r="A1" t="s">
        <v>14</v>
      </c>
      <c r="E1" t="e" cm="1" vm="1">
        <f t="array" ref="E1">_xlfn._xlws.FILTER(Dashboard!$A$5:$A$19,(Dashboard!$AE$5:$AE$19= TRUE))</f>
        <v>#VALUE!</v>
      </c>
      <c r="F1" t="s">
        <v>201</v>
      </c>
      <c r="G1" s="118" t="e" vm="2">
        <f xml:space="preserve"> "'" &amp; E1 &amp; "'"</f>
        <v>#VALUE!</v>
      </c>
      <c r="R1">
        <v>231</v>
      </c>
    </row>
    <row r="2" spans="1:19">
      <c r="A2" t="s">
        <v>156</v>
      </c>
      <c r="F2" s="118"/>
    </row>
    <row r="3" spans="1:19">
      <c r="A3" t="s">
        <v>195</v>
      </c>
    </row>
    <row r="4" spans="1:19">
      <c r="F4" t="e" cm="1" vm="2">
        <f t="array" aca="1" ref="F4" ca="1">INDIRECT($G$1 &amp; "!A" &amp; (ROW() + $R$1))</f>
        <v>#VALUE!</v>
      </c>
      <c r="G4" t="e" cm="1" vm="2">
        <f t="array" aca="1" ref="G4" ca="1">INDIRECT($G$1 &amp; "!B" &amp; (ROW() + $R$1))</f>
        <v>#VALUE!</v>
      </c>
      <c r="I4" t="e" cm="1" vm="2">
        <f t="array" aca="1" ref="I4" ca="1">INDIRECT($G$1 &amp; "!F" &amp; (ROW() + $R$1))</f>
        <v>#VALUE!</v>
      </c>
      <c r="J4" t="e" cm="1" vm="2">
        <f t="array" aca="1" ref="J4" ca="1">INDIRECT($G$1 &amp; "!G" &amp; (ROW() + $R$1))</f>
        <v>#VALUE!</v>
      </c>
      <c r="K4" t="e" cm="1" vm="2">
        <f t="array" aca="1" ref="K4" ca="1">INDIRECT($G$1 &amp; "!I" &amp; (ROW() + $R$1))</f>
        <v>#VALUE!</v>
      </c>
      <c r="L4" t="e" cm="1" vm="2">
        <f t="array" aca="1" ref="L4" ca="1">INDIRECT($G$1 &amp; "!J" &amp; (ROW() +$R$1))</f>
        <v>#VALUE!</v>
      </c>
      <c r="M4" t="e" cm="1" vm="2">
        <f t="array" aca="1" ref="M4" ca="1">INDIRECT($G$1 &amp; "!K" &amp; (ROW() + $R$1))</f>
        <v>#VALUE!</v>
      </c>
      <c r="N4" t="e" cm="1" vm="2">
        <f t="array" aca="1" ref="N4" ca="1">INDIRECT($G$1 &amp; "!L" &amp; (ROW() + $R$1))</f>
        <v>#VALUE!</v>
      </c>
      <c r="O4" t="e" cm="1" vm="2">
        <f t="array" aca="1" ref="O4" ca="1">INDIRECT($G$1 &amp; "!M" &amp; (ROW() + $R$1))</f>
        <v>#VALUE!</v>
      </c>
      <c r="P4" t="e" cm="1" vm="2">
        <f t="array" aca="1" ref="P4" ca="1">INDIRECT($G$1 &amp; "!N" &amp; (ROW() + $R$1))</f>
        <v>#VALUE!</v>
      </c>
      <c r="Q4" t="e" cm="1" vm="2">
        <f t="array" aca="1" ref="Q4" ca="1">INDIRECT($G$1 &amp; "!O" &amp; (ROW() + $R$1))</f>
        <v>#VALUE!</v>
      </c>
      <c r="R4" t="e" cm="1" vm="2">
        <f t="array" aca="1" ref="R4" ca="1">INDIRECT($G$1 &amp; "!W" &amp; (ROW() + $R$1))</f>
        <v>#VALUE!</v>
      </c>
      <c r="S4" t="e" cm="1" vm="2">
        <f t="array" aca="1" ref="S4" ca="1">INDIRECT($G$1 &amp; "!X" &amp; (ROW() + $R$1))</f>
        <v>#VALUE!</v>
      </c>
    </row>
    <row r="5" spans="1:19">
      <c r="F5" t="e" cm="1" vm="2">
        <f t="array" aca="1" ref="F5" ca="1">INDIRECT($G$1 &amp; "!A" &amp; (ROW() + $R$1))</f>
        <v>#VALUE!</v>
      </c>
      <c r="G5" t="e" cm="1" vm="2">
        <f t="array" aca="1" ref="G5" ca="1">INDIRECT($G$1 &amp; "!B" &amp; (ROW() + $R$1))</f>
        <v>#VALUE!</v>
      </c>
      <c r="I5" t="e" cm="1" vm="2">
        <f t="array" aca="1" ref="I5" ca="1">INDIRECT($G$1 &amp; "!F" &amp; (ROW() + $R$1))</f>
        <v>#VALUE!</v>
      </c>
      <c r="J5" t="e" cm="1" vm="2">
        <f t="array" aca="1" ref="J5" ca="1">INDIRECT($G$1 &amp; "!G" &amp; (ROW() + $R$1))</f>
        <v>#VALUE!</v>
      </c>
      <c r="K5" t="e" cm="1" vm="2">
        <f t="array" aca="1" ref="K5" ca="1">INDIRECT($G$1 &amp; "!I" &amp; (ROW() + $R$1))</f>
        <v>#VALUE!</v>
      </c>
      <c r="L5" t="e" cm="1" vm="2">
        <f t="array" aca="1" ref="L5" ca="1">INDIRECT($G$1 &amp; "!J" &amp; (ROW() +$R$1))</f>
        <v>#VALUE!</v>
      </c>
      <c r="M5" t="e" cm="1" vm="2">
        <f t="array" aca="1" ref="M5" ca="1">INDIRECT($G$1 &amp; "!K" &amp; (ROW() + $R$1))</f>
        <v>#VALUE!</v>
      </c>
      <c r="N5" t="e" cm="1" vm="2">
        <f t="array" aca="1" ref="N5" ca="1">INDIRECT($G$1 &amp; "!L" &amp; (ROW() + $R$1))</f>
        <v>#VALUE!</v>
      </c>
      <c r="O5" t="e" cm="1" vm="2">
        <f t="array" aca="1" ref="O5" ca="1">INDIRECT($G$1 &amp; "!M" &amp; (ROW() + $R$1))</f>
        <v>#VALUE!</v>
      </c>
      <c r="P5" t="e" cm="1" vm="2">
        <f t="array" aca="1" ref="P5" ca="1">INDIRECT($G$1 &amp; "!N" &amp; (ROW() + $R$1))</f>
        <v>#VALUE!</v>
      </c>
      <c r="Q5" t="e" cm="1" vm="2">
        <f t="array" aca="1" ref="Q5" ca="1">INDIRECT($G$1 &amp; "!O" &amp; (ROW() + $R$1))</f>
        <v>#VALUE!</v>
      </c>
      <c r="R5" t="e" cm="1" vm="2">
        <f t="array" aca="1" ref="R5" ca="1">INDIRECT($G$1 &amp; "!W" &amp; (ROW() + $R$1))</f>
        <v>#VALUE!</v>
      </c>
      <c r="S5" t="e" cm="1" vm="2">
        <f t="array" aca="1" ref="S5" ca="1">INDIRECT($G$1 &amp; "!X" &amp; (ROW() + $R$1))</f>
        <v>#VALUE!</v>
      </c>
    </row>
    <row r="6" spans="1:19">
      <c r="F6" t="e" cm="1" vm="2">
        <f t="array" aca="1" ref="F6" ca="1">INDIRECT($G$1 &amp; "!A" &amp; (ROW() + $R$1))</f>
        <v>#VALUE!</v>
      </c>
      <c r="G6" t="e" cm="1" vm="2">
        <f t="array" aca="1" ref="G6" ca="1">INDIRECT($G$1 &amp; "!B" &amp; (ROW() + $R$1))</f>
        <v>#VALUE!</v>
      </c>
      <c r="I6" t="e" cm="1" vm="2">
        <f t="array" aca="1" ref="I6" ca="1">INDIRECT($G$1 &amp; "!F" &amp; (ROW() + $R$1))</f>
        <v>#VALUE!</v>
      </c>
      <c r="J6" t="e" cm="1" vm="2">
        <f t="array" aca="1" ref="J6" ca="1">INDIRECT($G$1 &amp; "!G" &amp; (ROW() + $R$1))</f>
        <v>#VALUE!</v>
      </c>
      <c r="K6" t="e" cm="1" vm="2">
        <f t="array" aca="1" ref="K6" ca="1">INDIRECT($G$1 &amp; "!I" &amp; (ROW() + $R$1))</f>
        <v>#VALUE!</v>
      </c>
      <c r="L6" t="e" cm="1" vm="2">
        <f t="array" aca="1" ref="L6" ca="1">INDIRECT($G$1 &amp; "!J" &amp; (ROW() +$R$1))</f>
        <v>#VALUE!</v>
      </c>
      <c r="M6" t="e" cm="1" vm="2">
        <f t="array" aca="1" ref="M6" ca="1">INDIRECT($G$1 &amp; "!K" &amp; (ROW() + $R$1))</f>
        <v>#VALUE!</v>
      </c>
      <c r="N6" t="e" cm="1" vm="2">
        <f t="array" aca="1" ref="N6" ca="1">INDIRECT($G$1 &amp; "!L" &amp; (ROW() + $R$1))</f>
        <v>#VALUE!</v>
      </c>
      <c r="O6" t="e" cm="1" vm="2">
        <f t="array" aca="1" ref="O6" ca="1">INDIRECT($G$1 &amp; "!M" &amp; (ROW() + $R$1))</f>
        <v>#VALUE!</v>
      </c>
      <c r="P6" t="e" cm="1" vm="2">
        <f t="array" aca="1" ref="P6" ca="1">INDIRECT($G$1 &amp; "!N" &amp; (ROW() + $R$1))</f>
        <v>#VALUE!</v>
      </c>
      <c r="Q6" t="e" cm="1" vm="2">
        <f t="array" aca="1" ref="Q6" ca="1">INDIRECT($G$1 &amp; "!O" &amp; (ROW() + $R$1))</f>
        <v>#VALUE!</v>
      </c>
      <c r="R6" t="e" cm="1" vm="2">
        <f t="array" aca="1" ref="R6" ca="1">INDIRECT($G$1 &amp; "!W" &amp; (ROW() + $R$1))</f>
        <v>#VALUE!</v>
      </c>
      <c r="S6" t="e" cm="1" vm="2">
        <f t="array" aca="1" ref="S6" ca="1">INDIRECT($G$1 &amp; "!X" &amp; (ROW() + $R$1))</f>
        <v>#VALUE!</v>
      </c>
    </row>
    <row r="7" spans="1:19">
      <c r="F7" t="e" cm="1" vm="2">
        <f t="array" aca="1" ref="F7" ca="1">INDIRECT($G$1 &amp; "!A" &amp; (ROW() + $R$1))</f>
        <v>#VALUE!</v>
      </c>
      <c r="G7" t="e" cm="1" vm="2">
        <f t="array" aca="1" ref="G7" ca="1">INDIRECT($G$1 &amp; "!B" &amp; (ROW() + $R$1))</f>
        <v>#VALUE!</v>
      </c>
      <c r="I7" t="e" cm="1" vm="2">
        <f t="array" aca="1" ref="I7" ca="1">INDIRECT($G$1 &amp; "!F" &amp; (ROW() + $R$1))</f>
        <v>#VALUE!</v>
      </c>
      <c r="J7" t="e" cm="1" vm="2">
        <f t="array" aca="1" ref="J7" ca="1">INDIRECT($G$1 &amp; "!G" &amp; (ROW() + $R$1))</f>
        <v>#VALUE!</v>
      </c>
      <c r="K7" t="e" cm="1" vm="2">
        <f t="array" aca="1" ref="K7" ca="1">INDIRECT($G$1 &amp; "!I" &amp; (ROW() + $R$1))</f>
        <v>#VALUE!</v>
      </c>
      <c r="L7" t="e" cm="1" vm="2">
        <f t="array" aca="1" ref="L7" ca="1">INDIRECT($G$1 &amp; "!J" &amp; (ROW() +$R$1))</f>
        <v>#VALUE!</v>
      </c>
      <c r="M7" t="e" cm="1" vm="2">
        <f t="array" aca="1" ref="M7" ca="1">INDIRECT($G$1 &amp; "!K" &amp; (ROW() + $R$1))</f>
        <v>#VALUE!</v>
      </c>
      <c r="N7" t="e" cm="1" vm="2">
        <f t="array" aca="1" ref="N7" ca="1">INDIRECT($G$1 &amp; "!L" &amp; (ROW() + $R$1))</f>
        <v>#VALUE!</v>
      </c>
      <c r="O7" t="e" cm="1" vm="2">
        <f t="array" aca="1" ref="O7" ca="1">INDIRECT($G$1 &amp; "!M" &amp; (ROW() + $R$1))</f>
        <v>#VALUE!</v>
      </c>
      <c r="P7" t="e" cm="1" vm="2">
        <f t="array" aca="1" ref="P7" ca="1">INDIRECT($G$1 &amp; "!N" &amp; (ROW() + $R$1))</f>
        <v>#VALUE!</v>
      </c>
      <c r="Q7" t="e" cm="1" vm="2">
        <f t="array" aca="1" ref="Q7" ca="1">INDIRECT($G$1 &amp; "!O" &amp; (ROW() + $R$1))</f>
        <v>#VALUE!</v>
      </c>
      <c r="R7" t="e" cm="1" vm="2">
        <f t="array" aca="1" ref="R7" ca="1">INDIRECT($G$1 &amp; "!W" &amp; (ROW() + $R$1))</f>
        <v>#VALUE!</v>
      </c>
      <c r="S7" t="e" cm="1" vm="2">
        <f t="array" aca="1" ref="S7" ca="1">INDIRECT($G$1 &amp; "!X" &amp; (ROW() + $R$1))</f>
        <v>#VALUE!</v>
      </c>
    </row>
    <row r="8" spans="1:19">
      <c r="F8" t="e" cm="1" vm="2">
        <f t="array" aca="1" ref="F8" ca="1">INDIRECT($G$1 &amp; "!A" &amp; (ROW() + $R$1))</f>
        <v>#VALUE!</v>
      </c>
      <c r="G8" t="e" cm="1" vm="2">
        <f t="array" aca="1" ref="G8" ca="1">INDIRECT($G$1 &amp; "!B" &amp; (ROW() + $R$1))</f>
        <v>#VALUE!</v>
      </c>
      <c r="I8" t="e" cm="1" vm="2">
        <f t="array" aca="1" ref="I8" ca="1">INDIRECT($G$1 &amp; "!F" &amp; (ROW() + $R$1))</f>
        <v>#VALUE!</v>
      </c>
      <c r="J8" t="e" cm="1" vm="2">
        <f t="array" aca="1" ref="J8" ca="1">INDIRECT($G$1 &amp; "!G" &amp; (ROW() + $R$1))</f>
        <v>#VALUE!</v>
      </c>
      <c r="K8" t="e" cm="1" vm="2">
        <f t="array" aca="1" ref="K8" ca="1">INDIRECT($G$1 &amp; "!I" &amp; (ROW() + $R$1))</f>
        <v>#VALUE!</v>
      </c>
      <c r="L8" t="e" cm="1" vm="2">
        <f t="array" aca="1" ref="L8" ca="1">INDIRECT($G$1 &amp; "!J" &amp; (ROW() +$R$1))</f>
        <v>#VALUE!</v>
      </c>
      <c r="M8" t="e" cm="1" vm="2">
        <f t="array" aca="1" ref="M8" ca="1">INDIRECT($G$1 &amp; "!K" &amp; (ROW() + $R$1))</f>
        <v>#VALUE!</v>
      </c>
      <c r="N8" t="e" cm="1" vm="2">
        <f t="array" aca="1" ref="N8" ca="1">INDIRECT($G$1 &amp; "!L" &amp; (ROW() + $R$1))</f>
        <v>#VALUE!</v>
      </c>
      <c r="O8" t="e" cm="1" vm="2">
        <f t="array" aca="1" ref="O8" ca="1">INDIRECT($G$1 &amp; "!M" &amp; (ROW() + $R$1))</f>
        <v>#VALUE!</v>
      </c>
      <c r="P8" t="e" cm="1" vm="2">
        <f t="array" aca="1" ref="P8" ca="1">INDIRECT($G$1 &amp; "!N" &amp; (ROW() + $R$1))</f>
        <v>#VALUE!</v>
      </c>
      <c r="Q8" t="e" cm="1" vm="2">
        <f t="array" aca="1" ref="Q8" ca="1">INDIRECT($G$1 &amp; "!O" &amp; (ROW() + $R$1))</f>
        <v>#VALUE!</v>
      </c>
      <c r="R8" t="e" cm="1" vm="2">
        <f t="array" aca="1" ref="R8" ca="1">INDIRECT($G$1 &amp; "!W" &amp; (ROW() + $R$1))</f>
        <v>#VALUE!</v>
      </c>
      <c r="S8" t="e" cm="1" vm="2">
        <f t="array" aca="1" ref="S8" ca="1">INDIRECT($G$1 &amp; "!X" &amp; (ROW() + $R$1))</f>
        <v>#VALUE!</v>
      </c>
    </row>
    <row r="9" spans="1:19">
      <c r="F9" t="e" cm="1" vm="2">
        <f t="array" aca="1" ref="F9" ca="1">INDIRECT($G$1 &amp; "!A" &amp; (ROW() + $R$1))</f>
        <v>#VALUE!</v>
      </c>
      <c r="G9" t="e" cm="1" vm="2">
        <f t="array" aca="1" ref="G9" ca="1">INDIRECT($G$1 &amp; "!B" &amp; (ROW() + $R$1))</f>
        <v>#VALUE!</v>
      </c>
      <c r="I9" t="e" cm="1" vm="2">
        <f t="array" aca="1" ref="I9" ca="1">INDIRECT($G$1 &amp; "!F" &amp; (ROW() + $R$1))</f>
        <v>#VALUE!</v>
      </c>
      <c r="J9" t="e" cm="1" vm="2">
        <f t="array" aca="1" ref="J9" ca="1">INDIRECT($G$1 &amp; "!G" &amp; (ROW() + $R$1))</f>
        <v>#VALUE!</v>
      </c>
      <c r="K9" t="e" cm="1" vm="2">
        <f t="array" aca="1" ref="K9" ca="1">INDIRECT($G$1 &amp; "!I" &amp; (ROW() + $R$1))</f>
        <v>#VALUE!</v>
      </c>
      <c r="L9" t="e" cm="1" vm="2">
        <f t="array" aca="1" ref="L9" ca="1">INDIRECT($G$1 &amp; "!J" &amp; (ROW() +$R$1))</f>
        <v>#VALUE!</v>
      </c>
      <c r="M9" t="e" cm="1" vm="2">
        <f t="array" aca="1" ref="M9" ca="1">INDIRECT($G$1 &amp; "!K" &amp; (ROW() + $R$1))</f>
        <v>#VALUE!</v>
      </c>
      <c r="N9" t="e" cm="1" vm="2">
        <f t="array" aca="1" ref="N9" ca="1">INDIRECT($G$1 &amp; "!L" &amp; (ROW() + $R$1))</f>
        <v>#VALUE!</v>
      </c>
      <c r="O9" t="e" cm="1" vm="2">
        <f t="array" aca="1" ref="O9" ca="1">INDIRECT($G$1 &amp; "!M" &amp; (ROW() + $R$1))</f>
        <v>#VALUE!</v>
      </c>
      <c r="P9" t="e" cm="1" vm="2">
        <f t="array" aca="1" ref="P9" ca="1">INDIRECT($G$1 &amp; "!N" &amp; (ROW() + $R$1))</f>
        <v>#VALUE!</v>
      </c>
      <c r="Q9" t="e" cm="1" vm="2">
        <f t="array" aca="1" ref="Q9" ca="1">INDIRECT($G$1 &amp; "!O" &amp; (ROW() + $R$1))</f>
        <v>#VALUE!</v>
      </c>
      <c r="R9" t="e" cm="1" vm="2">
        <f t="array" aca="1" ref="R9" ca="1">INDIRECT($G$1 &amp; "!W" &amp; (ROW() + $R$1))</f>
        <v>#VALUE!</v>
      </c>
      <c r="S9" t="e" cm="1" vm="2">
        <f t="array" aca="1" ref="S9" ca="1">INDIRECT($G$1 &amp; "!X" &amp; (ROW() + $R$1))</f>
        <v>#VALUE!</v>
      </c>
    </row>
    <row r="10" spans="1:19">
      <c r="F10" t="e" cm="1" vm="2">
        <f t="array" aca="1" ref="F10" ca="1">INDIRECT($G$1 &amp; "!A" &amp; (ROW() + $R$1))</f>
        <v>#VALUE!</v>
      </c>
      <c r="G10" t="e" cm="1" vm="2">
        <f t="array" aca="1" ref="G10" ca="1">INDIRECT($G$1 &amp; "!B" &amp; (ROW() + $R$1))</f>
        <v>#VALUE!</v>
      </c>
      <c r="I10" t="e" cm="1" vm="2">
        <f t="array" aca="1" ref="I10" ca="1">INDIRECT($G$1 &amp; "!F" &amp; (ROW() + $R$1))</f>
        <v>#VALUE!</v>
      </c>
      <c r="J10" t="e" cm="1" vm="2">
        <f t="array" aca="1" ref="J10" ca="1">INDIRECT($G$1 &amp; "!G" &amp; (ROW() + $R$1))</f>
        <v>#VALUE!</v>
      </c>
      <c r="K10" t="e" cm="1" vm="2">
        <f t="array" aca="1" ref="K10" ca="1">INDIRECT($G$1 &amp; "!I" &amp; (ROW() + $R$1))</f>
        <v>#VALUE!</v>
      </c>
      <c r="L10" t="e" cm="1" vm="2">
        <f t="array" aca="1" ref="L10" ca="1">INDIRECT($G$1 &amp; "!J" &amp; (ROW() +$R$1))</f>
        <v>#VALUE!</v>
      </c>
      <c r="M10" t="e" cm="1" vm="2">
        <f t="array" aca="1" ref="M10" ca="1">INDIRECT($G$1 &amp; "!K" &amp; (ROW() + $R$1))</f>
        <v>#VALUE!</v>
      </c>
      <c r="N10" t="e" cm="1" vm="2">
        <f t="array" aca="1" ref="N10" ca="1">INDIRECT($G$1 &amp; "!L" &amp; (ROW() + $R$1))</f>
        <v>#VALUE!</v>
      </c>
      <c r="O10" t="e" cm="1" vm="2">
        <f t="array" aca="1" ref="O10" ca="1">INDIRECT($G$1 &amp; "!M" &amp; (ROW() + $R$1))</f>
        <v>#VALUE!</v>
      </c>
      <c r="P10" t="e" cm="1" vm="2">
        <f t="array" aca="1" ref="P10" ca="1">INDIRECT($G$1 &amp; "!N" &amp; (ROW() + $R$1))</f>
        <v>#VALUE!</v>
      </c>
      <c r="Q10" t="e" cm="1" vm="2">
        <f t="array" aca="1" ref="Q10" ca="1">INDIRECT($G$1 &amp; "!O" &amp; (ROW() + $R$1))</f>
        <v>#VALUE!</v>
      </c>
      <c r="R10" t="e" cm="1" vm="2">
        <f t="array" aca="1" ref="R10" ca="1">INDIRECT($G$1 &amp; "!W" &amp; (ROW() + $R$1))</f>
        <v>#VALUE!</v>
      </c>
      <c r="S10" t="e" cm="1" vm="2">
        <f t="array" aca="1" ref="S10" ca="1">INDIRECT($G$1 &amp; "!X" &amp; (ROW() + $R$1))</f>
        <v>#VALUE!</v>
      </c>
    </row>
    <row r="11" spans="1:19">
      <c r="F11" t="e" cm="1" vm="2">
        <f t="array" aca="1" ref="F11" ca="1">INDIRECT($G$1 &amp; "!A" &amp; (ROW() + $R$1))</f>
        <v>#VALUE!</v>
      </c>
      <c r="G11" t="e" cm="1" vm="2">
        <f t="array" aca="1" ref="G11" ca="1">INDIRECT($G$1 &amp; "!B" &amp; (ROW() + $R$1))</f>
        <v>#VALUE!</v>
      </c>
      <c r="I11" t="e" cm="1" vm="2">
        <f t="array" aca="1" ref="I11" ca="1">INDIRECT($G$1 &amp; "!F" &amp; (ROW() + $R$1))</f>
        <v>#VALUE!</v>
      </c>
      <c r="J11" t="e" cm="1" vm="2">
        <f t="array" aca="1" ref="J11" ca="1">INDIRECT($G$1 &amp; "!G" &amp; (ROW() + $R$1))</f>
        <v>#VALUE!</v>
      </c>
      <c r="K11" t="e" cm="1" vm="2">
        <f t="array" aca="1" ref="K11" ca="1">INDIRECT($G$1 &amp; "!I" &amp; (ROW() + $R$1))</f>
        <v>#VALUE!</v>
      </c>
      <c r="L11" t="e" cm="1" vm="2">
        <f t="array" aca="1" ref="L11" ca="1">INDIRECT($G$1 &amp; "!J" &amp; (ROW() +$R$1))</f>
        <v>#VALUE!</v>
      </c>
      <c r="M11" t="e" cm="1" vm="2">
        <f t="array" aca="1" ref="M11" ca="1">INDIRECT($G$1 &amp; "!K" &amp; (ROW() + $R$1))</f>
        <v>#VALUE!</v>
      </c>
      <c r="N11" t="e" cm="1" vm="2">
        <f t="array" aca="1" ref="N11" ca="1">INDIRECT($G$1 &amp; "!L" &amp; (ROW() + $R$1))</f>
        <v>#VALUE!</v>
      </c>
      <c r="O11" t="e" cm="1" vm="2">
        <f t="array" aca="1" ref="O11" ca="1">INDIRECT($G$1 &amp; "!M" &amp; (ROW() + $R$1))</f>
        <v>#VALUE!</v>
      </c>
      <c r="P11" t="e" cm="1" vm="2">
        <f t="array" aca="1" ref="P11" ca="1">INDIRECT($G$1 &amp; "!N" &amp; (ROW() + $R$1))</f>
        <v>#VALUE!</v>
      </c>
      <c r="Q11" t="e" cm="1" vm="2">
        <f t="array" aca="1" ref="Q11" ca="1">INDIRECT($G$1 &amp; "!O" &amp; (ROW() + $R$1))</f>
        <v>#VALUE!</v>
      </c>
      <c r="R11" t="e" cm="1" vm="2">
        <f t="array" aca="1" ref="R11" ca="1">INDIRECT($G$1 &amp; "!W" &amp; (ROW() + $R$1))</f>
        <v>#VALUE!</v>
      </c>
      <c r="S11" t="e" cm="1" vm="2">
        <f t="array" aca="1" ref="S11" ca="1">INDIRECT($G$1 &amp; "!X" &amp; (ROW() + $R$1))</f>
        <v>#VALUE!</v>
      </c>
    </row>
    <row r="12" spans="1:19">
      <c r="F12" t="e" cm="1" vm="2">
        <f t="array" aca="1" ref="F12" ca="1">INDIRECT($G$1 &amp; "!A" &amp; (ROW() + $R$1))</f>
        <v>#VALUE!</v>
      </c>
      <c r="G12" t="e" cm="1" vm="2">
        <f t="array" aca="1" ref="G12" ca="1">INDIRECT($G$1 &amp; "!B" &amp; (ROW() + $R$1))</f>
        <v>#VALUE!</v>
      </c>
      <c r="I12" t="e" cm="1" vm="2">
        <f t="array" aca="1" ref="I12" ca="1">INDIRECT($G$1 &amp; "!F" &amp; (ROW() + $R$1))</f>
        <v>#VALUE!</v>
      </c>
      <c r="J12" t="e" cm="1" vm="2">
        <f t="array" aca="1" ref="J12" ca="1">INDIRECT($G$1 &amp; "!G" &amp; (ROW() + $R$1))</f>
        <v>#VALUE!</v>
      </c>
      <c r="K12" t="e" cm="1" vm="2">
        <f t="array" aca="1" ref="K12" ca="1">INDIRECT($G$1 &amp; "!I" &amp; (ROW() + $R$1))</f>
        <v>#VALUE!</v>
      </c>
      <c r="L12" t="e" cm="1" vm="2">
        <f t="array" aca="1" ref="L12" ca="1">INDIRECT($G$1 &amp; "!J" &amp; (ROW() +$R$1))</f>
        <v>#VALUE!</v>
      </c>
      <c r="M12" t="e" cm="1" vm="2">
        <f t="array" aca="1" ref="M12" ca="1">INDIRECT($G$1 &amp; "!K" &amp; (ROW() + $R$1))</f>
        <v>#VALUE!</v>
      </c>
      <c r="N12" t="e" cm="1" vm="2">
        <f t="array" aca="1" ref="N12" ca="1">INDIRECT($G$1 &amp; "!L" &amp; (ROW() + $R$1))</f>
        <v>#VALUE!</v>
      </c>
      <c r="O12" t="e" cm="1" vm="2">
        <f t="array" aca="1" ref="O12" ca="1">INDIRECT($G$1 &amp; "!M" &amp; (ROW() + $R$1))</f>
        <v>#VALUE!</v>
      </c>
      <c r="P12" t="e" cm="1" vm="2">
        <f t="array" aca="1" ref="P12" ca="1">INDIRECT($G$1 &amp; "!V" &amp; (ROW() + $R$1))</f>
        <v>#VALUE!</v>
      </c>
    </row>
    <row r="13" spans="1:19">
      <c r="F13" t="e" cm="1" vm="2">
        <f t="array" aca="1" ref="F13" ca="1">INDIRECT($G$1 &amp; "!A" &amp; (ROW() + $R$1))</f>
        <v>#VALUE!</v>
      </c>
      <c r="G13" t="e" cm="1" vm="2">
        <f t="array" aca="1" ref="G13" ca="1">INDIRECT($G$1 &amp; "!B" &amp; (ROW() + $R$1))</f>
        <v>#VALUE!</v>
      </c>
      <c r="I13" t="e" cm="1" vm="2">
        <f t="array" aca="1" ref="I13" ca="1">INDIRECT($G$1 &amp; "!F" &amp; (ROW() + $R$1))</f>
        <v>#VALUE!</v>
      </c>
      <c r="J13" t="e" cm="1" vm="2">
        <f t="array" aca="1" ref="J13" ca="1">INDIRECT($G$1 &amp; "!G" &amp; (ROW() + $R$1))</f>
        <v>#VALUE!</v>
      </c>
      <c r="K13" t="e" cm="1" vm="2">
        <f t="array" aca="1" ref="K13" ca="1">INDIRECT($G$1 &amp; "!I" &amp; (ROW() + $R$1))</f>
        <v>#VALUE!</v>
      </c>
      <c r="L13" t="e" cm="1" vm="2">
        <f t="array" aca="1" ref="L13" ca="1">INDIRECT($G$1 &amp; "!J" &amp; (ROW() +$R$1))</f>
        <v>#VALUE!</v>
      </c>
      <c r="M13" t="e" cm="1" vm="2">
        <f t="array" aca="1" ref="M13" ca="1">INDIRECT($G$1 &amp; "!K" &amp; (ROW() + $R$1))</f>
        <v>#VALUE!</v>
      </c>
      <c r="N13" t="e" cm="1" vm="2">
        <f t="array" aca="1" ref="N13" ca="1">INDIRECT($G$1 &amp; "!L" &amp; (ROW() + $R$1))</f>
        <v>#VALUE!</v>
      </c>
      <c r="O13" t="e" cm="1" vm="2">
        <f t="array" aca="1" ref="O13" ca="1">INDIRECT($G$1 &amp; "!M" &amp; (ROW() + $R$1))</f>
        <v>#VALUE!</v>
      </c>
      <c r="P13" t="e" cm="1" vm="2">
        <f t="array" aca="1" ref="P13" ca="1">INDIRECT($G$1 &amp; "!V" &amp; (ROW() + $R$1))</f>
        <v>#VALUE!</v>
      </c>
    </row>
    <row r="14" spans="1:19">
      <c r="F14" t="e" cm="1" vm="2">
        <f t="array" aca="1" ref="F14" ca="1">INDIRECT($G$1 &amp; "!A" &amp; (ROW() + $R$1))</f>
        <v>#VALUE!</v>
      </c>
      <c r="G14" t="e" cm="1" vm="2">
        <f t="array" aca="1" ref="G14" ca="1">INDIRECT($G$1 &amp; "!B" &amp; (ROW() + $R$1))</f>
        <v>#VALUE!</v>
      </c>
      <c r="I14" t="e" cm="1" vm="2">
        <f t="array" aca="1" ref="I14" ca="1">INDIRECT($G$1 &amp; "!F" &amp; (ROW() + $R$1))</f>
        <v>#VALUE!</v>
      </c>
      <c r="J14" t="e" cm="1" vm="2">
        <f t="array" aca="1" ref="J14" ca="1">INDIRECT($G$1 &amp; "!G" &amp; (ROW() + $R$1))</f>
        <v>#VALUE!</v>
      </c>
      <c r="K14" t="e" cm="1" vm="2">
        <f t="array" aca="1" ref="K14" ca="1">INDIRECT($G$1 &amp; "!I" &amp; (ROW() + $R$1))</f>
        <v>#VALUE!</v>
      </c>
      <c r="L14" t="e" cm="1" vm="2">
        <f t="array" aca="1" ref="L14" ca="1">INDIRECT($G$1 &amp; "!J" &amp; (ROW() +$R$1))</f>
        <v>#VALUE!</v>
      </c>
      <c r="M14" t="e" cm="1" vm="2">
        <f t="array" aca="1" ref="M14" ca="1">INDIRECT($G$1 &amp; "!K" &amp; (ROW() + $R$1))</f>
        <v>#VALUE!</v>
      </c>
      <c r="N14" t="e" cm="1" vm="2">
        <f t="array" aca="1" ref="N14" ca="1">INDIRECT($G$1 &amp; "!L" &amp; (ROW() + $R$1))</f>
        <v>#VALUE!</v>
      </c>
      <c r="O14" t="e" cm="1" vm="2">
        <f t="array" aca="1" ref="O14" ca="1">INDIRECT($G$1 &amp; "!M" &amp; (ROW() + $R$1))</f>
        <v>#VALUE!</v>
      </c>
      <c r="P14" t="e" cm="1" vm="2">
        <f t="array" aca="1" ref="P14" ca="1">INDIRECT($G$1 &amp; "!V" &amp; (ROW() + $R$1))</f>
        <v>#VALUE!</v>
      </c>
    </row>
    <row r="15" spans="1:19">
      <c r="F15" t="e" cm="1" vm="2">
        <f t="array" aca="1" ref="F15" ca="1">INDIRECT($G$1 &amp; "!A" &amp; (ROW() + $R$1))</f>
        <v>#VALUE!</v>
      </c>
      <c r="G15" t="e" cm="1" vm="2">
        <f t="array" aca="1" ref="G15" ca="1">INDIRECT($G$1 &amp; "!B" &amp; (ROW() + $R$1))</f>
        <v>#VALUE!</v>
      </c>
      <c r="I15" t="e" cm="1" vm="2">
        <f t="array" aca="1" ref="I15" ca="1">INDIRECT($G$1 &amp; "!F" &amp; (ROW() + $R$1))</f>
        <v>#VALUE!</v>
      </c>
      <c r="J15" t="e" cm="1" vm="2">
        <f t="array" aca="1" ref="J15" ca="1">INDIRECT($G$1 &amp; "!G" &amp; (ROW() + $R$1))</f>
        <v>#VALUE!</v>
      </c>
      <c r="K15" t="e" cm="1" vm="2">
        <f t="array" aca="1" ref="K15" ca="1">INDIRECT($G$1 &amp; "!I" &amp; (ROW() + $R$1))</f>
        <v>#VALUE!</v>
      </c>
      <c r="L15" t="e" cm="1" vm="2">
        <f t="array" aca="1" ref="L15" ca="1">INDIRECT($G$1 &amp; "!J" &amp; (ROW() +$R$1))</f>
        <v>#VALUE!</v>
      </c>
      <c r="M15" t="e" cm="1" vm="2">
        <f t="array" aca="1" ref="M15" ca="1">INDIRECT($G$1 &amp; "!K" &amp; (ROW() + $R$1))</f>
        <v>#VALUE!</v>
      </c>
      <c r="N15" t="e" cm="1" vm="2">
        <f t="array" aca="1" ref="N15" ca="1">INDIRECT($G$1 &amp; "!L" &amp; (ROW() + $R$1))</f>
        <v>#VALUE!</v>
      </c>
      <c r="O15" t="e" cm="1" vm="2">
        <f t="array" aca="1" ref="O15" ca="1">INDIRECT($G$1 &amp; "!M" &amp; (ROW() + $R$1))</f>
        <v>#VALUE!</v>
      </c>
      <c r="P15" t="e" cm="1" vm="2">
        <f t="array" aca="1" ref="P15" ca="1">INDIRECT($G$1 &amp; "!V" &amp; (ROW() + $R$1))</f>
        <v>#VALUE!</v>
      </c>
    </row>
    <row r="16" spans="1:19">
      <c r="F16" t="e" cm="1" vm="2">
        <f t="array" aca="1" ref="F16" ca="1">INDIRECT($G$1 &amp; "!A" &amp; (ROW() + $R$1))</f>
        <v>#VALUE!</v>
      </c>
      <c r="G16" t="e" cm="1" vm="2">
        <f t="array" aca="1" ref="G16" ca="1">INDIRECT($G$1 &amp; "!B" &amp; (ROW() + $R$1))</f>
        <v>#VALUE!</v>
      </c>
      <c r="I16" t="e" cm="1" vm="2">
        <f t="array" aca="1" ref="I16" ca="1">INDIRECT($G$1 &amp; "!F" &amp; (ROW() + $R$1))</f>
        <v>#VALUE!</v>
      </c>
      <c r="J16" t="e" cm="1" vm="2">
        <f t="array" aca="1" ref="J16" ca="1">INDIRECT($G$1 &amp; "!G" &amp; (ROW() + $R$1))</f>
        <v>#VALUE!</v>
      </c>
      <c r="K16" t="e" cm="1" vm="2">
        <f t="array" aca="1" ref="K16" ca="1">INDIRECT($G$1 &amp; "!I" &amp; (ROW() + $R$1))</f>
        <v>#VALUE!</v>
      </c>
      <c r="L16" t="e" cm="1" vm="2">
        <f t="array" aca="1" ref="L16" ca="1">INDIRECT($G$1 &amp; "!J" &amp; (ROW() +$R$1))</f>
        <v>#VALUE!</v>
      </c>
      <c r="M16" t="e" cm="1" vm="2">
        <f t="array" aca="1" ref="M16" ca="1">INDIRECT($G$1 &amp; "!K" &amp; (ROW() + $R$1))</f>
        <v>#VALUE!</v>
      </c>
      <c r="N16" t="e" cm="1" vm="2">
        <f t="array" aca="1" ref="N16" ca="1">INDIRECT($G$1 &amp; "!L" &amp; (ROW() + $R$1))</f>
        <v>#VALUE!</v>
      </c>
      <c r="O16" t="e" cm="1" vm="2">
        <f t="array" aca="1" ref="O16" ca="1">INDIRECT($G$1 &amp; "!M" &amp; (ROW() + $R$1))</f>
        <v>#VALUE!</v>
      </c>
      <c r="P16" t="e" cm="1" vm="2">
        <f t="array" aca="1" ref="P16" ca="1">INDIRECT($G$1 &amp; "!V" &amp; (ROW() + $R$1))</f>
        <v>#VALUE!</v>
      </c>
    </row>
    <row r="17" spans="6:16">
      <c r="F17" t="e" cm="1" vm="2">
        <f t="array" aca="1" ref="F17" ca="1">INDIRECT($G$1 &amp; "!A" &amp; (ROW() + $R$1))</f>
        <v>#VALUE!</v>
      </c>
      <c r="G17" t="e" cm="1" vm="2">
        <f t="array" aca="1" ref="G17" ca="1">INDIRECT($G$1 &amp; "!B" &amp; (ROW() + $R$1))</f>
        <v>#VALUE!</v>
      </c>
      <c r="I17" t="e" cm="1" vm="2">
        <f t="array" aca="1" ref="I17" ca="1">INDIRECT($G$1 &amp; "!F" &amp; (ROW() + $R$1))</f>
        <v>#VALUE!</v>
      </c>
      <c r="J17" t="e" cm="1" vm="2">
        <f t="array" aca="1" ref="J17" ca="1">INDIRECT($G$1 &amp; "!G" &amp; (ROW() + $R$1))</f>
        <v>#VALUE!</v>
      </c>
      <c r="K17" t="e" cm="1" vm="2">
        <f t="array" aca="1" ref="K17" ca="1">INDIRECT($G$1 &amp; "!I" &amp; (ROW() + $R$1))</f>
        <v>#VALUE!</v>
      </c>
      <c r="L17" t="e" cm="1" vm="2">
        <f t="array" aca="1" ref="L17" ca="1">INDIRECT($G$1 &amp; "!J" &amp; (ROW() +$R$1))</f>
        <v>#VALUE!</v>
      </c>
      <c r="M17" t="e" cm="1" vm="2">
        <f t="array" aca="1" ref="M17" ca="1">INDIRECT($G$1 &amp; "!K" &amp; (ROW() + $R$1))</f>
        <v>#VALUE!</v>
      </c>
      <c r="N17" t="e" cm="1" vm="2">
        <f t="array" aca="1" ref="N17" ca="1">INDIRECT($G$1 &amp; "!L" &amp; (ROW() + $R$1))</f>
        <v>#VALUE!</v>
      </c>
      <c r="O17" t="e" cm="1" vm="2">
        <f t="array" aca="1" ref="O17" ca="1">INDIRECT($G$1 &amp; "!M" &amp; (ROW() + $R$1))</f>
        <v>#VALUE!</v>
      </c>
      <c r="P17" t="e" cm="1" vm="2">
        <f t="array" aca="1" ref="P17" ca="1">INDIRECT($G$1 &amp; "!V" &amp; (ROW() + $R$1))</f>
        <v>#VALUE!</v>
      </c>
    </row>
    <row r="18" spans="6:16">
      <c r="F18" t="e" cm="1" vm="2">
        <f t="array" aca="1" ref="F18" ca="1">INDIRECT($G$1 &amp; "!A" &amp; (ROW() + $R$1))</f>
        <v>#VALUE!</v>
      </c>
      <c r="G18" t="e" cm="1" vm="2">
        <f t="array" aca="1" ref="G18" ca="1">INDIRECT($G$1 &amp; "!B" &amp; (ROW() + $R$1))</f>
        <v>#VALUE!</v>
      </c>
      <c r="I18" t="e" cm="1" vm="2">
        <f t="array" aca="1" ref="I18" ca="1">INDIRECT($G$1 &amp; "!F" &amp; (ROW() + $R$1))</f>
        <v>#VALUE!</v>
      </c>
      <c r="J18" t="e" cm="1" vm="2">
        <f t="array" aca="1" ref="J18" ca="1">INDIRECT($G$1 &amp; "!G" &amp; (ROW() + $R$1))</f>
        <v>#VALUE!</v>
      </c>
      <c r="K18" t="e" cm="1" vm="2">
        <f t="array" aca="1" ref="K18" ca="1">INDIRECT($G$1 &amp; "!I" &amp; (ROW() + $R$1))</f>
        <v>#VALUE!</v>
      </c>
      <c r="L18" t="e" cm="1" vm="2">
        <f t="array" aca="1" ref="L18" ca="1">INDIRECT($G$1 &amp; "!J" &amp; (ROW() +$R$1))</f>
        <v>#VALUE!</v>
      </c>
      <c r="M18" t="e" cm="1" vm="2">
        <f t="array" aca="1" ref="M18" ca="1">INDIRECT($G$1 &amp; "!K" &amp; (ROW() + $R$1))</f>
        <v>#VALUE!</v>
      </c>
      <c r="N18" t="e" cm="1" vm="2">
        <f t="array" aca="1" ref="N18" ca="1">INDIRECT($G$1 &amp; "!L" &amp; (ROW() + $R$1))</f>
        <v>#VALUE!</v>
      </c>
      <c r="O18" t="e" cm="1" vm="2">
        <f t="array" aca="1" ref="O18" ca="1">INDIRECT($G$1 &amp; "!M" &amp; (ROW() + $R$1))</f>
        <v>#VALUE!</v>
      </c>
      <c r="P18" t="e" cm="1" vm="2">
        <f t="array" aca="1" ref="P18" ca="1">INDIRECT($G$1 &amp; "!V" &amp; (ROW() + $R$1))</f>
        <v>#VALUE!</v>
      </c>
    </row>
    <row r="19" spans="6:16">
      <c r="F19" t="e" cm="1" vm="2">
        <f t="array" aca="1" ref="F19" ca="1">INDIRECT($G$1 &amp; "!A" &amp; (ROW() + $R$1))</f>
        <v>#VALUE!</v>
      </c>
      <c r="G19" t="e" cm="1" vm="2">
        <f t="array" aca="1" ref="G19" ca="1">INDIRECT($G$1 &amp; "!B" &amp; (ROW() + $R$1))</f>
        <v>#VALUE!</v>
      </c>
      <c r="I19" t="e" cm="1" vm="2">
        <f t="array" aca="1" ref="I19" ca="1">INDIRECT($G$1 &amp; "!F" &amp; (ROW() + $R$1))</f>
        <v>#VALUE!</v>
      </c>
      <c r="J19" t="e" cm="1" vm="2">
        <f t="array" aca="1" ref="J19" ca="1">INDIRECT($G$1 &amp; "!G" &amp; (ROW() + $R$1))</f>
        <v>#VALUE!</v>
      </c>
      <c r="K19" t="e" cm="1" vm="2">
        <f t="array" aca="1" ref="K19" ca="1">INDIRECT($G$1 &amp; "!I" &amp; (ROW() + $R$1))</f>
        <v>#VALUE!</v>
      </c>
      <c r="L19" t="e" cm="1" vm="2">
        <f t="array" aca="1" ref="L19" ca="1">INDIRECT($G$1 &amp; "!J" &amp; (ROW() +$R$1))</f>
        <v>#VALUE!</v>
      </c>
      <c r="M19" t="e" cm="1" vm="2">
        <f t="array" aca="1" ref="M19" ca="1">INDIRECT($G$1 &amp; "!K" &amp; (ROW() + $R$1))</f>
        <v>#VALUE!</v>
      </c>
      <c r="N19" t="e" cm="1" vm="2">
        <f t="array" aca="1" ref="N19" ca="1">INDIRECT($G$1 &amp; "!L" &amp; (ROW() + $R$1))</f>
        <v>#VALUE!</v>
      </c>
      <c r="O19" t="e" cm="1" vm="2">
        <f t="array" aca="1" ref="O19" ca="1">INDIRECT($G$1 &amp; "!M" &amp; (ROW() + $R$1))</f>
        <v>#VALUE!</v>
      </c>
      <c r="P19" t="e" cm="1" vm="2">
        <f t="array" aca="1" ref="P19" ca="1">INDIRECT($G$1 &amp; "!V" &amp; (ROW() + $R$1))</f>
        <v>#VALUE!</v>
      </c>
    </row>
    <row r="20" spans="6:16">
      <c r="F20" t="e" cm="1" vm="2">
        <f t="array" aca="1" ref="F20" ca="1">INDIRECT($G$1 &amp; "!A" &amp; (ROW() + $R$1))</f>
        <v>#VALUE!</v>
      </c>
      <c r="G20" t="e" cm="1" vm="2">
        <f t="array" aca="1" ref="G20" ca="1">INDIRECT($G$1 &amp; "!B" &amp; (ROW() + $R$1))</f>
        <v>#VALUE!</v>
      </c>
      <c r="I20" t="e" cm="1" vm="2">
        <f t="array" aca="1" ref="I20" ca="1">INDIRECT($G$1 &amp; "!F" &amp; (ROW() + $R$1))</f>
        <v>#VALUE!</v>
      </c>
      <c r="J20" t="e" cm="1" vm="2">
        <f t="array" aca="1" ref="J20" ca="1">INDIRECT($G$1 &amp; "!G" &amp; (ROW() + $R$1))</f>
        <v>#VALUE!</v>
      </c>
      <c r="K20" t="e" cm="1" vm="2">
        <f t="array" aca="1" ref="K20" ca="1">INDIRECT($G$1 &amp; "!I" &amp; (ROW() + $R$1))</f>
        <v>#VALUE!</v>
      </c>
      <c r="L20" t="e" cm="1" vm="2">
        <f t="array" aca="1" ref="L20" ca="1">INDIRECT($G$1 &amp; "!J" &amp; (ROW() +$R$1))</f>
        <v>#VALUE!</v>
      </c>
      <c r="M20" t="e" cm="1" vm="2">
        <f t="array" aca="1" ref="M20" ca="1">INDIRECT($G$1 &amp; "!K" &amp; (ROW() + $R$1))</f>
        <v>#VALUE!</v>
      </c>
      <c r="N20" t="e" cm="1" vm="2">
        <f t="array" aca="1" ref="N20" ca="1">INDIRECT($G$1 &amp; "!L" &amp; (ROW() + $R$1))</f>
        <v>#VALUE!</v>
      </c>
      <c r="O20" t="e" cm="1" vm="2">
        <f t="array" aca="1" ref="O20" ca="1">INDIRECT($G$1 &amp; "!M" &amp; (ROW() + $R$1))</f>
        <v>#VALUE!</v>
      </c>
      <c r="P20" t="e" cm="1" vm="2">
        <f t="array" aca="1" ref="P20" ca="1">INDIRECT($G$1 &amp; "!V" &amp; (ROW() + $R$1))</f>
        <v>#VALUE!</v>
      </c>
    </row>
    <row r="21" spans="6:16">
      <c r="F21" t="e" cm="1" vm="2">
        <f t="array" aca="1" ref="F21" ca="1">INDIRECT($G$1 &amp; "!A" &amp; (ROW() + $R$1))</f>
        <v>#VALUE!</v>
      </c>
      <c r="G21" t="e" cm="1" vm="2">
        <f t="array" aca="1" ref="G21" ca="1">INDIRECT($G$1 &amp; "!B" &amp; (ROW() + $R$1))</f>
        <v>#VALUE!</v>
      </c>
      <c r="I21" t="e" cm="1" vm="2">
        <f t="array" aca="1" ref="I21" ca="1">INDIRECT($G$1 &amp; "!F" &amp; (ROW() + $R$1))</f>
        <v>#VALUE!</v>
      </c>
      <c r="J21" t="e" cm="1" vm="2">
        <f t="array" aca="1" ref="J21" ca="1">INDIRECT($G$1 &amp; "!G" &amp; (ROW() + $R$1))</f>
        <v>#VALUE!</v>
      </c>
      <c r="K21" t="e" cm="1" vm="2">
        <f t="array" aca="1" ref="K21" ca="1">INDIRECT($G$1 &amp; "!I" &amp; (ROW() + $R$1))</f>
        <v>#VALUE!</v>
      </c>
      <c r="L21" t="e" cm="1" vm="2">
        <f t="array" aca="1" ref="L21" ca="1">INDIRECT($G$1 &amp; "!J" &amp; (ROW() +$R$1))</f>
        <v>#VALUE!</v>
      </c>
      <c r="M21" t="e" cm="1" vm="2">
        <f t="array" aca="1" ref="M21" ca="1">INDIRECT($G$1 &amp; "!K" &amp; (ROW() + $R$1))</f>
        <v>#VALUE!</v>
      </c>
      <c r="N21" t="e" cm="1" vm="2">
        <f t="array" aca="1" ref="N21" ca="1">INDIRECT($G$1 &amp; "!L" &amp; (ROW() + $R$1))</f>
        <v>#VALUE!</v>
      </c>
      <c r="O21" t="e" cm="1" vm="2">
        <f t="array" aca="1" ref="O21" ca="1">INDIRECT($G$1 &amp; "!M" &amp; (ROW() + $R$1))</f>
        <v>#VALUE!</v>
      </c>
      <c r="P21" t="e" cm="1" vm="2">
        <f t="array" aca="1" ref="P21" ca="1">INDIRECT($G$1 &amp; "!V" &amp; (ROW() + $R$1))</f>
        <v>#VALUE!</v>
      </c>
    </row>
    <row r="22" spans="6:16">
      <c r="F22" t="e" cm="1" vm="2">
        <f t="array" aca="1" ref="F22" ca="1">INDIRECT($G$1 &amp; "!A" &amp; (ROW() + $R$1))</f>
        <v>#VALUE!</v>
      </c>
      <c r="G22" t="e" cm="1" vm="2">
        <f t="array" aca="1" ref="G22" ca="1">INDIRECT($G$1 &amp; "!B" &amp; (ROW() + $R$1))</f>
        <v>#VALUE!</v>
      </c>
      <c r="I22" t="e" cm="1" vm="2">
        <f t="array" aca="1" ref="I22" ca="1">INDIRECT($G$1 &amp; "!F" &amp; (ROW() + $R$1))</f>
        <v>#VALUE!</v>
      </c>
      <c r="J22" t="e" cm="1" vm="2">
        <f t="array" aca="1" ref="J22" ca="1">INDIRECT($G$1 &amp; "!G" &amp; (ROW() + $R$1))</f>
        <v>#VALUE!</v>
      </c>
      <c r="K22" t="e" cm="1" vm="2">
        <f t="array" aca="1" ref="K22" ca="1">INDIRECT($G$1 &amp; "!I" &amp; (ROW() + $R$1))</f>
        <v>#VALUE!</v>
      </c>
      <c r="L22" t="e" cm="1" vm="2">
        <f t="array" aca="1" ref="L22" ca="1">INDIRECT($G$1 &amp; "!J" &amp; (ROW() +$R$1))</f>
        <v>#VALUE!</v>
      </c>
      <c r="M22" t="e" cm="1" vm="2">
        <f t="array" aca="1" ref="M22" ca="1">INDIRECT($G$1 &amp; "!K" &amp; (ROW() + $R$1))</f>
        <v>#VALUE!</v>
      </c>
      <c r="N22" t="e" cm="1" vm="2">
        <f t="array" aca="1" ref="N22" ca="1">INDIRECT($G$1 &amp; "!L" &amp; (ROW() + $R$1))</f>
        <v>#VALUE!</v>
      </c>
      <c r="O22" t="e" cm="1" vm="2">
        <f t="array" aca="1" ref="O22" ca="1">INDIRECT($G$1 &amp; "!M" &amp; (ROW() + $R$1))</f>
        <v>#VALUE!</v>
      </c>
      <c r="P22" t="e" cm="1" vm="2">
        <f t="array" aca="1" ref="P22" ca="1">INDIRECT($G$1 &amp; "!V" &amp; (ROW() + $R$1))</f>
        <v>#VALUE!</v>
      </c>
    </row>
    <row r="23" spans="6:16">
      <c r="F23" t="e" cm="1" vm="2">
        <f t="array" aca="1" ref="F23" ca="1">INDIRECT($G$1 &amp; "!A" &amp; (ROW() + $R$1))</f>
        <v>#VALUE!</v>
      </c>
      <c r="G23" t="e" cm="1" vm="2">
        <f t="array" aca="1" ref="G23" ca="1">INDIRECT($G$1 &amp; "!B" &amp; (ROW() + $R$1))</f>
        <v>#VALUE!</v>
      </c>
      <c r="I23" t="e" cm="1" vm="2">
        <f t="array" aca="1" ref="I23" ca="1">INDIRECT($G$1 &amp; "!F" &amp; (ROW() + $R$1))</f>
        <v>#VALUE!</v>
      </c>
      <c r="J23" t="e" cm="1" vm="2">
        <f t="array" aca="1" ref="J23" ca="1">INDIRECT($G$1 &amp; "!G" &amp; (ROW() + $R$1))</f>
        <v>#VALUE!</v>
      </c>
      <c r="K23" t="e" cm="1" vm="2">
        <f t="array" aca="1" ref="K23" ca="1">INDIRECT($G$1 &amp; "!I" &amp; (ROW() + $R$1))</f>
        <v>#VALUE!</v>
      </c>
      <c r="L23" t="e" cm="1" vm="2">
        <f t="array" aca="1" ref="L23" ca="1">INDIRECT($G$1 &amp; "!J" &amp; (ROW() +$R$1))</f>
        <v>#VALUE!</v>
      </c>
      <c r="M23" t="e" cm="1" vm="2">
        <f t="array" aca="1" ref="M23" ca="1">INDIRECT($G$1 &amp; "!K" &amp; (ROW() + $R$1))</f>
        <v>#VALUE!</v>
      </c>
      <c r="N23" t="e" cm="1" vm="2">
        <f t="array" aca="1" ref="N23" ca="1">INDIRECT($G$1 &amp; "!L" &amp; (ROW() + $R$1))</f>
        <v>#VALUE!</v>
      </c>
      <c r="O23" t="e" cm="1" vm="2">
        <f t="array" aca="1" ref="O23" ca="1">INDIRECT($G$1 &amp; "!M" &amp; (ROW() + $R$1))</f>
        <v>#VALUE!</v>
      </c>
      <c r="P23" t="e" cm="1" vm="2">
        <f t="array" aca="1" ref="P23" ca="1">INDIRECT($G$1 &amp; "!V" &amp; (ROW() + $R$1))</f>
        <v>#VALUE!</v>
      </c>
    </row>
    <row r="24" spans="6:16">
      <c r="F24" t="e" cm="1" vm="2">
        <f t="array" aca="1" ref="F24" ca="1">INDIRECT($G$1 &amp; "!A" &amp; (ROW() + $R$1))</f>
        <v>#VALUE!</v>
      </c>
      <c r="G24" t="e" cm="1" vm="2">
        <f t="array" aca="1" ref="G24" ca="1">INDIRECT($G$1 &amp; "!B" &amp; (ROW() + $R$1))</f>
        <v>#VALUE!</v>
      </c>
      <c r="I24" t="e" cm="1" vm="2">
        <f t="array" aca="1" ref="I24" ca="1">INDIRECT($G$1 &amp; "!F" &amp; (ROW() + $R$1))</f>
        <v>#VALUE!</v>
      </c>
      <c r="J24" t="e" cm="1" vm="2">
        <f t="array" aca="1" ref="J24" ca="1">INDIRECT($G$1 &amp; "!G" &amp; (ROW() + $R$1))</f>
        <v>#VALUE!</v>
      </c>
      <c r="K24" t="e" cm="1" vm="2">
        <f t="array" aca="1" ref="K24" ca="1">INDIRECT($G$1 &amp; "!I" &amp; (ROW() + $R$1))</f>
        <v>#VALUE!</v>
      </c>
      <c r="L24" t="e" cm="1" vm="2">
        <f t="array" aca="1" ref="L24" ca="1">INDIRECT($G$1 &amp; "!J" &amp; (ROW() +$R$1))</f>
        <v>#VALUE!</v>
      </c>
      <c r="M24" t="e" cm="1" vm="2">
        <f t="array" aca="1" ref="M24" ca="1">INDIRECT($G$1 &amp; "!K" &amp; (ROW() + $R$1))</f>
        <v>#VALUE!</v>
      </c>
      <c r="N24" t="e" cm="1" vm="2">
        <f t="array" aca="1" ref="N24" ca="1">INDIRECT($G$1 &amp; "!L" &amp; (ROW() + $R$1))</f>
        <v>#VALUE!</v>
      </c>
      <c r="O24" t="e" cm="1" vm="2">
        <f t="array" aca="1" ref="O24" ca="1">INDIRECT($G$1 &amp; "!M" &amp; (ROW() + $R$1))</f>
        <v>#VALUE!</v>
      </c>
      <c r="P24" t="e" cm="1" vm="2">
        <f t="array" aca="1" ref="P24" ca="1">INDIRECT($G$1 &amp; "!V" &amp; (ROW() + $R$1))</f>
        <v>#VALUE!</v>
      </c>
    </row>
    <row r="25" spans="6:16">
      <c r="F25" t="e" cm="1" vm="2">
        <f t="array" aca="1" ref="F25" ca="1">INDIRECT($G$1 &amp; "!A" &amp; (ROW() + $R$1))</f>
        <v>#VALUE!</v>
      </c>
      <c r="G25" t="e" cm="1" vm="2">
        <f t="array" aca="1" ref="G25" ca="1">INDIRECT($G$1 &amp; "!B" &amp; (ROW() + $R$1))</f>
        <v>#VALUE!</v>
      </c>
      <c r="I25" t="e" cm="1" vm="2">
        <f t="array" aca="1" ref="I25" ca="1">INDIRECT($G$1 &amp; "!F" &amp; (ROW() + $R$1))</f>
        <v>#VALUE!</v>
      </c>
      <c r="J25" t="e" cm="1" vm="2">
        <f t="array" aca="1" ref="J25" ca="1">INDIRECT($G$1 &amp; "!G" &amp; (ROW() + $R$1))</f>
        <v>#VALUE!</v>
      </c>
      <c r="K25" t="e" cm="1" vm="2">
        <f t="array" aca="1" ref="K25" ca="1">INDIRECT($G$1 &amp; "!I" &amp; (ROW() + $R$1))</f>
        <v>#VALUE!</v>
      </c>
      <c r="L25" t="e" cm="1" vm="2">
        <f t="array" aca="1" ref="L25" ca="1">INDIRECT($G$1 &amp; "!J" &amp; (ROW() +$R$1))</f>
        <v>#VALUE!</v>
      </c>
      <c r="M25" t="e" cm="1" vm="2">
        <f t="array" aca="1" ref="M25" ca="1">INDIRECT($G$1 &amp; "!K" &amp; (ROW() + $R$1))</f>
        <v>#VALUE!</v>
      </c>
      <c r="N25" t="e" cm="1" vm="2">
        <f t="array" aca="1" ref="N25" ca="1">INDIRECT($G$1 &amp; "!L" &amp; (ROW() + $R$1))</f>
        <v>#VALUE!</v>
      </c>
      <c r="O25" t="e" cm="1" vm="2">
        <f t="array" aca="1" ref="O25" ca="1">INDIRECT($G$1 &amp; "!M" &amp; (ROW() + $R$1))</f>
        <v>#VALUE!</v>
      </c>
      <c r="P25" t="e" cm="1" vm="2">
        <f t="array" aca="1" ref="P25" ca="1">INDIRECT($G$1 &amp; "!V" &amp; (ROW() + $R$1))</f>
        <v>#VALUE!</v>
      </c>
    </row>
    <row r="26" spans="6:16">
      <c r="F26" t="e" cm="1" vm="2">
        <f t="array" aca="1" ref="F26" ca="1">INDIRECT($G$1 &amp; "!A" &amp; (ROW() + $R$1))</f>
        <v>#VALUE!</v>
      </c>
      <c r="G26" t="e" cm="1" vm="2">
        <f t="array" aca="1" ref="G26" ca="1">INDIRECT($G$1 &amp; "!B" &amp; (ROW() + $R$1))</f>
        <v>#VALUE!</v>
      </c>
      <c r="I26" t="e" cm="1" vm="2">
        <f t="array" aca="1" ref="I26" ca="1">INDIRECT($G$1 &amp; "!F" &amp; (ROW() + $R$1))</f>
        <v>#VALUE!</v>
      </c>
      <c r="J26" t="e" cm="1" vm="2">
        <f t="array" aca="1" ref="J26" ca="1">INDIRECT($G$1 &amp; "!G" &amp; (ROW() + $R$1))</f>
        <v>#VALUE!</v>
      </c>
      <c r="K26" t="e" cm="1" vm="2">
        <f t="array" aca="1" ref="K26" ca="1">INDIRECT($G$1 &amp; "!I" &amp; (ROW() + $R$1))</f>
        <v>#VALUE!</v>
      </c>
      <c r="L26" t="e" cm="1" vm="2">
        <f t="array" aca="1" ref="L26" ca="1">INDIRECT($G$1 &amp; "!J" &amp; (ROW() +$R$1))</f>
        <v>#VALUE!</v>
      </c>
      <c r="M26" t="e" cm="1" vm="2">
        <f t="array" aca="1" ref="M26" ca="1">INDIRECT($G$1 &amp; "!K" &amp; (ROW() + $R$1))</f>
        <v>#VALUE!</v>
      </c>
      <c r="N26" t="e" cm="1" vm="2">
        <f t="array" aca="1" ref="N26" ca="1">INDIRECT($G$1 &amp; "!L" &amp; (ROW() + $R$1))</f>
        <v>#VALUE!</v>
      </c>
      <c r="O26" t="e" cm="1" vm="2">
        <f t="array" aca="1" ref="O26" ca="1">INDIRECT($G$1 &amp; "!M" &amp; (ROW() + $R$1))</f>
        <v>#VALUE!</v>
      </c>
      <c r="P26" t="e" cm="1" vm="2">
        <f t="array" aca="1" ref="P26" ca="1">INDIRECT($G$1 &amp; "!V" &amp; (ROW() + $R$1))</f>
        <v>#VALUE!</v>
      </c>
    </row>
    <row r="27" spans="6:16">
      <c r="F27" t="e" cm="1" vm="2">
        <f t="array" aca="1" ref="F27" ca="1">INDIRECT($G$1 &amp; "!A" &amp; (ROW() + $R$1))</f>
        <v>#VALUE!</v>
      </c>
      <c r="G27" t="e" cm="1" vm="2">
        <f t="array" aca="1" ref="G27" ca="1">INDIRECT($G$1 &amp; "!B" &amp; (ROW() + $R$1))</f>
        <v>#VALUE!</v>
      </c>
      <c r="I27" t="e" cm="1" vm="2">
        <f t="array" aca="1" ref="I27" ca="1">INDIRECT($G$1 &amp; "!F" &amp; (ROW() + $R$1))</f>
        <v>#VALUE!</v>
      </c>
      <c r="J27" t="e" cm="1" vm="2">
        <f t="array" aca="1" ref="J27" ca="1">INDIRECT($G$1 &amp; "!G" &amp; (ROW() + $R$1))</f>
        <v>#VALUE!</v>
      </c>
      <c r="K27" t="e" cm="1" vm="2">
        <f t="array" aca="1" ref="K27" ca="1">INDIRECT($G$1 &amp; "!I" &amp; (ROW() + $R$1))</f>
        <v>#VALUE!</v>
      </c>
      <c r="L27" t="e" cm="1" vm="2">
        <f t="array" aca="1" ref="L27" ca="1">INDIRECT($G$1 &amp; "!J" &amp; (ROW() +$R$1))</f>
        <v>#VALUE!</v>
      </c>
      <c r="M27" t="e" cm="1" vm="2">
        <f t="array" aca="1" ref="M27" ca="1">INDIRECT($G$1 &amp; "!K" &amp; (ROW() + $R$1))</f>
        <v>#VALUE!</v>
      </c>
      <c r="N27" t="e" cm="1" vm="2">
        <f t="array" aca="1" ref="N27" ca="1">INDIRECT($G$1 &amp; "!L" &amp; (ROW() + $R$1))</f>
        <v>#VALUE!</v>
      </c>
      <c r="O27" t="e" cm="1" vm="2">
        <f t="array" aca="1" ref="O27" ca="1">INDIRECT($G$1 &amp; "!M" &amp; (ROW() + $R$1))</f>
        <v>#VALUE!</v>
      </c>
      <c r="P27" t="e" cm="1" vm="2">
        <f t="array" aca="1" ref="P27" ca="1">INDIRECT($G$1 &amp; "!V" &amp; (ROW() + $R$1))</f>
        <v>#VALUE!</v>
      </c>
    </row>
    <row r="28" spans="6:16">
      <c r="F28" t="e" cm="1" vm="2">
        <f t="array" aca="1" ref="F28" ca="1">INDIRECT($G$1 &amp; "!A" &amp; (ROW() + $R$1))</f>
        <v>#VALUE!</v>
      </c>
      <c r="G28" t="e" cm="1" vm="2">
        <f t="array" aca="1" ref="G28" ca="1">INDIRECT($G$1 &amp; "!B" &amp; (ROW() + $R$1))</f>
        <v>#VALUE!</v>
      </c>
      <c r="I28" t="e" cm="1" vm="2">
        <f t="array" aca="1" ref="I28" ca="1">INDIRECT($G$1 &amp; "!F" &amp; (ROW() + $R$1))</f>
        <v>#VALUE!</v>
      </c>
      <c r="J28" t="e" cm="1" vm="2">
        <f t="array" aca="1" ref="J28" ca="1">INDIRECT($G$1 &amp; "!G" &amp; (ROW() + $R$1))</f>
        <v>#VALUE!</v>
      </c>
      <c r="K28" t="e" cm="1" vm="2">
        <f t="array" aca="1" ref="K28" ca="1">INDIRECT($G$1 &amp; "!I" &amp; (ROW() + $R$1))</f>
        <v>#VALUE!</v>
      </c>
      <c r="L28" t="e" cm="1" vm="2">
        <f t="array" aca="1" ref="L28" ca="1">INDIRECT($G$1 &amp; "!J" &amp; (ROW() +$R$1))</f>
        <v>#VALUE!</v>
      </c>
      <c r="M28" t="e" cm="1" vm="2">
        <f t="array" aca="1" ref="M28" ca="1">INDIRECT($G$1 &amp; "!K" &amp; (ROW() + $R$1))</f>
        <v>#VALUE!</v>
      </c>
      <c r="N28" t="e" cm="1" vm="2">
        <f t="array" aca="1" ref="N28" ca="1">INDIRECT($G$1 &amp; "!L" &amp; (ROW() + $R$1))</f>
        <v>#VALUE!</v>
      </c>
      <c r="O28" t="e" cm="1" vm="2">
        <f t="array" aca="1" ref="O28" ca="1">INDIRECT($G$1 &amp; "!M" &amp; (ROW() + $R$1))</f>
        <v>#VALUE!</v>
      </c>
      <c r="P28" t="e" cm="1" vm="2">
        <f t="array" aca="1" ref="P28" ca="1">INDIRECT($G$1 &amp; "!V" &amp; (ROW() + $R$1))</f>
        <v>#VALUE!</v>
      </c>
    </row>
    <row r="29" spans="6:16">
      <c r="F29" t="e" cm="1" vm="2">
        <f t="array" aca="1" ref="F29" ca="1">INDIRECT($G$1 &amp; "!A" &amp; (ROW() + $R$1))</f>
        <v>#VALUE!</v>
      </c>
      <c r="G29" t="e" cm="1" vm="2">
        <f t="array" aca="1" ref="G29" ca="1">INDIRECT($G$1 &amp; "!B" &amp; (ROW() + $R$1))</f>
        <v>#VALUE!</v>
      </c>
      <c r="I29" t="e" cm="1" vm="2">
        <f t="array" aca="1" ref="I29" ca="1">INDIRECT($G$1 &amp; "!F" &amp; (ROW() + $R$1))</f>
        <v>#VALUE!</v>
      </c>
      <c r="J29" t="e" cm="1" vm="2">
        <f t="array" aca="1" ref="J29" ca="1">INDIRECT($G$1 &amp; "!G" &amp; (ROW() + $R$1))</f>
        <v>#VALUE!</v>
      </c>
      <c r="K29" t="e" cm="1" vm="2">
        <f t="array" aca="1" ref="K29" ca="1">INDIRECT($G$1 &amp; "!I" &amp; (ROW() + $R$1))</f>
        <v>#VALUE!</v>
      </c>
      <c r="L29" t="e" cm="1" vm="2">
        <f t="array" aca="1" ref="L29" ca="1">INDIRECT($G$1 &amp; "!J" &amp; (ROW() +$R$1))</f>
        <v>#VALUE!</v>
      </c>
      <c r="M29" t="e" cm="1" vm="2">
        <f t="array" aca="1" ref="M29" ca="1">INDIRECT($G$1 &amp; "!K" &amp; (ROW() + $R$1))</f>
        <v>#VALUE!</v>
      </c>
      <c r="N29" t="e" cm="1" vm="2">
        <f t="array" aca="1" ref="N29" ca="1">INDIRECT($G$1 &amp; "!L" &amp; (ROW() + $R$1))</f>
        <v>#VALUE!</v>
      </c>
      <c r="O29" t="e" cm="1" vm="2">
        <f t="array" aca="1" ref="O29" ca="1">INDIRECT($G$1 &amp; "!M" &amp; (ROW() + $R$1))</f>
        <v>#VALUE!</v>
      </c>
      <c r="P29" t="e" cm="1" vm="2">
        <f t="array" aca="1" ref="P29" ca="1">INDIRECT($G$1 &amp; "!V" &amp; (ROW() + $R$1))</f>
        <v>#VALUE!</v>
      </c>
    </row>
    <row r="30" spans="6:16">
      <c r="F30" t="e" cm="1" vm="2">
        <f t="array" aca="1" ref="F30" ca="1">INDIRECT($G$1 &amp; "!A" &amp; (ROW() + $R$1))</f>
        <v>#VALUE!</v>
      </c>
      <c r="G30" t="e" cm="1" vm="2">
        <f t="array" aca="1" ref="G30" ca="1">INDIRECT($G$1 &amp; "!B" &amp; (ROW() + $R$1))</f>
        <v>#VALUE!</v>
      </c>
      <c r="I30" t="e" cm="1" vm="2">
        <f t="array" aca="1" ref="I30" ca="1">INDIRECT($G$1 &amp; "!F" &amp; (ROW() + $R$1))</f>
        <v>#VALUE!</v>
      </c>
      <c r="J30" t="e" cm="1" vm="2">
        <f t="array" aca="1" ref="J30" ca="1">INDIRECT($G$1 &amp; "!G" &amp; (ROW() + $R$1))</f>
        <v>#VALUE!</v>
      </c>
      <c r="K30" t="e" cm="1" vm="2">
        <f t="array" aca="1" ref="K30" ca="1">INDIRECT($G$1 &amp; "!I" &amp; (ROW() + $R$1))</f>
        <v>#VALUE!</v>
      </c>
      <c r="L30" t="e" cm="1" vm="2">
        <f t="array" aca="1" ref="L30" ca="1">INDIRECT($G$1 &amp; "!J" &amp; (ROW() +$R$1))</f>
        <v>#VALUE!</v>
      </c>
      <c r="M30" t="e" cm="1" vm="2">
        <f t="array" aca="1" ref="M30" ca="1">INDIRECT($G$1 &amp; "!K" &amp; (ROW() + $R$1))</f>
        <v>#VALUE!</v>
      </c>
      <c r="N30" t="e" cm="1" vm="2">
        <f t="array" aca="1" ref="N30" ca="1">INDIRECT($G$1 &amp; "!L" &amp; (ROW() + $R$1))</f>
        <v>#VALUE!</v>
      </c>
      <c r="O30" t="e" cm="1" vm="2">
        <f t="array" aca="1" ref="O30" ca="1">INDIRECT($G$1 &amp; "!M" &amp; (ROW() + $R$1))</f>
        <v>#VALUE!</v>
      </c>
      <c r="P30" t="e" cm="1" vm="2">
        <f t="array" aca="1" ref="P30" ca="1">INDIRECT($G$1 &amp; "!V" &amp; (ROW() + $R$1))</f>
        <v>#VALUE!</v>
      </c>
    </row>
    <row r="31" spans="6:16">
      <c r="F31" t="e" cm="1" vm="2">
        <f t="array" aca="1" ref="F31" ca="1">INDIRECT($G$1 &amp; "!A" &amp; (ROW() + $R$1))</f>
        <v>#VALUE!</v>
      </c>
      <c r="G31" t="e" cm="1" vm="2">
        <f t="array" aca="1" ref="G31" ca="1">INDIRECT($G$1 &amp; "!B" &amp; (ROW() + $R$1))</f>
        <v>#VALUE!</v>
      </c>
      <c r="I31" t="e" cm="1" vm="2">
        <f t="array" aca="1" ref="I31" ca="1">INDIRECT($G$1 &amp; "!F" &amp; (ROW() + $R$1))</f>
        <v>#VALUE!</v>
      </c>
      <c r="J31" t="e" cm="1" vm="2">
        <f t="array" aca="1" ref="J31" ca="1">INDIRECT($G$1 &amp; "!G" &amp; (ROW() + $R$1))</f>
        <v>#VALUE!</v>
      </c>
      <c r="K31" t="e" cm="1" vm="2">
        <f t="array" aca="1" ref="K31" ca="1">INDIRECT($G$1 &amp; "!I" &amp; (ROW() + $R$1))</f>
        <v>#VALUE!</v>
      </c>
      <c r="L31" t="e" cm="1" vm="2">
        <f t="array" aca="1" ref="L31" ca="1">INDIRECT($G$1 &amp; "!J" &amp; (ROW() +$R$1))</f>
        <v>#VALUE!</v>
      </c>
      <c r="M31" t="e" cm="1" vm="2">
        <f t="array" aca="1" ref="M31" ca="1">INDIRECT($G$1 &amp; "!K" &amp; (ROW() + $R$1))</f>
        <v>#VALUE!</v>
      </c>
      <c r="N31" t="e" cm="1" vm="2">
        <f t="array" aca="1" ref="N31" ca="1">INDIRECT($G$1 &amp; "!L" &amp; (ROW() + $R$1))</f>
        <v>#VALUE!</v>
      </c>
      <c r="O31" t="e" cm="1" vm="2">
        <f t="array" aca="1" ref="O31" ca="1">INDIRECT($G$1 &amp; "!M" &amp; (ROW() + $R$1))</f>
        <v>#VALUE!</v>
      </c>
      <c r="P31" t="e" cm="1" vm="2">
        <f t="array" aca="1" ref="P31" ca="1">INDIRECT($G$1 &amp; "!V" &amp; (ROW() + $R$1))</f>
        <v>#VALUE!</v>
      </c>
    </row>
    <row r="32" spans="6:16">
      <c r="F32" t="e" cm="1" vm="2">
        <f t="array" aca="1" ref="F32" ca="1">INDIRECT($G$1 &amp; "!A" &amp; (ROW() + $R$1))</f>
        <v>#VALUE!</v>
      </c>
      <c r="G32" t="e" cm="1" vm="2">
        <f t="array" aca="1" ref="G32" ca="1">INDIRECT($G$1 &amp; "!B" &amp; (ROW() + $R$1))</f>
        <v>#VALUE!</v>
      </c>
      <c r="I32" t="e" cm="1" vm="2">
        <f t="array" aca="1" ref="I32" ca="1">INDIRECT($G$1 &amp; "!F" &amp; (ROW() + $R$1))</f>
        <v>#VALUE!</v>
      </c>
      <c r="J32" t="e" cm="1" vm="2">
        <f t="array" aca="1" ref="J32" ca="1">INDIRECT($G$1 &amp; "!G" &amp; (ROW() + $R$1))</f>
        <v>#VALUE!</v>
      </c>
      <c r="K32" t="e" cm="1" vm="2">
        <f t="array" aca="1" ref="K32" ca="1">INDIRECT($G$1 &amp; "!I" &amp; (ROW() + $R$1))</f>
        <v>#VALUE!</v>
      </c>
      <c r="L32" t="e" cm="1" vm="2">
        <f t="array" aca="1" ref="L32" ca="1">INDIRECT($G$1 &amp; "!J" &amp; (ROW() +$R$1))</f>
        <v>#VALUE!</v>
      </c>
      <c r="M32" t="e" cm="1" vm="2">
        <f t="array" aca="1" ref="M32" ca="1">INDIRECT($G$1 &amp; "!K" &amp; (ROW() + $R$1))</f>
        <v>#VALUE!</v>
      </c>
      <c r="N32" t="e" cm="1" vm="2">
        <f t="array" aca="1" ref="N32" ca="1">INDIRECT($G$1 &amp; "!L" &amp; (ROW() + $R$1))</f>
        <v>#VALUE!</v>
      </c>
      <c r="O32" t="e" cm="1" vm="2">
        <f t="array" aca="1" ref="O32" ca="1">INDIRECT($G$1 &amp; "!M" &amp; (ROW() + $R$1))</f>
        <v>#VALUE!</v>
      </c>
      <c r="P32" t="e" cm="1" vm="2">
        <f t="array" aca="1" ref="P32" ca="1">INDIRECT($G$1 &amp; "!V" &amp; (ROW() + $R$1))</f>
        <v>#VALUE!</v>
      </c>
    </row>
    <row r="33" spans="1:16">
      <c r="F33" t="e" cm="1" vm="2">
        <f t="array" aca="1" ref="F33" ca="1">INDIRECT($G$1 &amp; "!A" &amp; (ROW() + 48))</f>
        <v>#VALUE!</v>
      </c>
      <c r="G33" t="e" cm="1" vm="2">
        <f t="array" aca="1" ref="G33" ca="1">INDIRECT($G$1 &amp; "!B" &amp; (ROW() + 48))</f>
        <v>#VALUE!</v>
      </c>
      <c r="I33" t="e" cm="1" vm="2">
        <f t="array" aca="1" ref="I33" ca="1">INDIRECT($G$1 &amp; "!D" &amp; (ROW() + 48))</f>
        <v>#VALUE!</v>
      </c>
      <c r="J33" t="e" cm="1" vm="2">
        <f t="array" aca="1" ref="J33" ca="1">INDIRECT($G$1 &amp; "!E" &amp; (ROW() + 48))</f>
        <v>#VALUE!</v>
      </c>
      <c r="K33" t="e" cm="1" vm="2">
        <f t="array" aca="1" ref="K33" ca="1">INDIRECT($G$1 &amp; "!I" &amp; (ROW() + 48))</f>
        <v>#VALUE!</v>
      </c>
      <c r="L33" t="e" cm="1" vm="2">
        <f t="array" aca="1" ref="L33" ca="1">INDIRECT($G$1 &amp; "!J" &amp; (ROW() + 48))</f>
        <v>#VALUE!</v>
      </c>
      <c r="M33" t="e" cm="1" vm="2">
        <f t="array" aca="1" ref="M33" ca="1">INDIRECT($G$1 &amp; "!K" &amp; (ROW() + 48))</f>
        <v>#VALUE!</v>
      </c>
      <c r="N33" t="e" cm="1" vm="2">
        <f t="array" aca="1" ref="N33" ca="1">INDIRECT($G$1 &amp; "!L" &amp; (ROW() + 48))</f>
        <v>#VALUE!</v>
      </c>
      <c r="O33" t="e" cm="1" vm="2">
        <f t="array" aca="1" ref="O33" ca="1">INDIRECT($G$1 &amp; "!M" &amp; (ROW() + 48))</f>
        <v>#VALUE!</v>
      </c>
      <c r="P33" t="e" cm="1" vm="2">
        <f t="array" aca="1" ref="P33" ca="1">INDIRECT($G$1 &amp; "!V" &amp; (ROW() + 48))</f>
        <v>#VALUE!</v>
      </c>
    </row>
    <row r="39" spans="1:16" ht="21">
      <c r="A39" s="273" t="s">
        <v>207</v>
      </c>
      <c r="B39" s="273"/>
      <c r="C39" s="273"/>
      <c r="D39" s="273"/>
      <c r="E39" s="273"/>
      <c r="F39" s="273"/>
      <c r="G39" s="273"/>
      <c r="H39" s="273"/>
      <c r="I39" s="273"/>
      <c r="J39" s="273"/>
      <c r="K39" s="273"/>
      <c r="L39" s="273"/>
      <c r="M39" s="273"/>
      <c r="N39" s="273"/>
    </row>
    <row r="41" spans="1:16">
      <c r="A41" s="130" t="s">
        <v>28</v>
      </c>
      <c r="B41" s="130" t="s">
        <v>19</v>
      </c>
      <c r="C41" s="130" t="s">
        <v>29</v>
      </c>
      <c r="D41" s="130" t="s">
        <v>27</v>
      </c>
    </row>
    <row r="42" spans="1:16">
      <c r="A42" s="30">
        <f t="shared" ref="A42:A46" ca="1" si="0">A43-7</f>
        <v>45676</v>
      </c>
      <c r="B42" s="23" t="e">
        <f ca="1">_xlfn.MAXIFS(#REF!,#REF!,"Market",#REF!,"Property",#REF!,$A42,#REF!,_xlfn.MAXIFS(#REF!,#REF!,$A42))</f>
        <v>#NAME?</v>
      </c>
      <c r="C42" s="129" t="e">
        <f ca="1">_xlfn.MAXIFS(#REF!,#REF!,"Market",#REF!,$A42,#REF!,_xlfn.MAXIFS(#REF!,#REF!,$A42))</f>
        <v>#NAME?</v>
      </c>
      <c r="D42" s="129" t="e">
        <f t="shared" ref="D42:D47" ca="1" si="1">C42-C43</f>
        <v>#NAME?</v>
      </c>
    </row>
    <row r="43" spans="1:16">
      <c r="A43" s="30">
        <f t="shared" ca="1" si="0"/>
        <v>45683</v>
      </c>
      <c r="B43" s="23" t="e">
        <f ca="1">_xlfn.MAXIFS(#REF!,#REF!,"Market",#REF!,"Property",#REF!,$A43,#REF!,_xlfn.MAXIFS(#REF!,#REF!,$A43))</f>
        <v>#NAME?</v>
      </c>
      <c r="C43" s="129" t="e">
        <f ca="1">_xlfn.MAXIFS(#REF!,#REF!,"Market",#REF!,$A43,#REF!,_xlfn.MAXIFS(#REF!,#REF!,$A43))</f>
        <v>#NAME?</v>
      </c>
      <c r="D43" s="129" t="e">
        <f t="shared" ca="1" si="1"/>
        <v>#NAME?</v>
      </c>
    </row>
    <row r="44" spans="1:16">
      <c r="A44" s="30">
        <f t="shared" ca="1" si="0"/>
        <v>45690</v>
      </c>
      <c r="B44" s="23" t="e">
        <f ca="1">_xlfn.MAXIFS(#REF!,#REF!,"Market",#REF!,"Property",#REF!,$A44,#REF!,_xlfn.MAXIFS(#REF!,#REF!,$A44))</f>
        <v>#NAME?</v>
      </c>
      <c r="C44" s="129" t="e">
        <f ca="1">_xlfn.MAXIFS(#REF!,#REF!,"Market",#REF!,$A44,#REF!,_xlfn.MAXIFS(#REF!,#REF!,$A44))</f>
        <v>#NAME?</v>
      </c>
      <c r="D44" s="129" t="e">
        <f t="shared" ca="1" si="1"/>
        <v>#NAME?</v>
      </c>
    </row>
    <row r="45" spans="1:16">
      <c r="A45" s="30">
        <f t="shared" ca="1" si="0"/>
        <v>45697</v>
      </c>
      <c r="B45" s="23" t="e">
        <f ca="1">_xlfn.MAXIFS(#REF!,#REF!,"Market",#REF!,"Property",#REF!,$A45,#REF!,_xlfn.MAXIFS(#REF!,#REF!,$A45))</f>
        <v>#NAME?</v>
      </c>
      <c r="C45" s="129" t="e">
        <f ca="1">_xlfn.MAXIFS(#REF!,#REF!,"Market",#REF!,$A45,#REF!,_xlfn.MAXIFS(#REF!,#REF!,$A45))</f>
        <v>#NAME?</v>
      </c>
      <c r="D45" s="129" t="e">
        <f t="shared" ca="1" si="1"/>
        <v>#NAME?</v>
      </c>
    </row>
    <row r="46" spans="1:16">
      <c r="A46" s="30">
        <f t="shared" ca="1" si="0"/>
        <v>45704</v>
      </c>
      <c r="B46" s="23" t="e">
        <f ca="1">_xlfn.MAXIFS(#REF!,#REF!,"Market",#REF!,"Property",#REF!,$A46,#REF!,_xlfn.MAXIFS(#REF!,#REF!,$A46))</f>
        <v>#NAME?</v>
      </c>
      <c r="C46" s="129" t="e">
        <f ca="1">_xlfn.MAXIFS(#REF!,#REF!,"Market",#REF!,$A46,#REF!,_xlfn.MAXIFS(#REF!,#REF!,$A46))</f>
        <v>#NAME?</v>
      </c>
      <c r="D46" s="129" t="e">
        <f t="shared" ca="1" si="1"/>
        <v>#NAME?</v>
      </c>
    </row>
    <row r="47" spans="1:16">
      <c r="A47" s="30">
        <f ca="1">A48-7</f>
        <v>45711</v>
      </c>
      <c r="B47" s="23" t="e">
        <f ca="1">_xlfn.MAXIFS(#REF!,#REF!,"Market",#REF!,"Property",#REF!,$A47,#REF!,_xlfn.MAXIFS(#REF!,#REF!,$A47))</f>
        <v>#NAME?</v>
      </c>
      <c r="C47" s="129" t="e">
        <f ca="1">_xlfn.MAXIFS(#REF!,#REF!,"Market",#REF!,$A47,#REF!,_xlfn.MAXIFS(#REF!,#REF!,$A47))</f>
        <v>#NAME?</v>
      </c>
      <c r="D47" s="129" t="e">
        <f t="shared" ca="1" si="1"/>
        <v>#NAME?</v>
      </c>
    </row>
    <row r="48" spans="1:16">
      <c r="A48" s="30">
        <f ca="1">Dashboard!A2</f>
        <v>45718</v>
      </c>
      <c r="B48" s="23" t="e">
        <f ca="1">_xlfn.MAXIFS(#REF!,#REF!,"Market",#REF!,"Property",#REF!,$A48,#REF!,_xlfn.MAXIFS(#REF!,#REF!,$A48))</f>
        <v>#NAME?</v>
      </c>
      <c r="C48" s="129" t="e">
        <f ca="1">_xlfn.MAXIFS(#REF!,#REF!,"Market",#REF!,$A48,#REF!,_xlfn.MAXIFS(#REF!,#REF!,$A48))</f>
        <v>#NAME?</v>
      </c>
      <c r="D48" s="129" t="e">
        <f ca="1">C48-AA107</f>
        <v>#NAME?</v>
      </c>
    </row>
    <row r="52" spans="1:13">
      <c r="A52" s="2" t="s">
        <v>15</v>
      </c>
      <c r="B52" s="272">
        <f ca="1">(TODAY()-WEEKDAY(TODAY(),2))-7</f>
        <v>45711</v>
      </c>
      <c r="C52" s="272"/>
      <c r="D52" s="8" t="s">
        <v>16</v>
      </c>
      <c r="E52" s="272">
        <f ca="1">(TODAY()-WEEKDAY(TODAY(),2))-14</f>
        <v>45704</v>
      </c>
      <c r="F52" s="272"/>
      <c r="G52" s="24"/>
      <c r="H52" s="2"/>
      <c r="I52" s="24"/>
      <c r="J52" s="24"/>
      <c r="K52" s="24"/>
      <c r="L52" s="24"/>
    </row>
    <row r="53" spans="1:13">
      <c r="A53" s="2"/>
      <c r="B53" s="119"/>
      <c r="C53" s="119"/>
      <c r="D53" s="8"/>
      <c r="E53" s="119"/>
      <c r="F53" s="119"/>
      <c r="G53" s="24"/>
      <c r="H53" s="2"/>
      <c r="I53" s="24"/>
      <c r="J53" s="24"/>
      <c r="K53" s="24"/>
      <c r="L53" s="24"/>
    </row>
    <row r="54" spans="1:13">
      <c r="A54" s="2"/>
      <c r="B54" s="119"/>
      <c r="C54" s="119"/>
      <c r="D54" s="8"/>
      <c r="E54" s="119"/>
      <c r="F54" s="119"/>
      <c r="G54" s="24"/>
      <c r="H54" s="2"/>
      <c r="I54" s="24"/>
      <c r="J54" s="24"/>
      <c r="K54" s="24"/>
      <c r="L54" s="24"/>
    </row>
    <row r="55" spans="1:13">
      <c r="A55" s="2"/>
      <c r="B55" s="2"/>
      <c r="C55" s="2"/>
      <c r="D55" s="2"/>
      <c r="E55" s="7" t="s">
        <v>17</v>
      </c>
      <c r="F55" s="7" t="s">
        <v>18</v>
      </c>
      <c r="G55" s="2"/>
      <c r="H55" s="2"/>
      <c r="I55" s="2"/>
      <c r="J55" s="7" t="s">
        <v>19</v>
      </c>
      <c r="K55" s="7" t="s">
        <v>19</v>
      </c>
      <c r="L55" s="2"/>
    </row>
    <row r="56" spans="1:13">
      <c r="A56" s="125" t="s">
        <v>20</v>
      </c>
      <c r="B56" s="7"/>
      <c r="C56" s="7" t="s">
        <v>5</v>
      </c>
      <c r="D56" s="7" t="s">
        <v>21</v>
      </c>
      <c r="E56" s="7" t="s">
        <v>22</v>
      </c>
      <c r="F56" s="7" t="s">
        <v>22</v>
      </c>
      <c r="G56" s="7" t="s">
        <v>23</v>
      </c>
      <c r="H56" s="120" t="s">
        <v>9</v>
      </c>
      <c r="I56" s="2" t="s">
        <v>24</v>
      </c>
      <c r="J56" s="121" t="s">
        <v>25</v>
      </c>
      <c r="K56" s="121" t="s">
        <v>26</v>
      </c>
      <c r="L56" s="7" t="s">
        <v>27</v>
      </c>
      <c r="M56" t="s">
        <v>208</v>
      </c>
    </row>
    <row r="57" spans="1:13">
      <c r="A57" s="125"/>
      <c r="B57" s="22"/>
      <c r="C57" s="22"/>
      <c r="D57" s="22"/>
      <c r="E57" s="22"/>
      <c r="F57" s="22"/>
      <c r="G57" s="22"/>
      <c r="H57" s="122"/>
      <c r="I57" s="22"/>
      <c r="J57" s="26"/>
      <c r="K57" s="26"/>
      <c r="L57" s="26"/>
    </row>
    <row r="58" spans="1:13">
      <c r="A58" s="1" t="str" cm="1">
        <f t="array" ref="A58:A61">_xlfn._xlws.FILTER(Dashboard!$A$5:$A$19,(Dashboard!$A$5:$A$19&lt;&gt;"") * (Dashboard!$A$5:$A$19&lt;&gt;"New Construction") * (Dashboard!$A$5:$A$19&lt;&gt;"Subtotal: Operating"))</f>
        <v>The Academy on Charles</v>
      </c>
      <c r="B58" s="22"/>
      <c r="C58" s="22">
        <f ca="1">IF($A58="","",INDIRECT("'"&amp;$A58&amp;"'!$D$230"))</f>
        <v>328</v>
      </c>
      <c r="D58" s="126" t="str">
        <f t="shared" ref="D58:D69" si="2">IF($A58="","",$A$2)</f>
        <v>Operational</v>
      </c>
      <c r="E58" s="126" t="e">
        <f>IF($A58="","",_xlfn.MAXIFS(#REF!,#REF!,$A58))</f>
        <v>#REF!</v>
      </c>
      <c r="F58" s="126" t="e">
        <f>IF($A58="","",_xlfn.MAXIFS(#REF!,#REF!,$A58,#REF!,"&lt;"&amp;$E58))</f>
        <v>#REF!</v>
      </c>
      <c r="G58" s="22" t="e">
        <f ca="1">IF($A58="","",IF($M58&lt;0,0, $M58))</f>
        <v>#NAME?</v>
      </c>
      <c r="H58" s="22" t="e">
        <f>IF($A58="","",_xlfn.MAXIFS(#REF!,#REF!,$A58,#REF!,$E58,#REF!,_xlfn.MAXIFS(#REF!,#REF!,$E58)))</f>
        <v>#REF!</v>
      </c>
      <c r="I58" s="22" t="e">
        <f t="shared" ref="I58:I69" ca="1" si="3">IF($A58="","",AVERAGE(G$58:G$78))</f>
        <v>#NAME?</v>
      </c>
      <c r="J58" s="121" t="e">
        <f>IF($A58="","",_xlfn.MAXIFS(#REF!,#REF!,$A58,#REF!,"Property",#REF!,$E58,#REF!,_xlfn.MAXIFS(#REF!,#REF!,$E58)))</f>
        <v>#REF!</v>
      </c>
      <c r="K58" s="121" t="e">
        <f ca="1">IF($A58="","",IF(_xlfn.MAXIFS(#REF!,#REF!,$A58,#REF!,"Property",#REF!,"&lt;="&amp;(TODAY()-WEEKDAY(TODAY(),2))-49,#REF!,_xlfn.MAXIFS(#REF!,#REF!,"&lt;="&amp;(TODAY()-WEEKDAY(TODAY(),2))-49))=0,J58,_xlfn.MAXIFS(#REF!,#REF!,$A58,#REF!,"Property",#REF!,"&lt;="&amp;(TODAY()-WEEKDAY(TODAY(),2))-49,#REF!,_xlfn.MAXIFS(#REF!,#REF!,"&lt;="&amp;(TODAY()-WEEKDAY(TODAY(),2))-49))))</f>
        <v>#NAME?</v>
      </c>
      <c r="L58" s="123" t="e">
        <f t="shared" ref="L58:L69" ca="1" si="4">IF($A58="","",(J58-K58)/K58)</f>
        <v>#REF!</v>
      </c>
      <c r="M58" t="e">
        <f ca="1">IF($A58="","",(_xlfn.MAXIFS(#REF!,#REF!, $A58,#REF!, $E58,#REF!, _xlfn.MAXIFS(#REF!,#REF!, $E58)) *$C58 - _xlfn.MAXIFS(#REF!,#REF!, $A58,#REF!, $F58,#REF!, _xlfn.MAXIFS(#REF!,#REF!, $F58)) *$C58) / (($E58 -$F58) / 7))</f>
        <v>#NAME?</v>
      </c>
    </row>
    <row r="59" spans="1:13">
      <c r="A59" s="1" t="str">
        <v>Nine East 33rd</v>
      </c>
      <c r="B59" s="22"/>
      <c r="C59" s="22">
        <f t="shared" ref="C59:C78" ca="1" si="5">IF($A59="","",INDIRECT("'"&amp;$A59&amp;"'!$D$230"))</f>
        <v>568</v>
      </c>
      <c r="D59" s="126" t="str">
        <f t="shared" si="2"/>
        <v>Operational</v>
      </c>
      <c r="E59" s="126" t="e">
        <f>IF($A59="","",_xlfn.MAXIFS(#REF!,#REF!,$A59))</f>
        <v>#REF!</v>
      </c>
      <c r="F59" s="126" t="e">
        <f>IF($A59="","",_xlfn.MAXIFS(#REF!,#REF!,$A59,#REF!,"&lt;"&amp;$E59))</f>
        <v>#REF!</v>
      </c>
      <c r="G59" s="22" t="e">
        <f ca="1">IF($A59="","",IF($M59&lt;0,0, $M59))</f>
        <v>#NAME?</v>
      </c>
      <c r="H59" s="22" t="e">
        <f>IF($A59="","",_xlfn.MAXIFS(#REF!,#REF!,$A59,#REF!,$E59,#REF!,_xlfn.MAXIFS(#REF!,#REF!,$E59)))</f>
        <v>#REF!</v>
      </c>
      <c r="I59" s="22" t="e">
        <f t="shared" ca="1" si="3"/>
        <v>#NAME?</v>
      </c>
      <c r="J59" s="121" t="e">
        <f>IF($A59="","",_xlfn.MAXIFS(#REF!,#REF!,$A59,#REF!,"Property",#REF!,$E59,#REF!,_xlfn.MAXIFS(#REF!,#REF!,$E59)))</f>
        <v>#REF!</v>
      </c>
      <c r="K59" s="121" t="e">
        <f ca="1">IF($A59="","",IF(_xlfn.MAXIFS(#REF!,#REF!,$A59,#REF!,"Property",#REF!,"&lt;="&amp;(TODAY()-WEEKDAY(TODAY(),2))-49,#REF!,_xlfn.MAXIFS(#REF!,#REF!,"&lt;="&amp;(TODAY()-WEEKDAY(TODAY(),2))-49))=0,J59,_xlfn.MAXIFS(#REF!,#REF!,$A59,#REF!,"Property",#REF!,"&lt;="&amp;(TODAY()-WEEKDAY(TODAY(),2))-49,#REF!,_xlfn.MAXIFS(#REF!,#REF!,"&lt;="&amp;(TODAY()-WEEKDAY(TODAY(),2))-49))))</f>
        <v>#NAME?</v>
      </c>
      <c r="L59" s="123" t="e">
        <f t="shared" ca="1" si="4"/>
        <v>#REF!</v>
      </c>
      <c r="M59" t="e">
        <f ca="1">IF($A59="","",(_xlfn.MAXIFS(#REF!,#REF!, $A59,#REF!, $E59,#REF!, _xlfn.MAXIFS(#REF!,#REF!, $E59)) *$C59 - _xlfn.MAXIFS(#REF!,#REF!, $A59,#REF!, $F59,#REF!, _xlfn.MAXIFS(#REF!,#REF!, $F59)) *$C59) / (($E59 -$F59) / 7))</f>
        <v>#NAME?</v>
      </c>
    </row>
    <row r="60" spans="1:13">
      <c r="A60" s="1" t="str">
        <v xml:space="preserve">Social at North Charles </v>
      </c>
      <c r="B60" s="22"/>
      <c r="C60" s="22">
        <f t="shared" ca="1" si="5"/>
        <v>0</v>
      </c>
      <c r="D60" s="126" t="str">
        <f t="shared" si="2"/>
        <v>Operational</v>
      </c>
      <c r="E60" s="126" t="e">
        <f>IF($A60="","",_xlfn.MAXIFS(#REF!,#REF!,$A60))</f>
        <v>#REF!</v>
      </c>
      <c r="F60" s="126" t="e">
        <f>IF($A60="","",_xlfn.MAXIFS(#REF!,#REF!,$A60,#REF!,"&lt;"&amp;$E60))</f>
        <v>#REF!</v>
      </c>
      <c r="G60" s="22" t="e">
        <f t="shared" ref="G60:G70" ca="1" si="6">IF($A60="","",IF($M60&lt;0,0, $M60))</f>
        <v>#NAME?</v>
      </c>
      <c r="H60" s="22" t="e">
        <f>IF($A60="","",_xlfn.MAXIFS(#REF!,#REF!,$A60,#REF!,$E60,#REF!,_xlfn.MAXIFS(#REF!,#REF!,$E60)))</f>
        <v>#REF!</v>
      </c>
      <c r="I60" s="22" t="e">
        <f t="shared" ca="1" si="3"/>
        <v>#NAME?</v>
      </c>
      <c r="J60" s="121" t="e">
        <f>IF($A60="","",_xlfn.MAXIFS(#REF!,#REF!,$A60,#REF!,"Property",#REF!,$E60,#REF!,_xlfn.MAXIFS(#REF!,#REF!,$E60)))</f>
        <v>#REF!</v>
      </c>
      <c r="K60" s="121" t="e">
        <f ca="1">IF($A60="","",IF(_xlfn.MAXIFS(#REF!,#REF!,$A60,#REF!,"Property",#REF!,"&lt;="&amp;(TODAY()-WEEKDAY(TODAY(),2))-49,#REF!,_xlfn.MAXIFS(#REF!,#REF!,"&lt;="&amp;(TODAY()-WEEKDAY(TODAY(),2))-49))=0,J60,_xlfn.MAXIFS(#REF!,#REF!,$A60,#REF!,"Property",#REF!,"&lt;="&amp;(TODAY()-WEEKDAY(TODAY(),2))-49,#REF!,_xlfn.MAXIFS(#REF!,#REF!,"&lt;="&amp;(TODAY()-WEEKDAY(TODAY(),2))-49))))</f>
        <v>#NAME?</v>
      </c>
      <c r="L60" s="123" t="e">
        <f t="shared" ca="1" si="4"/>
        <v>#REF!</v>
      </c>
      <c r="M60" t="e">
        <f ca="1">IF($A60="","",(_xlfn.MAXIFS(#REF!,#REF!, $A60,#REF!, $E60,#REF!, _xlfn.MAXIFS(#REF!,#REF!, $E60)) *$C60 - _xlfn.MAXIFS(#REF!,#REF!, $A60,#REF!, $F60,#REF!, _xlfn.MAXIFS(#REF!,#REF!, $F60)) *$C60) / (($E60 -$F60) / 7))</f>
        <v>#NAME?</v>
      </c>
    </row>
    <row r="61" spans="1:13">
      <c r="A61" s="1" t="str">
        <v>Total / Average</v>
      </c>
      <c r="B61" s="22"/>
      <c r="C61" s="22" t="e">
        <f t="shared" ca="1" si="5"/>
        <v>#REF!</v>
      </c>
      <c r="D61" s="126" t="str">
        <f t="shared" si="2"/>
        <v>Operational</v>
      </c>
      <c r="E61" s="126" t="e">
        <f>IF($A61="","",_xlfn.MAXIFS(#REF!,#REF!,$A61))</f>
        <v>#REF!</v>
      </c>
      <c r="F61" s="126" t="e">
        <f>IF($A61="","",_xlfn.MAXIFS(#REF!,#REF!,$A61,#REF!,"&lt;"&amp;$E61))</f>
        <v>#REF!</v>
      </c>
      <c r="G61" s="22" t="e">
        <f t="shared" ca="1" si="6"/>
        <v>#NAME?</v>
      </c>
      <c r="H61" s="22" t="e">
        <f>IF($A61="","",_xlfn.MAXIFS(#REF!,#REF!,$A61,#REF!,$E61,#REF!,_xlfn.MAXIFS(#REF!,#REF!,$E61)))</f>
        <v>#REF!</v>
      </c>
      <c r="I61" s="22" t="e">
        <f t="shared" ca="1" si="3"/>
        <v>#NAME?</v>
      </c>
      <c r="J61" s="121" t="e">
        <f>IF($A61="","",_xlfn.MAXIFS(#REF!,#REF!,$A61,#REF!,"Property",#REF!,$E61,#REF!,_xlfn.MAXIFS(#REF!,#REF!,$E61)))</f>
        <v>#REF!</v>
      </c>
      <c r="K61" s="121" t="e">
        <f ca="1">IF($A61="","",IF(_xlfn.MAXIFS(#REF!,#REF!,$A61,#REF!,"Property",#REF!,"&lt;="&amp;(TODAY()-WEEKDAY(TODAY(),2))-49,#REF!,_xlfn.MAXIFS(#REF!,#REF!,"&lt;="&amp;(TODAY()-WEEKDAY(TODAY(),2))-49))=0,J61,_xlfn.MAXIFS(#REF!,#REF!,$A61,#REF!,"Property",#REF!,"&lt;="&amp;(TODAY()-WEEKDAY(TODAY(),2))-49,#REF!,_xlfn.MAXIFS(#REF!,#REF!,"&lt;="&amp;(TODAY()-WEEKDAY(TODAY(),2))-49))))</f>
        <v>#NAME?</v>
      </c>
      <c r="L61" s="123" t="e">
        <f t="shared" ca="1" si="4"/>
        <v>#REF!</v>
      </c>
      <c r="M61" t="e">
        <f ca="1">IF($A61="","",(_xlfn.MAXIFS(#REF!,#REF!, $A61,#REF!, $E61,#REF!, _xlfn.MAXIFS(#REF!,#REF!, $E61)) *$C61 - _xlfn.MAXIFS(#REF!,#REF!, $A61,#REF!, $F61,#REF!, _xlfn.MAXIFS(#REF!,#REF!, $F61)) *$C61) / (($E61 -$F61) / 7))</f>
        <v>#NAME?</v>
      </c>
    </row>
    <row r="62" spans="1:13">
      <c r="A62" s="1"/>
      <c r="B62" s="22"/>
      <c r="C62" s="22" t="str">
        <f t="shared" ca="1" si="5"/>
        <v/>
      </c>
      <c r="D62" s="126" t="str">
        <f t="shared" si="2"/>
        <v/>
      </c>
      <c r="E62" s="126" t="str">
        <f>IF($A62="","",_xlfn.MAXIFS(#REF!,#REF!,$A62))</f>
        <v/>
      </c>
      <c r="F62" s="126" t="str">
        <f>IF($A62="","",_xlfn.MAXIFS(#REF!,#REF!,$A62,#REF!,"&lt;"&amp;$E62))</f>
        <v/>
      </c>
      <c r="G62" s="22" t="str">
        <f t="shared" si="6"/>
        <v/>
      </c>
      <c r="H62" s="22" t="str">
        <f>IF($A62="","",_xlfn.MAXIFS(#REF!,#REF!,$A62,#REF!,$E62,#REF!,_xlfn.MAXIFS(#REF!,#REF!,$E62)))</f>
        <v/>
      </c>
      <c r="I62" s="22" t="str">
        <f t="shared" si="3"/>
        <v/>
      </c>
      <c r="J62" s="121" t="str">
        <f>IF($A62="","",_xlfn.MAXIFS(#REF!,#REF!,$A62,#REF!,"Property",#REF!,$E62,#REF!,_xlfn.MAXIFS(#REF!,#REF!,$E62)))</f>
        <v/>
      </c>
      <c r="K62" s="121" t="str">
        <f ca="1">IF($A62="","",IF(_xlfn.MAXIFS(#REF!,#REF!,$A62,#REF!,"Property",#REF!,"&lt;="&amp;(TODAY()-WEEKDAY(TODAY(),2))-49,#REF!,_xlfn.MAXIFS(#REF!,#REF!,"&lt;="&amp;(TODAY()-WEEKDAY(TODAY(),2))-49))=0,J62,_xlfn.MAXIFS(#REF!,#REF!,$A62,#REF!,"Property",#REF!,"&lt;="&amp;(TODAY()-WEEKDAY(TODAY(),2))-49,#REF!,_xlfn.MAXIFS(#REF!,#REF!,"&lt;="&amp;(TODAY()-WEEKDAY(TODAY(),2))-49))))</f>
        <v/>
      </c>
      <c r="L62" s="123" t="str">
        <f t="shared" si="4"/>
        <v/>
      </c>
      <c r="M62" t="str">
        <f>IF($A62="","",(_xlfn.MAXIFS(#REF!,#REF!, $A62,#REF!, $E62,#REF!, _xlfn.MAXIFS(#REF!,#REF!, $E62)) *$C62 - _xlfn.MAXIFS(#REF!,#REF!, $A62,#REF!, $F62,#REF!, _xlfn.MAXIFS(#REF!,#REF!, $F62)) *$C62) / (($E62 -$F62) / 7))</f>
        <v/>
      </c>
    </row>
    <row r="63" spans="1:13">
      <c r="A63" s="1"/>
      <c r="B63" s="22"/>
      <c r="C63" s="22" t="str">
        <f t="shared" ca="1" si="5"/>
        <v/>
      </c>
      <c r="D63" s="126" t="str">
        <f t="shared" si="2"/>
        <v/>
      </c>
      <c r="E63" s="126" t="str">
        <f>IF($A63="","",_xlfn.MAXIFS(#REF!,#REF!,$A63))</f>
        <v/>
      </c>
      <c r="F63" s="126" t="str">
        <f>IF($A63="","",_xlfn.MAXIFS(#REF!,#REF!,$A63,#REF!,"&lt;"&amp;$E63))</f>
        <v/>
      </c>
      <c r="G63" s="22" t="str">
        <f t="shared" si="6"/>
        <v/>
      </c>
      <c r="H63" s="22" t="str">
        <f>IF($A63="","",_xlfn.MAXIFS(#REF!,#REF!,$A63,#REF!,$E63,#REF!,_xlfn.MAXIFS(#REF!,#REF!,$E63)))</f>
        <v/>
      </c>
      <c r="I63" s="22" t="str">
        <f t="shared" si="3"/>
        <v/>
      </c>
      <c r="J63" s="121" t="str">
        <f>IF($A63="","",_xlfn.MAXIFS(#REF!,#REF!,$A63,#REF!,"Property",#REF!,$E63,#REF!,_xlfn.MAXIFS(#REF!,#REF!,$E63)))</f>
        <v/>
      </c>
      <c r="K63" s="121" t="str">
        <f ca="1">IF($A63="","",IF(_xlfn.MAXIFS(#REF!,#REF!,$A63,#REF!,"Property",#REF!,"&lt;="&amp;(TODAY()-WEEKDAY(TODAY(),2))-49,#REF!,_xlfn.MAXIFS(#REF!,#REF!,"&lt;="&amp;(TODAY()-WEEKDAY(TODAY(),2))-49))=0,J63,_xlfn.MAXIFS(#REF!,#REF!,$A63,#REF!,"Property",#REF!,"&lt;="&amp;(TODAY()-WEEKDAY(TODAY(),2))-49,#REF!,_xlfn.MAXIFS(#REF!,#REF!,"&lt;="&amp;(TODAY()-WEEKDAY(TODAY(),2))-49))))</f>
        <v/>
      </c>
      <c r="L63" s="123" t="str">
        <f t="shared" si="4"/>
        <v/>
      </c>
      <c r="M63" t="str">
        <f>IF($A63="","",(_xlfn.MAXIFS(#REF!,#REF!, $A63,#REF!, $E63,#REF!, _xlfn.MAXIFS(#REF!,#REF!, $E63)) *$C63 - _xlfn.MAXIFS(#REF!,#REF!, $A63,#REF!, $F63,#REF!, _xlfn.MAXIFS(#REF!,#REF!, $F63)) *$C63) / (($E63 -$F63) / 7))</f>
        <v/>
      </c>
    </row>
    <row r="64" spans="1:13">
      <c r="A64" s="1"/>
      <c r="B64" s="22"/>
      <c r="C64" s="22" t="str">
        <f t="shared" ca="1" si="5"/>
        <v/>
      </c>
      <c r="D64" s="126" t="str">
        <f t="shared" si="2"/>
        <v/>
      </c>
      <c r="E64" s="126" t="str">
        <f>IF($A64="","",_xlfn.MAXIFS(#REF!,#REF!,$A64))</f>
        <v/>
      </c>
      <c r="F64" s="126" t="str">
        <f>IF($A64="","",_xlfn.MAXIFS(#REF!,#REF!,$A64,#REF!,"&lt;"&amp;$E64))</f>
        <v/>
      </c>
      <c r="G64" s="22" t="str">
        <f t="shared" si="6"/>
        <v/>
      </c>
      <c r="H64" s="22" t="str">
        <f>IF($A64="","",_xlfn.MAXIFS(#REF!,#REF!,$A64,#REF!,$E64,#REF!,_xlfn.MAXIFS(#REF!,#REF!,$E64)))</f>
        <v/>
      </c>
      <c r="I64" s="22" t="str">
        <f t="shared" si="3"/>
        <v/>
      </c>
      <c r="J64" s="121" t="str">
        <f>IF($A64="","",_xlfn.MAXIFS(#REF!,#REF!,$A64,#REF!,"Property",#REF!,$E64,#REF!,_xlfn.MAXIFS(#REF!,#REF!,$E64)))</f>
        <v/>
      </c>
      <c r="K64" s="121" t="str">
        <f ca="1">IF($A64="","",IF(_xlfn.MAXIFS(#REF!,#REF!,$A64,#REF!,"Property",#REF!,"&lt;="&amp;(TODAY()-WEEKDAY(TODAY(),2))-49,#REF!,_xlfn.MAXIFS(#REF!,#REF!,"&lt;="&amp;(TODAY()-WEEKDAY(TODAY(),2))-49))=0,J64,_xlfn.MAXIFS(#REF!,#REF!,$A64,#REF!,"Property",#REF!,"&lt;="&amp;(TODAY()-WEEKDAY(TODAY(),2))-49,#REF!,_xlfn.MAXIFS(#REF!,#REF!,"&lt;="&amp;(TODAY()-WEEKDAY(TODAY(),2))-49))))</f>
        <v/>
      </c>
      <c r="L64" s="123" t="str">
        <f t="shared" si="4"/>
        <v/>
      </c>
      <c r="M64" t="str">
        <f>IF($A64="","",(_xlfn.MAXIFS(#REF!,#REF!, $A64,#REF!, $E64,#REF!, _xlfn.MAXIFS(#REF!,#REF!, $E64)) *$C64 - _xlfn.MAXIFS(#REF!,#REF!, $A64,#REF!, $F64,#REF!, _xlfn.MAXIFS(#REF!,#REF!, $F64)) *$C64) / (($E64 -$F64) / 7))</f>
        <v/>
      </c>
    </row>
    <row r="65" spans="1:13">
      <c r="A65" s="1"/>
      <c r="B65" s="22"/>
      <c r="C65" s="22" t="str">
        <f t="shared" ca="1" si="5"/>
        <v/>
      </c>
      <c r="D65" s="126" t="str">
        <f t="shared" si="2"/>
        <v/>
      </c>
      <c r="E65" s="126" t="str">
        <f>IF($A65="","",_xlfn.MAXIFS(#REF!,#REF!,$A65))</f>
        <v/>
      </c>
      <c r="F65" s="126" t="str">
        <f>IF($A65="","",_xlfn.MAXIFS(#REF!,#REF!,$A65,#REF!,"&lt;"&amp;$E65))</f>
        <v/>
      </c>
      <c r="G65" s="22" t="str">
        <f t="shared" si="6"/>
        <v/>
      </c>
      <c r="H65" s="22" t="str">
        <f>IF($A65="","",_xlfn.MAXIFS(#REF!,#REF!,$A65,#REF!,$E65,#REF!,_xlfn.MAXIFS(#REF!,#REF!,$E65)))</f>
        <v/>
      </c>
      <c r="I65" s="22" t="str">
        <f t="shared" si="3"/>
        <v/>
      </c>
      <c r="J65" s="121" t="str">
        <f>IF($A65="","",_xlfn.MAXIFS(#REF!,#REF!,$A65,#REF!,"Property",#REF!,$E65,#REF!,_xlfn.MAXIFS(#REF!,#REF!,$E65)))</f>
        <v/>
      </c>
      <c r="K65" s="121" t="str">
        <f ca="1">IF($A65="","",IF(_xlfn.MAXIFS(#REF!,#REF!,$A65,#REF!,"Property",#REF!,"&lt;="&amp;(TODAY()-WEEKDAY(TODAY(),2))-49,#REF!,_xlfn.MAXIFS(#REF!,#REF!,"&lt;="&amp;(TODAY()-WEEKDAY(TODAY(),2))-49))=0,J65,_xlfn.MAXIFS(#REF!,#REF!,$A65,#REF!,"Property",#REF!,"&lt;="&amp;(TODAY()-WEEKDAY(TODAY(),2))-49,#REF!,_xlfn.MAXIFS(#REF!,#REF!,"&lt;="&amp;(TODAY()-WEEKDAY(TODAY(),2))-49))))</f>
        <v/>
      </c>
      <c r="L65" s="123" t="str">
        <f t="shared" si="4"/>
        <v/>
      </c>
      <c r="M65" t="str">
        <f>IF($A65="","",(_xlfn.MAXIFS(#REF!,#REF!, $A65,#REF!, $E65,#REF!, _xlfn.MAXIFS(#REF!,#REF!, $E65)) *$C65 - _xlfn.MAXIFS(#REF!,#REF!, $A65,#REF!, $F65,#REF!, _xlfn.MAXIFS(#REF!,#REF!, $F65)) *$C65) / (($E65 -$F65) / 7))</f>
        <v/>
      </c>
    </row>
    <row r="66" spans="1:13">
      <c r="A66" s="1"/>
      <c r="B66" s="22"/>
      <c r="C66" s="22" t="str">
        <f t="shared" ca="1" si="5"/>
        <v/>
      </c>
      <c r="D66" s="126" t="str">
        <f t="shared" si="2"/>
        <v/>
      </c>
      <c r="E66" s="126" t="str">
        <f>IF($A66="","",_xlfn.MAXIFS(#REF!,#REF!,$A66))</f>
        <v/>
      </c>
      <c r="F66" s="126" t="str">
        <f>IF($A66="","",_xlfn.MAXIFS(#REF!,#REF!,$A66,#REF!,"&lt;"&amp;$E66))</f>
        <v/>
      </c>
      <c r="G66" s="22" t="str">
        <f t="shared" si="6"/>
        <v/>
      </c>
      <c r="H66" s="22" t="str">
        <f>IF($A66="","",_xlfn.MAXIFS(#REF!,#REF!,$A66,#REF!,$E66,#REF!,_xlfn.MAXIFS(#REF!,#REF!,$E66)))</f>
        <v/>
      </c>
      <c r="I66" s="22" t="str">
        <f t="shared" si="3"/>
        <v/>
      </c>
      <c r="J66" s="121" t="str">
        <f>IF($A66="","",_xlfn.MAXIFS(#REF!,#REF!,$A66,#REF!,"Property",#REF!,$E66,#REF!,_xlfn.MAXIFS(#REF!,#REF!,$E66)))</f>
        <v/>
      </c>
      <c r="K66" s="121" t="str">
        <f ca="1">IF($A66="","",IF(_xlfn.MAXIFS(#REF!,#REF!,$A66,#REF!,"Property",#REF!,"&lt;="&amp;(TODAY()-WEEKDAY(TODAY(),2))-49,#REF!,_xlfn.MAXIFS(#REF!,#REF!,"&lt;="&amp;(TODAY()-WEEKDAY(TODAY(),2))-49))=0,J66,_xlfn.MAXIFS(#REF!,#REF!,$A66,#REF!,"Property",#REF!,"&lt;="&amp;(TODAY()-WEEKDAY(TODAY(),2))-49,#REF!,_xlfn.MAXIFS(#REF!,#REF!,"&lt;="&amp;(TODAY()-WEEKDAY(TODAY(),2))-49))))</f>
        <v/>
      </c>
      <c r="L66" s="123" t="str">
        <f t="shared" si="4"/>
        <v/>
      </c>
      <c r="M66" t="str">
        <f>IF($A66="","",(_xlfn.MAXIFS(#REF!,#REF!, $A66,#REF!, $E66,#REF!, _xlfn.MAXIFS(#REF!,#REF!, $E66)) *$C66 - _xlfn.MAXIFS(#REF!,#REF!, $A66,#REF!, $F66,#REF!, _xlfn.MAXIFS(#REF!,#REF!, $F66)) *$C66) / (($E66 -$F66) / 7))</f>
        <v/>
      </c>
    </row>
    <row r="67" spans="1:13">
      <c r="A67" s="1"/>
      <c r="B67" s="22"/>
      <c r="C67" s="22" t="str">
        <f t="shared" ca="1" si="5"/>
        <v/>
      </c>
      <c r="D67" s="126" t="str">
        <f t="shared" si="2"/>
        <v/>
      </c>
      <c r="E67" s="126" t="str">
        <f>IF($A67="","",_xlfn.MAXIFS(#REF!,#REF!,$A67))</f>
        <v/>
      </c>
      <c r="F67" s="126" t="str">
        <f>IF($A67="","",_xlfn.MAXIFS(#REF!,#REF!,$A67,#REF!,"&lt;"&amp;$E67))</f>
        <v/>
      </c>
      <c r="G67" s="22" t="str">
        <f t="shared" si="6"/>
        <v/>
      </c>
      <c r="H67" s="22" t="str">
        <f>IF($A67="","",_xlfn.MAXIFS(#REF!,#REF!,$A67,#REF!,$E67,#REF!,_xlfn.MAXIFS(#REF!,#REF!,$E67)))</f>
        <v/>
      </c>
      <c r="I67" s="22" t="str">
        <f t="shared" si="3"/>
        <v/>
      </c>
      <c r="J67" s="121" t="str">
        <f>IF($A67="","",_xlfn.MAXIFS(#REF!,#REF!,$A67,#REF!,"Property",#REF!,$E67,#REF!,_xlfn.MAXIFS(#REF!,#REF!,$E67)))</f>
        <v/>
      </c>
      <c r="K67" s="121" t="str">
        <f ca="1">IF($A67="","",IF(_xlfn.MAXIFS(#REF!,#REF!,$A67,#REF!,"Property",#REF!,"&lt;="&amp;(TODAY()-WEEKDAY(TODAY(),2))-49,#REF!,_xlfn.MAXIFS(#REF!,#REF!,"&lt;="&amp;(TODAY()-WEEKDAY(TODAY(),2))-49))=0,J67,_xlfn.MAXIFS(#REF!,#REF!,$A67,#REF!,"Property",#REF!,"&lt;="&amp;(TODAY()-WEEKDAY(TODAY(),2))-49,#REF!,_xlfn.MAXIFS(#REF!,#REF!,"&lt;="&amp;(TODAY()-WEEKDAY(TODAY(),2))-49))))</f>
        <v/>
      </c>
      <c r="L67" s="123" t="str">
        <f t="shared" si="4"/>
        <v/>
      </c>
      <c r="M67" t="str">
        <f>IF($A67="","",(_xlfn.MAXIFS(#REF!,#REF!, $A67,#REF!, $E67,#REF!, _xlfn.MAXIFS(#REF!,#REF!, $E67)) *$C67 - _xlfn.MAXIFS(#REF!,#REF!, $A67,#REF!, $F67,#REF!, _xlfn.MAXIFS(#REF!,#REF!, $F67)) *$C67) / (($E67 -$F67) / 7))</f>
        <v/>
      </c>
    </row>
    <row r="68" spans="1:13">
      <c r="A68" s="1"/>
      <c r="B68" s="22"/>
      <c r="C68" s="22" t="str">
        <f t="shared" ca="1" si="5"/>
        <v/>
      </c>
      <c r="D68" s="126" t="str">
        <f t="shared" si="2"/>
        <v/>
      </c>
      <c r="E68" s="126" t="str">
        <f>IF($A68="","",_xlfn.MAXIFS(#REF!,#REF!,$A68))</f>
        <v/>
      </c>
      <c r="F68" s="126" t="str">
        <f>IF($A68="","",_xlfn.MAXIFS(#REF!,#REF!,$A68,#REF!,"&lt;"&amp;$E68))</f>
        <v/>
      </c>
      <c r="G68" s="22" t="str">
        <f t="shared" si="6"/>
        <v/>
      </c>
      <c r="H68" s="22" t="str">
        <f>IF($A68="","",_xlfn.MAXIFS(#REF!,#REF!,$A68,#REF!,$E68,#REF!,_xlfn.MAXIFS(#REF!,#REF!,$E68)))</f>
        <v/>
      </c>
      <c r="I68" s="22" t="str">
        <f t="shared" si="3"/>
        <v/>
      </c>
      <c r="J68" s="121" t="str">
        <f>IF($A68="","",_xlfn.MAXIFS(#REF!,#REF!,$A68,#REF!,"Property",#REF!,$E68,#REF!,_xlfn.MAXIFS(#REF!,#REF!,$E68)))</f>
        <v/>
      </c>
      <c r="K68" s="121" t="str">
        <f ca="1">IF($A68="","",IF(_xlfn.MAXIFS(#REF!,#REF!,$A68,#REF!,"Property",#REF!,"&lt;="&amp;(TODAY()-WEEKDAY(TODAY(),2))-49,#REF!,_xlfn.MAXIFS(#REF!,#REF!,"&lt;="&amp;(TODAY()-WEEKDAY(TODAY(),2))-49))=0,J68,_xlfn.MAXIFS(#REF!,#REF!,$A68,#REF!,"Property",#REF!,"&lt;="&amp;(TODAY()-WEEKDAY(TODAY(),2))-49,#REF!,_xlfn.MAXIFS(#REF!,#REF!,"&lt;="&amp;(TODAY()-WEEKDAY(TODAY(),2))-49))))</f>
        <v/>
      </c>
      <c r="L68" s="123" t="str">
        <f t="shared" si="4"/>
        <v/>
      </c>
      <c r="M68" t="str">
        <f>IF($A68="","",(_xlfn.MAXIFS(#REF!,#REF!, $A68,#REF!, $E68,#REF!, _xlfn.MAXIFS(#REF!,#REF!, $E68)) *$C68 - _xlfn.MAXIFS(#REF!,#REF!, $A68,#REF!, $F68,#REF!, _xlfn.MAXIFS(#REF!,#REF!, $F68)) *$C68) / (($E68 -$F68) / 7))</f>
        <v/>
      </c>
    </row>
    <row r="69" spans="1:13">
      <c r="A69" s="1"/>
      <c r="B69" s="2"/>
      <c r="C69" s="22" t="str">
        <f t="shared" ca="1" si="5"/>
        <v/>
      </c>
      <c r="D69" s="126" t="str">
        <f t="shared" si="2"/>
        <v/>
      </c>
      <c r="E69" s="126" t="str">
        <f>IF($A69="","",_xlfn.MAXIFS(#REF!,#REF!,$A69))</f>
        <v/>
      </c>
      <c r="F69" s="126" t="str">
        <f>IF($A69="","",_xlfn.MAXIFS(#REF!,#REF!,$A69,#REF!,"&lt;"&amp;$E69))</f>
        <v/>
      </c>
      <c r="G69" s="22" t="str">
        <f t="shared" si="6"/>
        <v/>
      </c>
      <c r="H69" s="22" t="str">
        <f>IF($A69="","",_xlfn.MAXIFS(#REF!,#REF!,$A69,#REF!,$E69,#REF!,_xlfn.MAXIFS(#REF!,#REF!,$E69)))</f>
        <v/>
      </c>
      <c r="I69" s="22" t="str">
        <f t="shared" si="3"/>
        <v/>
      </c>
      <c r="J69" s="121" t="str">
        <f>IF($A69="","",_xlfn.MAXIFS(#REF!,#REF!,$A69,#REF!,"Property",#REF!,$E69,#REF!,_xlfn.MAXIFS(#REF!,#REF!,$E69)))</f>
        <v/>
      </c>
      <c r="K69" s="121" t="str">
        <f ca="1">IF($A69="","",IF(_xlfn.MAXIFS(#REF!,#REF!,$A69,#REF!,"Property",#REF!,"&lt;="&amp;(TODAY()-WEEKDAY(TODAY(),2))-49,#REF!,_xlfn.MAXIFS(#REF!,#REF!,"&lt;="&amp;(TODAY()-WEEKDAY(TODAY(),2))-49))=0,J69,_xlfn.MAXIFS(#REF!,#REF!,$A69,#REF!,"Property",#REF!,"&lt;="&amp;(TODAY()-WEEKDAY(TODAY(),2))-49,#REF!,_xlfn.MAXIFS(#REF!,#REF!,"&lt;="&amp;(TODAY()-WEEKDAY(TODAY(),2))-49))))</f>
        <v/>
      </c>
      <c r="L69" s="123" t="str">
        <f t="shared" si="4"/>
        <v/>
      </c>
      <c r="M69" t="str">
        <f>IF($A69="","",(_xlfn.MAXIFS(#REF!,#REF!, $A69,#REF!, $E69,#REF!, _xlfn.MAXIFS(#REF!,#REF!, $E69)) *$C69 - _xlfn.MAXIFS(#REF!,#REF!, $A69,#REF!, $F69,#REF!, _xlfn.MAXIFS(#REF!,#REF!, $F69)) *$C69) / (($E69 -$F69) / 7))</f>
        <v/>
      </c>
    </row>
    <row r="70" spans="1:13">
      <c r="A70" s="1"/>
      <c r="B70" s="22"/>
      <c r="C70" s="22" t="str">
        <f t="shared" ca="1" si="5"/>
        <v/>
      </c>
      <c r="D70" s="126"/>
      <c r="E70" s="126"/>
      <c r="F70" s="126"/>
      <c r="G70" s="22" t="str">
        <f t="shared" si="6"/>
        <v/>
      </c>
      <c r="H70" s="22"/>
      <c r="I70" s="22"/>
      <c r="J70" s="121"/>
      <c r="K70" s="121"/>
      <c r="L70" s="123"/>
      <c r="M70" t="str">
        <f>IF($A70="","",(_xlfn.MAXIFS(#REF!,#REF!, $A70,#REF!, $E70,#REF!, _xlfn.MAXIFS(#REF!,#REF!, $E70)) *$C70 - _xlfn.MAXIFS(#REF!,#REF!, $A70,#REF!, $F70,#REF!, _xlfn.MAXIFS(#REF!,#REF!, $F70)) *$C70) / (($E70 -$F70) / 7))</f>
        <v/>
      </c>
    </row>
    <row r="71" spans="1:13">
      <c r="A71" s="125"/>
      <c r="B71" s="22"/>
      <c r="C71" s="22" t="str">
        <f t="shared" ca="1" si="5"/>
        <v/>
      </c>
      <c r="D71" s="126"/>
      <c r="E71" s="126"/>
      <c r="F71" s="126"/>
      <c r="G71" s="22"/>
      <c r="H71" s="22"/>
      <c r="I71" s="22"/>
      <c r="J71" s="121"/>
      <c r="K71" s="121"/>
      <c r="L71" s="123"/>
    </row>
    <row r="72" spans="1:13">
      <c r="A72" s="125"/>
      <c r="B72" s="22"/>
      <c r="C72" s="22" t="str">
        <f t="shared" ca="1" si="5"/>
        <v/>
      </c>
      <c r="D72" s="126"/>
      <c r="E72" s="126"/>
      <c r="F72" s="126"/>
      <c r="G72" s="22"/>
      <c r="H72" s="22"/>
      <c r="I72" s="22"/>
      <c r="J72" s="121"/>
      <c r="K72" s="121"/>
      <c r="L72" s="123"/>
    </row>
    <row r="73" spans="1:13">
      <c r="A73" s="2"/>
      <c r="B73" s="22"/>
      <c r="C73" s="22" t="str">
        <f t="shared" ca="1" si="5"/>
        <v/>
      </c>
      <c r="D73" s="126"/>
      <c r="E73" s="126"/>
      <c r="F73" s="126"/>
      <c r="G73" s="22"/>
      <c r="H73" s="22"/>
      <c r="I73" s="22"/>
      <c r="J73" s="121"/>
      <c r="K73" s="121"/>
      <c r="L73" s="123"/>
    </row>
    <row r="74" spans="1:13">
      <c r="A74" s="2"/>
      <c r="B74" s="22"/>
      <c r="C74" s="22" t="str">
        <f t="shared" ca="1" si="5"/>
        <v/>
      </c>
      <c r="D74" s="126"/>
      <c r="E74" s="126"/>
      <c r="F74" s="126"/>
      <c r="G74" s="22"/>
      <c r="H74" s="22"/>
      <c r="I74" s="22"/>
      <c r="J74" s="121"/>
      <c r="K74" s="121"/>
      <c r="L74" s="123"/>
    </row>
    <row r="75" spans="1:13">
      <c r="A75" s="2"/>
      <c r="B75" s="22"/>
      <c r="C75" s="22" t="str">
        <f t="shared" ca="1" si="5"/>
        <v/>
      </c>
      <c r="D75" s="126"/>
      <c r="E75" s="126"/>
      <c r="F75" s="126"/>
      <c r="G75" s="22"/>
      <c r="H75" s="22"/>
      <c r="I75" s="22"/>
      <c r="J75" s="121"/>
      <c r="K75" s="121"/>
      <c r="L75" s="123"/>
    </row>
    <row r="76" spans="1:13">
      <c r="A76" s="2"/>
      <c r="B76" s="22"/>
      <c r="C76" s="22" t="str">
        <f t="shared" ca="1" si="5"/>
        <v/>
      </c>
      <c r="D76" s="126"/>
      <c r="E76" s="126"/>
      <c r="F76" s="126"/>
      <c r="G76" s="22"/>
      <c r="H76" s="22"/>
      <c r="I76" s="22"/>
      <c r="J76" s="121"/>
      <c r="K76" s="121"/>
      <c r="L76" s="123"/>
    </row>
    <row r="77" spans="1:13">
      <c r="A77" s="2"/>
      <c r="B77" s="22"/>
      <c r="C77" s="22" t="str">
        <f t="shared" ca="1" si="5"/>
        <v/>
      </c>
      <c r="D77" s="127"/>
      <c r="E77" s="127"/>
      <c r="F77" s="22"/>
      <c r="G77" s="22"/>
      <c r="H77" s="22"/>
      <c r="I77" s="2"/>
      <c r="J77" s="2"/>
      <c r="K77" s="2"/>
      <c r="L77" s="2"/>
    </row>
    <row r="78" spans="1:13">
      <c r="A78" s="2"/>
      <c r="B78" s="22"/>
      <c r="C78" s="22" t="str">
        <f t="shared" ca="1" si="5"/>
        <v/>
      </c>
      <c r="D78" s="127"/>
      <c r="E78" s="22"/>
      <c r="F78" s="22"/>
      <c r="G78" s="22"/>
      <c r="H78" s="2"/>
      <c r="I78" s="2"/>
      <c r="J78" s="2"/>
      <c r="K78" s="2"/>
      <c r="L78" s="2"/>
    </row>
    <row r="79" spans="1:13">
      <c r="A79" s="2"/>
      <c r="B79" s="22"/>
      <c r="C79" s="22" t="str">
        <f t="shared" ref="C79:C100" ca="1" si="7">IF($A79="","",INDIRECT("'"&amp;$A79&amp;"'!$D$82"))</f>
        <v/>
      </c>
      <c r="D79" s="127"/>
      <c r="E79" s="22"/>
      <c r="F79" s="22"/>
      <c r="G79" s="22"/>
      <c r="H79" s="2"/>
      <c r="I79" s="2"/>
      <c r="J79" s="2"/>
      <c r="K79" s="2"/>
      <c r="L79" s="2"/>
    </row>
    <row r="80" spans="1:13">
      <c r="A80" s="2"/>
      <c r="B80" s="22"/>
      <c r="C80" s="22" t="str">
        <f t="shared" ca="1" si="7"/>
        <v/>
      </c>
      <c r="D80" s="127"/>
      <c r="E80" s="22"/>
      <c r="F80" s="22"/>
      <c r="G80" s="22"/>
      <c r="H80" s="2"/>
      <c r="I80" s="2"/>
      <c r="J80" s="2"/>
      <c r="K80" s="2"/>
      <c r="L80" s="2"/>
    </row>
    <row r="81" spans="1:12">
      <c r="A81" s="2"/>
      <c r="B81" s="124"/>
      <c r="C81" s="22" t="str">
        <f t="shared" ca="1" si="7"/>
        <v/>
      </c>
      <c r="D81" s="128"/>
      <c r="E81" s="22"/>
      <c r="F81" s="22"/>
      <c r="G81" s="124"/>
      <c r="H81" s="2"/>
      <c r="I81" s="2"/>
      <c r="J81" s="2"/>
      <c r="K81" s="2"/>
      <c r="L81" s="2"/>
    </row>
    <row r="82" spans="1:12">
      <c r="A82" s="2"/>
      <c r="B82" s="124"/>
      <c r="C82" s="22" t="str">
        <f t="shared" ca="1" si="7"/>
        <v/>
      </c>
      <c r="D82" s="128"/>
      <c r="E82" s="124"/>
      <c r="F82" s="124"/>
      <c r="G82" s="124"/>
      <c r="H82" s="2"/>
      <c r="I82" s="2"/>
      <c r="J82" s="2"/>
      <c r="K82" s="2"/>
      <c r="L82" s="2"/>
    </row>
    <row r="83" spans="1:12">
      <c r="A83" s="2"/>
      <c r="B83" s="2"/>
      <c r="C83" s="22" t="str">
        <f t="shared" ca="1" si="7"/>
        <v/>
      </c>
      <c r="D83" s="2"/>
      <c r="E83" s="2"/>
      <c r="F83" s="24"/>
      <c r="G83" s="24"/>
      <c r="H83" s="24"/>
      <c r="I83" s="2"/>
      <c r="J83" s="2"/>
      <c r="K83" s="2"/>
      <c r="L83" s="2"/>
    </row>
    <row r="84" spans="1:12">
      <c r="A84" s="2"/>
      <c r="B84" s="2"/>
      <c r="C84" s="22" t="str">
        <f t="shared" ca="1" si="7"/>
        <v/>
      </c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C85" s="22" t="str">
        <f t="shared" ca="1" si="7"/>
        <v/>
      </c>
      <c r="E85" s="2"/>
      <c r="F85" s="2"/>
      <c r="G85" s="2"/>
      <c r="H85" s="2"/>
      <c r="I85" s="2"/>
      <c r="J85" s="2"/>
      <c r="K85" s="2"/>
      <c r="L85" s="2"/>
    </row>
    <row r="86" spans="1:12">
      <c r="C86" s="22" t="str">
        <f t="shared" ca="1" si="7"/>
        <v/>
      </c>
      <c r="E86" s="2"/>
      <c r="F86" s="2"/>
      <c r="G86" s="2"/>
      <c r="H86" s="2"/>
      <c r="I86" s="2"/>
      <c r="J86" s="2"/>
      <c r="K86" s="2"/>
      <c r="L86" s="2"/>
    </row>
    <row r="87" spans="1:12">
      <c r="C87" s="22" t="str">
        <f t="shared" ca="1" si="7"/>
        <v/>
      </c>
      <c r="E87" s="2"/>
      <c r="F87" s="2"/>
      <c r="G87" s="2"/>
      <c r="H87" s="2"/>
      <c r="I87" s="2"/>
      <c r="J87" s="2"/>
      <c r="K87" s="2"/>
      <c r="L87" s="2"/>
    </row>
    <row r="88" spans="1:12">
      <c r="C88" s="22" t="str">
        <f t="shared" ca="1" si="7"/>
        <v/>
      </c>
      <c r="E88" s="2"/>
      <c r="F88" s="2"/>
      <c r="G88" s="2"/>
      <c r="H88" s="2"/>
      <c r="I88" s="2"/>
      <c r="J88" s="2"/>
      <c r="K88" s="2"/>
      <c r="L88" s="2"/>
    </row>
    <row r="89" spans="1:12">
      <c r="C89" s="22" t="str">
        <f t="shared" ca="1" si="7"/>
        <v/>
      </c>
      <c r="E89" s="2"/>
      <c r="F89" s="2"/>
      <c r="G89" s="2"/>
      <c r="H89" s="2"/>
      <c r="I89" s="2"/>
      <c r="J89" s="2"/>
      <c r="K89" s="2"/>
      <c r="L89" s="2"/>
    </row>
    <row r="90" spans="1:12">
      <c r="C90" s="22" t="str">
        <f t="shared" ca="1" si="7"/>
        <v/>
      </c>
      <c r="E90" s="2"/>
      <c r="F90" s="2"/>
      <c r="G90" s="2"/>
      <c r="H90" s="2"/>
      <c r="I90" s="2"/>
      <c r="J90" s="2"/>
      <c r="K90" s="2"/>
      <c r="L90" s="2"/>
    </row>
    <row r="91" spans="1:12">
      <c r="C91" s="22" t="str">
        <f t="shared" ca="1" si="7"/>
        <v/>
      </c>
      <c r="E91" s="2"/>
      <c r="F91" s="2"/>
      <c r="G91" s="2"/>
      <c r="H91" s="2"/>
      <c r="I91" s="2"/>
      <c r="J91" s="2"/>
      <c r="K91" s="2"/>
      <c r="L91" s="2"/>
    </row>
    <row r="92" spans="1:12">
      <c r="C92" s="22" t="str">
        <f t="shared" ca="1" si="7"/>
        <v/>
      </c>
    </row>
    <row r="93" spans="1:12">
      <c r="C93" s="22" t="str">
        <f t="shared" ca="1" si="7"/>
        <v/>
      </c>
    </row>
    <row r="94" spans="1:12">
      <c r="C94" s="22" t="str">
        <f t="shared" ca="1" si="7"/>
        <v/>
      </c>
    </row>
    <row r="95" spans="1:12">
      <c r="C95" s="22" t="str">
        <f t="shared" ca="1" si="7"/>
        <v/>
      </c>
    </row>
    <row r="96" spans="1:12">
      <c r="C96" s="22" t="str">
        <f t="shared" ca="1" si="7"/>
        <v/>
      </c>
    </row>
    <row r="97" spans="3:36">
      <c r="C97" s="22" t="str">
        <f t="shared" ca="1" si="7"/>
        <v/>
      </c>
    </row>
    <row r="98" spans="3:36">
      <c r="C98" s="22" t="str">
        <f t="shared" ca="1" si="7"/>
        <v/>
      </c>
    </row>
    <row r="99" spans="3:36">
      <c r="C99" s="22" t="str">
        <f t="shared" ca="1" si="7"/>
        <v/>
      </c>
    </row>
    <row r="100" spans="3:36">
      <c r="C100" s="22" t="str">
        <f t="shared" ca="1" si="7"/>
        <v/>
      </c>
    </row>
    <row r="106" spans="3:36">
      <c r="AC106" s="2"/>
      <c r="AD106" s="2"/>
      <c r="AE106" s="2"/>
      <c r="AF106" s="2"/>
      <c r="AG106" s="2"/>
      <c r="AH106" s="2"/>
      <c r="AI106" s="2"/>
      <c r="AJ106" s="2"/>
    </row>
  </sheetData>
  <mergeCells count="3">
    <mergeCell ref="B52:C52"/>
    <mergeCell ref="E52:F52"/>
    <mergeCell ref="A39:N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>
    <tabColor theme="0" tint="-0.14999847407452621"/>
    <pageSetUpPr fitToPage="1"/>
  </sheetPr>
  <dimension ref="A1:AC412"/>
  <sheetViews>
    <sheetView showGridLines="0" zoomScale="90" zoomScaleNormal="90" zoomScaleSheetLayoutView="80" workbookViewId="0">
      <pane ySplit="2" topLeftCell="A3" activePane="bottomLeft" state="frozen"/>
      <selection activeCell="F11" sqref="F11"/>
      <selection pane="bottomLeft" activeCell="B26" sqref="B26"/>
    </sheetView>
  </sheetViews>
  <sheetFormatPr defaultColWidth="9.33203125" defaultRowHeight="13.2"/>
  <cols>
    <col min="1" max="1" width="22.6640625" style="31" customWidth="1"/>
    <col min="2" max="2" width="23" style="1" customWidth="1"/>
    <col min="3" max="3" width="12" style="21" customWidth="1"/>
    <col min="4" max="5" width="10.44140625" style="100" customWidth="1"/>
    <col min="6" max="6" width="9.33203125" style="1" bestFit="1" customWidth="1"/>
    <col min="7" max="7" width="9.33203125" style="1" customWidth="1"/>
    <col min="8" max="8" width="9.44140625" style="8" bestFit="1" customWidth="1"/>
    <col min="9" max="10" width="7.6640625" style="27" customWidth="1"/>
    <col min="11" max="11" width="13.33203125" style="27" customWidth="1"/>
    <col min="12" max="12" width="9.6640625" style="27" customWidth="1"/>
    <col min="13" max="14" width="9.33203125" style="27" bestFit="1" customWidth="1"/>
    <col min="15" max="15" width="11.88671875" style="28" customWidth="1"/>
    <col min="16" max="16" width="11.109375" style="27" customWidth="1"/>
    <col min="17" max="17" width="7.6640625" style="27" customWidth="1"/>
    <col min="18" max="18" width="8.6640625" style="27" customWidth="1"/>
    <col min="19" max="19" width="9.33203125" style="27" bestFit="1" customWidth="1"/>
    <col min="20" max="20" width="9.6640625" style="27" customWidth="1"/>
    <col min="21" max="21" width="8.33203125" style="27" customWidth="1"/>
    <col min="22" max="22" width="8" style="27" customWidth="1"/>
    <col min="23" max="23" width="7.6640625" style="1" customWidth="1"/>
    <col min="24" max="24" width="7.44140625" style="28" customWidth="1"/>
    <col min="25" max="25" width="10.5546875" style="1" bestFit="1" customWidth="1"/>
    <col min="26" max="26" width="9.6640625" style="1" bestFit="1" customWidth="1"/>
    <col min="27" max="16384" width="9.33203125" style="1"/>
  </cols>
  <sheetData>
    <row r="1" spans="1:26" ht="93" customHeight="1">
      <c r="A1" s="172" t="str">
        <f>Dashboard!$A$1</f>
        <v>MARKET SURVEY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173" t="str">
        <f>"Property Detail: "&amp;B4</f>
        <v xml:space="preserve">Property Detail: </v>
      </c>
      <c r="Y1" s="274"/>
      <c r="Z1" s="274"/>
    </row>
    <row r="2" spans="1:26" ht="18" customHeight="1" thickBot="1">
      <c r="A2" s="3"/>
      <c r="B2" s="3"/>
      <c r="C2" s="37"/>
      <c r="D2" s="3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19"/>
      <c r="Y2" s="275"/>
      <c r="Z2" s="275"/>
    </row>
    <row r="3" spans="1:26" ht="12.75" customHeight="1" thickBot="1">
      <c r="A3" s="159" t="s">
        <v>57</v>
      </c>
      <c r="B3" s="159"/>
      <c r="C3" s="20"/>
      <c r="D3" s="37"/>
      <c r="E3" s="160" t="s">
        <v>58</v>
      </c>
      <c r="F3" s="159"/>
      <c r="G3" s="159"/>
      <c r="H3" s="159"/>
      <c r="I3" s="3"/>
      <c r="J3" s="3"/>
      <c r="K3" s="159" t="s">
        <v>59</v>
      </c>
      <c r="L3" s="159"/>
      <c r="M3" s="159"/>
      <c r="N3" s="159"/>
      <c r="O3" s="159"/>
      <c r="P3" s="159"/>
      <c r="Q3" s="1"/>
      <c r="R3" s="277" t="s">
        <v>209</v>
      </c>
      <c r="S3" s="277"/>
      <c r="T3" s="277"/>
      <c r="U3" s="277"/>
      <c r="V3" s="277"/>
      <c r="W3" s="277"/>
      <c r="X3" s="277"/>
      <c r="Y3" s="275"/>
      <c r="Z3" s="275"/>
    </row>
    <row r="4" spans="1:26" ht="12.75" customHeight="1">
      <c r="A4" s="138" t="s">
        <v>0</v>
      </c>
      <c r="B4" s="144"/>
      <c r="C4" s="37"/>
      <c r="D4" s="37"/>
      <c r="E4" s="136" t="s">
        <v>60</v>
      </c>
      <c r="F4" s="38"/>
      <c r="G4" s="3"/>
      <c r="H4" s="137"/>
      <c r="I4" s="3"/>
      <c r="J4" s="3"/>
      <c r="K4" s="136" t="s">
        <v>61</v>
      </c>
      <c r="L4" s="38"/>
      <c r="M4" s="3"/>
      <c r="N4" s="39"/>
      <c r="P4" s="137"/>
      <c r="Q4" s="1"/>
      <c r="R4" s="277"/>
      <c r="S4" s="277"/>
      <c r="T4" s="277"/>
      <c r="U4" s="277"/>
      <c r="V4" s="277"/>
      <c r="W4" s="277"/>
      <c r="X4" s="277"/>
      <c r="Y4" s="275"/>
      <c r="Z4" s="275"/>
    </row>
    <row r="5" spans="1:26" ht="12.75" customHeight="1">
      <c r="A5" s="31" t="s">
        <v>212</v>
      </c>
      <c r="B5" s="175"/>
      <c r="C5" s="37"/>
      <c r="D5" s="37"/>
      <c r="E5" s="138" t="s">
        <v>163</v>
      </c>
      <c r="F5" s="3"/>
      <c r="G5" s="3"/>
      <c r="H5" s="139"/>
      <c r="I5" s="3"/>
      <c r="J5" s="3"/>
      <c r="K5" s="138" t="s">
        <v>65</v>
      </c>
      <c r="L5" s="3"/>
      <c r="M5" s="3"/>
      <c r="N5" s="3"/>
      <c r="P5" s="152"/>
      <c r="Q5" s="1"/>
      <c r="R5" s="277"/>
      <c r="S5" s="277"/>
      <c r="T5" s="277"/>
      <c r="U5" s="277"/>
      <c r="V5" s="277"/>
      <c r="W5" s="277"/>
      <c r="X5" s="277"/>
      <c r="Y5" s="275"/>
      <c r="Z5" s="275"/>
    </row>
    <row r="6" spans="1:26" ht="12.75" customHeight="1">
      <c r="A6" s="138" t="s">
        <v>62</v>
      </c>
      <c r="B6" s="144"/>
      <c r="C6" s="37"/>
      <c r="D6" s="37"/>
      <c r="E6" s="138" t="s">
        <v>63</v>
      </c>
      <c r="F6" s="3"/>
      <c r="G6" s="3"/>
      <c r="H6" s="139"/>
      <c r="I6" s="3"/>
      <c r="J6" s="3"/>
      <c r="K6" s="138" t="s">
        <v>67</v>
      </c>
      <c r="L6" s="3"/>
      <c r="M6" s="3"/>
      <c r="N6" s="3"/>
      <c r="P6" s="153"/>
      <c r="Q6" s="1"/>
      <c r="R6" s="277"/>
      <c r="S6" s="277"/>
      <c r="T6" s="277"/>
      <c r="U6" s="277"/>
      <c r="V6" s="277"/>
      <c r="W6" s="277"/>
      <c r="X6" s="277"/>
    </row>
    <row r="7" spans="1:26" ht="12.75" customHeight="1">
      <c r="A7" s="138"/>
      <c r="B7" s="144"/>
      <c r="C7" s="40"/>
      <c r="D7" s="37"/>
      <c r="E7" s="140" t="s">
        <v>66</v>
      </c>
      <c r="H7" s="139"/>
      <c r="I7" s="3"/>
      <c r="J7" s="3"/>
      <c r="K7" s="138" t="s">
        <v>70</v>
      </c>
      <c r="L7" s="3"/>
      <c r="M7" s="3"/>
      <c r="N7" s="3"/>
      <c r="P7" s="153"/>
      <c r="Q7" s="1"/>
      <c r="R7" s="277"/>
      <c r="S7" s="277"/>
      <c r="T7" s="277"/>
      <c r="U7" s="277"/>
      <c r="V7" s="277"/>
      <c r="W7" s="277"/>
      <c r="X7" s="277"/>
    </row>
    <row r="8" spans="1:26" ht="12.75" customHeight="1">
      <c r="A8" s="138" t="s">
        <v>68</v>
      </c>
      <c r="B8" s="145"/>
      <c r="C8" s="37"/>
      <c r="D8" s="37"/>
      <c r="E8" s="136" t="s">
        <v>69</v>
      </c>
      <c r="F8" s="38"/>
      <c r="G8" s="3"/>
      <c r="H8" s="139"/>
      <c r="I8" s="3"/>
      <c r="J8" s="3"/>
      <c r="K8" s="138" t="s">
        <v>73</v>
      </c>
      <c r="L8" s="3"/>
      <c r="M8" s="3"/>
      <c r="N8" s="3"/>
      <c r="P8" s="153"/>
      <c r="Q8" s="1"/>
      <c r="R8" s="277"/>
      <c r="S8" s="277"/>
      <c r="T8" s="277"/>
      <c r="U8" s="277"/>
      <c r="V8" s="277"/>
      <c r="W8" s="277"/>
      <c r="X8" s="277"/>
    </row>
    <row r="9" spans="1:26" ht="12.75" customHeight="1">
      <c r="A9" s="138" t="s">
        <v>71</v>
      </c>
      <c r="B9" s="144"/>
      <c r="C9" s="37"/>
      <c r="D9" s="37"/>
      <c r="E9" s="136" t="s">
        <v>72</v>
      </c>
      <c r="F9" s="38"/>
      <c r="G9" s="3"/>
      <c r="H9" s="139"/>
      <c r="I9" s="3"/>
      <c r="J9" s="3"/>
      <c r="K9" s="138" t="s">
        <v>181</v>
      </c>
      <c r="L9" s="3"/>
      <c r="M9" s="3"/>
      <c r="N9" s="3"/>
      <c r="P9" s="153"/>
      <c r="Q9" s="1"/>
      <c r="R9" s="277"/>
      <c r="S9" s="277"/>
      <c r="T9" s="277"/>
      <c r="U9" s="277"/>
      <c r="V9" s="277"/>
      <c r="W9" s="277"/>
      <c r="X9" s="277"/>
    </row>
    <row r="10" spans="1:26" ht="12.75" customHeight="1">
      <c r="A10" s="138" t="s">
        <v>74</v>
      </c>
      <c r="B10" s="144"/>
      <c r="C10" s="37"/>
      <c r="D10" s="37"/>
      <c r="E10" s="140" t="s">
        <v>75</v>
      </c>
      <c r="H10" s="139"/>
      <c r="I10" s="3"/>
      <c r="J10" s="3"/>
      <c r="K10" s="138" t="s">
        <v>182</v>
      </c>
      <c r="L10" s="3"/>
      <c r="M10" s="3"/>
      <c r="N10" s="3"/>
      <c r="P10" s="153"/>
      <c r="Q10" s="1"/>
      <c r="R10" s="277"/>
      <c r="S10" s="277"/>
      <c r="T10" s="277"/>
      <c r="U10" s="277"/>
      <c r="V10" s="277"/>
      <c r="W10" s="277"/>
      <c r="X10" s="277"/>
      <c r="Y10"/>
    </row>
    <row r="11" spans="1:26" ht="12.75" customHeight="1">
      <c r="A11" s="138" t="s">
        <v>76</v>
      </c>
      <c r="B11" s="144"/>
      <c r="C11" s="41"/>
      <c r="D11" s="37"/>
      <c r="E11" s="138" t="s">
        <v>161</v>
      </c>
      <c r="F11" s="3"/>
      <c r="G11" s="3"/>
      <c r="H11" s="139"/>
      <c r="I11" s="3"/>
      <c r="J11" s="3"/>
      <c r="K11" s="138" t="s">
        <v>183</v>
      </c>
      <c r="L11" s="3"/>
      <c r="M11" s="3"/>
      <c r="N11" s="3"/>
      <c r="P11" s="153"/>
      <c r="Q11" s="1"/>
      <c r="R11" s="277"/>
      <c r="S11" s="277"/>
      <c r="T11" s="277"/>
      <c r="U11" s="277"/>
      <c r="V11" s="277"/>
      <c r="W11" s="277"/>
      <c r="X11" s="277"/>
    </row>
    <row r="12" spans="1:26" ht="12.75" customHeight="1">
      <c r="A12" s="138" t="s">
        <v>78</v>
      </c>
      <c r="B12" s="146"/>
      <c r="C12" s="41"/>
      <c r="D12" s="37"/>
      <c r="E12" s="138" t="s">
        <v>162</v>
      </c>
      <c r="F12" s="3"/>
      <c r="G12" s="3"/>
      <c r="H12" s="139"/>
      <c r="I12" s="3"/>
      <c r="J12" s="3"/>
      <c r="K12" s="138" t="s">
        <v>184</v>
      </c>
      <c r="L12" s="3"/>
      <c r="M12" s="3"/>
      <c r="N12" s="3"/>
      <c r="P12" s="153"/>
      <c r="Q12" s="1"/>
      <c r="R12" s="277"/>
      <c r="S12" s="277"/>
      <c r="T12" s="277"/>
      <c r="U12" s="277"/>
      <c r="V12" s="277"/>
      <c r="W12" s="277"/>
      <c r="X12" s="277"/>
    </row>
    <row r="13" spans="1:26" ht="12.75" customHeight="1">
      <c r="A13" s="138" t="s">
        <v>155</v>
      </c>
      <c r="B13" s="146" t="s">
        <v>156</v>
      </c>
      <c r="C13" s="37"/>
      <c r="D13" s="37"/>
      <c r="E13" s="138" t="s">
        <v>79</v>
      </c>
      <c r="F13" s="3"/>
      <c r="G13" s="3"/>
      <c r="H13" s="139"/>
      <c r="I13" s="3"/>
      <c r="J13" s="3"/>
      <c r="K13" s="138" t="s">
        <v>185</v>
      </c>
      <c r="L13" s="3"/>
      <c r="M13" s="3"/>
      <c r="N13" s="3"/>
      <c r="P13" s="153"/>
      <c r="Q13" s="1"/>
      <c r="R13" s="277"/>
      <c r="S13" s="277"/>
      <c r="T13" s="277"/>
      <c r="U13" s="277"/>
      <c r="V13" s="277"/>
      <c r="W13" s="277"/>
      <c r="X13" s="277"/>
    </row>
    <row r="14" spans="1:26" ht="12.75" customHeight="1">
      <c r="A14" s="138" t="s">
        <v>2</v>
      </c>
      <c r="B14" s="144"/>
      <c r="C14" s="42"/>
      <c r="D14" s="43"/>
      <c r="E14" s="138" t="s">
        <v>81</v>
      </c>
      <c r="F14" s="3"/>
      <c r="G14" s="3"/>
      <c r="H14" s="139"/>
      <c r="I14" s="3"/>
      <c r="J14" s="3"/>
      <c r="K14" s="138" t="s">
        <v>186</v>
      </c>
      <c r="L14" s="3"/>
      <c r="M14" s="3"/>
      <c r="N14" s="3"/>
      <c r="P14" s="153"/>
      <c r="Q14" s="1"/>
      <c r="R14" s="277"/>
      <c r="S14" s="277"/>
      <c r="T14" s="277"/>
      <c r="U14" s="277"/>
      <c r="V14" s="277"/>
      <c r="W14" s="277"/>
      <c r="X14" s="277"/>
    </row>
    <row r="15" spans="1:26" ht="12.75" customHeight="1">
      <c r="A15" s="138" t="s">
        <v>82</v>
      </c>
      <c r="B15" s="147"/>
      <c r="C15" s="37"/>
      <c r="D15" s="43"/>
      <c r="E15" s="138" t="s">
        <v>165</v>
      </c>
      <c r="F15" s="3"/>
      <c r="G15" s="3"/>
      <c r="H15" s="139"/>
      <c r="I15" s="3"/>
      <c r="J15" s="3"/>
      <c r="K15" s="138" t="s">
        <v>187</v>
      </c>
      <c r="L15" s="3"/>
      <c r="M15" s="3"/>
      <c r="N15" s="3"/>
      <c r="P15" s="153"/>
      <c r="Q15" s="1"/>
      <c r="R15" s="277"/>
      <c r="S15" s="277"/>
      <c r="T15" s="277"/>
      <c r="U15" s="277"/>
      <c r="V15" s="277"/>
      <c r="W15" s="277"/>
      <c r="X15" s="277"/>
    </row>
    <row r="16" spans="1:26" ht="12.75" customHeight="1">
      <c r="A16" s="138" t="s">
        <v>84</v>
      </c>
      <c r="B16" s="144"/>
      <c r="C16" s="37"/>
      <c r="D16" s="43"/>
      <c r="E16" s="138" t="s">
        <v>166</v>
      </c>
      <c r="F16" s="3"/>
      <c r="G16" s="3"/>
      <c r="H16" s="139"/>
      <c r="I16" s="3"/>
      <c r="J16" s="3"/>
      <c r="K16" s="138" t="s">
        <v>180</v>
      </c>
      <c r="L16" s="3"/>
      <c r="M16" s="3"/>
      <c r="N16" s="3"/>
      <c r="P16" s="153"/>
      <c r="Q16" s="1"/>
      <c r="R16" s="277"/>
      <c r="S16" s="277"/>
      <c r="T16" s="277"/>
      <c r="U16" s="277"/>
      <c r="V16" s="277"/>
      <c r="W16" s="277"/>
      <c r="X16" s="277"/>
    </row>
    <row r="17" spans="1:29" ht="12.75" customHeight="1">
      <c r="A17" s="138" t="s">
        <v>86</v>
      </c>
      <c r="B17" s="144"/>
      <c r="C17" s="41"/>
      <c r="D17" s="43"/>
      <c r="E17" s="138" t="s">
        <v>167</v>
      </c>
      <c r="F17" s="3"/>
      <c r="G17" s="3"/>
      <c r="H17" s="139"/>
      <c r="I17" s="3"/>
      <c r="J17" s="3"/>
      <c r="K17" s="161" t="s">
        <v>43</v>
      </c>
      <c r="L17" s="162"/>
      <c r="M17" s="162"/>
      <c r="N17" s="162"/>
      <c r="O17" s="182"/>
      <c r="P17" s="163"/>
      <c r="Q17" s="1"/>
      <c r="R17" s="277"/>
      <c r="S17" s="277"/>
      <c r="T17" s="277"/>
      <c r="U17" s="277"/>
      <c r="V17" s="277"/>
      <c r="W17" s="277"/>
      <c r="X17" s="277"/>
      <c r="Z17" s="3"/>
      <c r="AA17" s="3"/>
      <c r="AB17" s="3"/>
      <c r="AC17" s="45"/>
    </row>
    <row r="18" spans="1:29" ht="12.75" customHeight="1">
      <c r="A18" s="138" t="s">
        <v>89</v>
      </c>
      <c r="B18" s="146"/>
      <c r="C18" s="41"/>
      <c r="D18" s="37"/>
      <c r="E18" s="136" t="s">
        <v>168</v>
      </c>
      <c r="F18" s="38"/>
      <c r="G18" s="3"/>
      <c r="H18" s="139"/>
      <c r="I18" s="3"/>
      <c r="J18" s="3"/>
      <c r="K18" s="138" t="s">
        <v>77</v>
      </c>
      <c r="L18" s="3"/>
      <c r="M18" s="3"/>
      <c r="N18" s="3"/>
      <c r="P18" s="210" t="s">
        <v>64</v>
      </c>
      <c r="Q18" s="1"/>
      <c r="R18" s="1"/>
      <c r="S18" s="8"/>
      <c r="T18" s="276"/>
      <c r="U18" s="276"/>
      <c r="V18" s="44"/>
      <c r="W18" s="44"/>
      <c r="X18" s="44"/>
      <c r="Z18" s="3"/>
      <c r="AB18" s="3"/>
      <c r="AC18" s="45"/>
    </row>
    <row r="19" spans="1:29" ht="12.75" customHeight="1" thickBot="1">
      <c r="A19" s="141" t="s">
        <v>92</v>
      </c>
      <c r="B19" s="148" t="s">
        <v>206</v>
      </c>
      <c r="C19" s="8"/>
      <c r="D19" s="37"/>
      <c r="E19" s="138" t="s">
        <v>169</v>
      </c>
      <c r="F19" s="3"/>
      <c r="G19" s="3"/>
      <c r="H19" s="139"/>
      <c r="I19" s="3"/>
      <c r="J19" s="3"/>
      <c r="K19" s="138" t="s">
        <v>80</v>
      </c>
      <c r="L19" s="3"/>
      <c r="M19" s="3"/>
      <c r="N19" s="3"/>
      <c r="P19" s="208">
        <v>0</v>
      </c>
      <c r="Q19" s="102">
        <f>IF($P$18="No",$P$19 + $P$20 + $P$21,0)</f>
        <v>0</v>
      </c>
      <c r="R19" s="193" t="s">
        <v>95</v>
      </c>
      <c r="S19" s="159"/>
      <c r="T19" s="159"/>
      <c r="U19" s="159"/>
      <c r="V19" s="159"/>
      <c r="W19" s="159"/>
      <c r="X19" s="159"/>
      <c r="Y19" s="38"/>
      <c r="Z19" s="3"/>
      <c r="AA19" s="3"/>
      <c r="AC19" s="45"/>
    </row>
    <row r="20" spans="1:29" ht="12.75" customHeight="1">
      <c r="A20" s="1"/>
      <c r="C20" s="20"/>
      <c r="D20" s="37"/>
      <c r="E20" s="138" t="s">
        <v>170</v>
      </c>
      <c r="F20" s="3"/>
      <c r="G20" s="3"/>
      <c r="H20" s="139"/>
      <c r="I20" s="3"/>
      <c r="J20" s="3"/>
      <c r="K20" s="138" t="s">
        <v>188</v>
      </c>
      <c r="L20" s="3"/>
      <c r="M20" s="3"/>
      <c r="N20" s="3"/>
      <c r="P20" s="208">
        <v>0</v>
      </c>
      <c r="R20" s="286" t="s">
        <v>98</v>
      </c>
      <c r="S20" s="287"/>
      <c r="T20" s="287"/>
      <c r="U20" s="287"/>
      <c r="V20" s="287"/>
      <c r="W20" s="287"/>
      <c r="X20" s="288"/>
      <c r="Y20" s="38"/>
      <c r="Z20" s="38"/>
      <c r="AA20" s="38"/>
      <c r="AC20" s="45"/>
    </row>
    <row r="21" spans="1:29" ht="12.75" customHeight="1">
      <c r="A21" s="159" t="s">
        <v>96</v>
      </c>
      <c r="B21" s="159"/>
      <c r="C21" s="20"/>
      <c r="D21" s="37"/>
      <c r="E21" s="138" t="s">
        <v>171</v>
      </c>
      <c r="F21" s="3"/>
      <c r="G21" s="3"/>
      <c r="H21" s="139"/>
      <c r="I21" s="3"/>
      <c r="J21" s="3"/>
      <c r="K21" s="138" t="s">
        <v>189</v>
      </c>
      <c r="L21" s="3"/>
      <c r="M21" s="3"/>
      <c r="N21" s="3"/>
      <c r="P21" s="208">
        <v>0</v>
      </c>
      <c r="R21" s="283"/>
      <c r="S21" s="284"/>
      <c r="T21" s="284"/>
      <c r="U21" s="284"/>
      <c r="V21" s="284"/>
      <c r="W21" s="284"/>
      <c r="X21" s="285"/>
      <c r="Y21" s="38"/>
      <c r="Z21" s="38"/>
      <c r="AA21" s="38"/>
      <c r="AC21" s="45"/>
    </row>
    <row r="22" spans="1:29" ht="12.75" customHeight="1">
      <c r="A22" s="138" t="s">
        <v>157</v>
      </c>
      <c r="B22" s="144" t="s">
        <v>158</v>
      </c>
      <c r="C22" s="20"/>
      <c r="D22" s="37"/>
      <c r="E22" s="136" t="s">
        <v>172</v>
      </c>
      <c r="F22" s="3"/>
      <c r="G22" s="3"/>
      <c r="H22" s="139"/>
      <c r="I22" s="3"/>
      <c r="J22" s="3"/>
      <c r="K22" s="161" t="s">
        <v>42</v>
      </c>
      <c r="L22" s="162"/>
      <c r="M22" s="162"/>
      <c r="N22" s="162"/>
      <c r="O22" s="182"/>
      <c r="P22" s="163"/>
      <c r="R22" s="283"/>
      <c r="S22" s="284"/>
      <c r="T22" s="284"/>
      <c r="U22" s="284"/>
      <c r="V22" s="284"/>
      <c r="W22" s="284"/>
      <c r="X22" s="285"/>
      <c r="Y22" s="38"/>
      <c r="Z22" s="38"/>
      <c r="AA22" s="38"/>
      <c r="AC22" s="45"/>
    </row>
    <row r="23" spans="1:29" ht="12.75" customHeight="1">
      <c r="A23" s="138" t="s">
        <v>159</v>
      </c>
      <c r="B23" s="135">
        <v>44927</v>
      </c>
      <c r="C23" s="20"/>
      <c r="D23" s="37"/>
      <c r="E23" s="136" t="s">
        <v>173</v>
      </c>
      <c r="F23" s="38"/>
      <c r="G23" s="3"/>
      <c r="H23" s="139"/>
      <c r="I23" s="3"/>
      <c r="J23" s="3"/>
      <c r="K23" s="138" t="s">
        <v>77</v>
      </c>
      <c r="L23" s="3"/>
      <c r="M23" s="3"/>
      <c r="N23" s="3"/>
      <c r="P23" s="139"/>
      <c r="R23" s="283"/>
      <c r="S23" s="284"/>
      <c r="T23" s="284"/>
      <c r="U23" s="284"/>
      <c r="V23" s="284"/>
      <c r="W23" s="284"/>
      <c r="X23" s="285"/>
      <c r="Y23" s="38"/>
      <c r="Z23" s="38"/>
      <c r="AA23" s="38"/>
      <c r="AC23" s="45"/>
    </row>
    <row r="24" spans="1:29" ht="12.75" customHeight="1">
      <c r="A24" s="140" t="s">
        <v>160</v>
      </c>
      <c r="B24" s="135">
        <v>44927</v>
      </c>
      <c r="C24" s="46"/>
      <c r="D24" s="37"/>
      <c r="E24" s="138" t="s">
        <v>174</v>
      </c>
      <c r="F24" s="3"/>
      <c r="G24" s="3"/>
      <c r="H24" s="139"/>
      <c r="I24" s="3"/>
      <c r="J24" s="3"/>
      <c r="K24" s="138" t="s">
        <v>80</v>
      </c>
      <c r="L24" s="3"/>
      <c r="M24" s="3"/>
      <c r="N24" s="3"/>
      <c r="P24" s="208">
        <v>0</v>
      </c>
      <c r="R24" s="283"/>
      <c r="S24" s="284"/>
      <c r="T24" s="284"/>
      <c r="U24" s="284"/>
      <c r="V24" s="284"/>
      <c r="W24" s="284"/>
      <c r="X24" s="285"/>
      <c r="Y24" s="38"/>
      <c r="Z24" s="3"/>
      <c r="AA24" s="3"/>
      <c r="AB24" s="3"/>
      <c r="AC24" s="45"/>
    </row>
    <row r="25" spans="1:29" ht="12.75" customHeight="1">
      <c r="A25" s="138" t="s">
        <v>99</v>
      </c>
      <c r="B25" s="134">
        <v>0</v>
      </c>
      <c r="C25" s="47"/>
      <c r="D25" s="37"/>
      <c r="E25" s="138" t="s">
        <v>175</v>
      </c>
      <c r="F25" s="3"/>
      <c r="G25" s="3"/>
      <c r="H25" s="139"/>
      <c r="I25" s="1"/>
      <c r="J25" s="1"/>
      <c r="K25" s="161" t="s">
        <v>88</v>
      </c>
      <c r="L25" s="162"/>
      <c r="M25" s="162"/>
      <c r="N25" s="162"/>
      <c r="O25" s="182"/>
      <c r="P25" s="163"/>
      <c r="R25" s="283"/>
      <c r="S25" s="284"/>
      <c r="T25" s="284"/>
      <c r="U25" s="284"/>
      <c r="V25" s="284"/>
      <c r="W25" s="284"/>
      <c r="X25" s="285"/>
      <c r="Y25" s="38"/>
      <c r="Z25" s="3"/>
      <c r="AA25" s="3"/>
      <c r="AB25" s="3"/>
      <c r="AC25" s="45"/>
    </row>
    <row r="26" spans="1:29" ht="12.75" customHeight="1">
      <c r="A26" s="138" t="s">
        <v>101</v>
      </c>
      <c r="B26" s="202" t="e">
        <f ca="1">_xlfn.MAXIFS(#REF!,#REF!,$B$4,#REF!,_xlfn.MAXIFS(#REF!,#REF!,$B$4,#REF!,"&lt;"&amp;(TODAY()-365)))</f>
        <v>#NAME?</v>
      </c>
      <c r="C26" s="46"/>
      <c r="D26" s="37"/>
      <c r="E26" s="138" t="s">
        <v>176</v>
      </c>
      <c r="F26" s="3"/>
      <c r="G26" s="3"/>
      <c r="H26" s="139"/>
      <c r="I26" s="1"/>
      <c r="J26" s="1"/>
      <c r="K26" s="138" t="s">
        <v>191</v>
      </c>
      <c r="L26" s="3"/>
      <c r="M26" s="3"/>
      <c r="N26" s="3"/>
      <c r="P26" s="208">
        <v>0</v>
      </c>
      <c r="R26" s="283"/>
      <c r="S26" s="284"/>
      <c r="T26" s="284"/>
      <c r="U26" s="284"/>
      <c r="V26" s="284"/>
      <c r="W26" s="284"/>
      <c r="X26" s="285"/>
      <c r="Y26" s="38"/>
      <c r="Z26" s="3"/>
      <c r="AA26" s="3"/>
      <c r="AB26" s="3"/>
      <c r="AC26" s="45"/>
    </row>
    <row r="27" spans="1:29" ht="12.75" customHeight="1">
      <c r="A27" s="138" t="s">
        <v>104</v>
      </c>
      <c r="B27" s="134">
        <v>0</v>
      </c>
      <c r="C27" s="47"/>
      <c r="D27" s="37"/>
      <c r="E27" s="138" t="s">
        <v>177</v>
      </c>
      <c r="F27" s="3"/>
      <c r="G27" s="3"/>
      <c r="H27" s="139"/>
      <c r="I27" s="1"/>
      <c r="J27" s="1"/>
      <c r="K27" s="138" t="s">
        <v>91</v>
      </c>
      <c r="L27" s="3"/>
      <c r="M27" s="3"/>
      <c r="N27" s="3"/>
      <c r="P27" s="208">
        <v>0</v>
      </c>
      <c r="R27" s="283"/>
      <c r="S27" s="284"/>
      <c r="T27" s="284"/>
      <c r="U27" s="284"/>
      <c r="V27" s="284"/>
      <c r="W27" s="284"/>
      <c r="X27" s="285"/>
      <c r="Y27" s="38"/>
      <c r="Z27" s="38"/>
      <c r="AA27" s="38"/>
      <c r="AB27" s="3"/>
      <c r="AC27" s="45"/>
    </row>
    <row r="28" spans="1:29" ht="12.75" customHeight="1">
      <c r="A28" s="138" t="s">
        <v>109</v>
      </c>
      <c r="B28" s="202" t="e">
        <f ca="1">_xlfn.MAXIFS(#REF!,#REF!,$B$4,#REF!,_xlfn.MAXIFS(#REF!,#REF!,$B$4,#REF!,"&lt;"&amp;(TODAY()-365)))</f>
        <v>#NAME?</v>
      </c>
      <c r="C28" s="49"/>
      <c r="D28" s="37"/>
      <c r="E28" s="138" t="s">
        <v>178</v>
      </c>
      <c r="F28" s="3"/>
      <c r="G28" s="3"/>
      <c r="H28" s="139"/>
      <c r="I28" s="1"/>
      <c r="J28" s="1"/>
      <c r="K28" s="138" t="s">
        <v>94</v>
      </c>
      <c r="L28" s="3"/>
      <c r="M28" s="3"/>
      <c r="N28" s="3"/>
      <c r="P28" s="208">
        <v>0</v>
      </c>
      <c r="R28" s="283"/>
      <c r="S28" s="284"/>
      <c r="T28" s="284"/>
      <c r="U28" s="284"/>
      <c r="V28" s="284"/>
      <c r="W28" s="284"/>
      <c r="X28" s="285"/>
      <c r="Y28" s="38"/>
      <c r="Z28" s="38"/>
    </row>
    <row r="29" spans="1:29" ht="12.75" customHeight="1">
      <c r="A29" s="138" t="s">
        <v>112</v>
      </c>
      <c r="B29" s="200">
        <v>0</v>
      </c>
      <c r="C29" s="49"/>
      <c r="D29" s="37"/>
      <c r="E29" s="136" t="s">
        <v>179</v>
      </c>
      <c r="F29" s="38"/>
      <c r="G29" s="3"/>
      <c r="H29" s="139"/>
      <c r="I29" s="1"/>
      <c r="J29" s="1"/>
      <c r="K29" s="138" t="s">
        <v>190</v>
      </c>
      <c r="L29" s="3"/>
      <c r="M29" s="3"/>
      <c r="N29" s="3"/>
      <c r="P29" s="208">
        <v>0</v>
      </c>
      <c r="R29" s="283"/>
      <c r="S29" s="284"/>
      <c r="T29" s="284"/>
      <c r="U29" s="284"/>
      <c r="V29" s="284"/>
      <c r="W29" s="284"/>
      <c r="X29" s="285"/>
      <c r="Y29" s="38"/>
      <c r="Z29" s="3"/>
    </row>
    <row r="30" spans="1:29" ht="12.75" customHeight="1" thickBot="1">
      <c r="A30" s="138" t="s">
        <v>115</v>
      </c>
      <c r="B30" s="200">
        <v>0</v>
      </c>
      <c r="C30" s="49"/>
      <c r="D30" s="1"/>
      <c r="E30" s="138" t="s">
        <v>83</v>
      </c>
      <c r="F30" s="3"/>
      <c r="G30" s="3"/>
      <c r="H30" s="139"/>
      <c r="I30" s="1"/>
      <c r="J30" s="1"/>
      <c r="K30" s="141" t="s">
        <v>149</v>
      </c>
      <c r="L30" s="142"/>
      <c r="M30" s="142"/>
      <c r="N30" s="142"/>
      <c r="O30" s="181"/>
      <c r="P30" s="209">
        <v>0</v>
      </c>
      <c r="R30" s="286" t="s">
        <v>120</v>
      </c>
      <c r="S30" s="287"/>
      <c r="T30" s="287"/>
      <c r="U30" s="287"/>
      <c r="V30" s="287"/>
      <c r="W30" s="287"/>
      <c r="X30" s="288"/>
      <c r="Y30" s="38"/>
      <c r="Z30" s="3"/>
    </row>
    <row r="31" spans="1:29" ht="12.75" customHeight="1">
      <c r="A31" s="31" t="s">
        <v>213</v>
      </c>
      <c r="B31" s="200">
        <v>0</v>
      </c>
      <c r="C31" s="52"/>
      <c r="D31" s="1"/>
      <c r="E31" s="138" t="s">
        <v>85</v>
      </c>
      <c r="F31" s="3"/>
      <c r="G31" s="3"/>
      <c r="H31" s="139"/>
      <c r="I31" s="1"/>
      <c r="J31" s="1"/>
      <c r="K31" s="1"/>
      <c r="L31" s="1"/>
      <c r="M31" s="1"/>
      <c r="N31" s="1"/>
      <c r="O31" s="1"/>
      <c r="P31" s="1"/>
      <c r="R31" s="283"/>
      <c r="S31" s="284"/>
      <c r="T31" s="284"/>
      <c r="U31" s="284"/>
      <c r="V31" s="284"/>
      <c r="W31" s="284"/>
      <c r="X31" s="285"/>
      <c r="Y31" s="38"/>
    </row>
    <row r="32" spans="1:29" ht="12.75" customHeight="1">
      <c r="A32" s="138" t="s">
        <v>117</v>
      </c>
      <c r="B32" s="200">
        <v>0</v>
      </c>
      <c r="C32" s="55"/>
      <c r="D32" s="1"/>
      <c r="E32" s="138" t="s">
        <v>87</v>
      </c>
      <c r="F32" s="3"/>
      <c r="G32" s="3"/>
      <c r="H32" s="139"/>
      <c r="I32" s="1"/>
      <c r="J32" s="1"/>
      <c r="K32" s="159" t="s">
        <v>103</v>
      </c>
      <c r="L32" s="159"/>
      <c r="M32" s="159"/>
      <c r="N32" s="159"/>
      <c r="O32" s="159"/>
      <c r="P32" s="167"/>
      <c r="R32" s="283"/>
      <c r="S32" s="284"/>
      <c r="T32" s="284"/>
      <c r="U32" s="284"/>
      <c r="V32" s="284"/>
      <c r="W32" s="284"/>
      <c r="X32" s="285"/>
      <c r="Y32" s="38"/>
    </row>
    <row r="33" spans="1:25" ht="12.75" customHeight="1">
      <c r="A33" s="138" t="s">
        <v>214</v>
      </c>
      <c r="B33" s="176" t="s">
        <v>215</v>
      </c>
      <c r="C33" s="56"/>
      <c r="D33" s="1"/>
      <c r="E33" s="136" t="s">
        <v>90</v>
      </c>
      <c r="F33" s="3"/>
      <c r="G33" s="3"/>
      <c r="H33" s="139"/>
      <c r="I33" s="1"/>
      <c r="J33" s="1"/>
      <c r="K33" s="164"/>
      <c r="L33" s="168" t="s">
        <v>106</v>
      </c>
      <c r="M33" s="180" t="s">
        <v>227</v>
      </c>
      <c r="N33" s="169" t="s">
        <v>107</v>
      </c>
      <c r="O33" s="180" t="s">
        <v>108</v>
      </c>
      <c r="P33" s="170" t="s">
        <v>154</v>
      </c>
      <c r="R33" s="283"/>
      <c r="S33" s="284"/>
      <c r="T33" s="284"/>
      <c r="U33" s="284"/>
      <c r="V33" s="284"/>
      <c r="W33" s="284"/>
      <c r="X33" s="285"/>
      <c r="Y33" s="38"/>
    </row>
    <row r="34" spans="1:25" ht="12.75" customHeight="1">
      <c r="A34" s="138" t="s">
        <v>216</v>
      </c>
      <c r="B34" s="201">
        <v>0</v>
      </c>
      <c r="C34" s="58"/>
      <c r="D34" s="1"/>
      <c r="E34" s="136" t="s">
        <v>164</v>
      </c>
      <c r="F34" s="38"/>
      <c r="G34" s="3"/>
      <c r="H34" s="139"/>
      <c r="I34" s="1"/>
      <c r="J34" s="1"/>
      <c r="K34" s="154" t="s">
        <v>111</v>
      </c>
      <c r="L34" s="48" t="s">
        <v>64</v>
      </c>
      <c r="M34" s="48" t="s">
        <v>64</v>
      </c>
      <c r="N34" s="48" t="s">
        <v>64</v>
      </c>
      <c r="O34" s="214">
        <v>0</v>
      </c>
      <c r="P34" s="155" t="s">
        <v>40</v>
      </c>
      <c r="Q34" s="102">
        <f>IF(OR($L34="Yes", $N34= "Yes"), IF($O34 = 0, 0, -1 * $O34), 0)</f>
        <v>0</v>
      </c>
      <c r="R34" s="283"/>
      <c r="S34" s="284"/>
      <c r="T34" s="284"/>
      <c r="U34" s="284"/>
      <c r="V34" s="284"/>
      <c r="W34" s="284"/>
      <c r="X34" s="285"/>
      <c r="Y34" s="38"/>
    </row>
    <row r="35" spans="1:25" ht="12.75" customHeight="1" thickBot="1">
      <c r="A35" s="141" t="s">
        <v>121</v>
      </c>
      <c r="B35" s="149"/>
      <c r="C35" s="56"/>
      <c r="D35" s="1"/>
      <c r="E35" s="141" t="s">
        <v>93</v>
      </c>
      <c r="F35" s="142"/>
      <c r="G35" s="142"/>
      <c r="H35" s="143"/>
      <c r="I35" s="1"/>
      <c r="J35" s="1"/>
      <c r="K35" s="140" t="s">
        <v>114</v>
      </c>
      <c r="L35" s="48" t="s">
        <v>64</v>
      </c>
      <c r="M35" s="48" t="s">
        <v>64</v>
      </c>
      <c r="N35" s="48" t="s">
        <v>64</v>
      </c>
      <c r="O35" s="214">
        <v>0</v>
      </c>
      <c r="P35" s="155" t="s">
        <v>40</v>
      </c>
      <c r="Q35" s="102">
        <f>IF(OR($L35="Yes", $N35= "Yes"), IF($O35 = 0, 0, -1 * $O35), 0)</f>
        <v>0</v>
      </c>
      <c r="R35" s="283"/>
      <c r="S35" s="284"/>
      <c r="T35" s="284"/>
      <c r="U35" s="284"/>
      <c r="V35" s="284"/>
      <c r="W35" s="284"/>
      <c r="X35" s="285"/>
      <c r="Y35" s="38"/>
    </row>
    <row r="36" spans="1:25" ht="12.75" customHeight="1">
      <c r="A36" s="3"/>
      <c r="B36" s="54"/>
      <c r="C36" s="58"/>
      <c r="D36" s="1"/>
      <c r="E36" s="1"/>
      <c r="H36" s="1"/>
      <c r="I36" s="1"/>
      <c r="J36" s="1"/>
      <c r="K36" s="140" t="s">
        <v>45</v>
      </c>
      <c r="L36" s="48" t="s">
        <v>64</v>
      </c>
      <c r="M36" s="48" t="s">
        <v>64</v>
      </c>
      <c r="N36" s="48" t="s">
        <v>64</v>
      </c>
      <c r="O36" s="214">
        <v>0</v>
      </c>
      <c r="P36" s="155" t="s">
        <v>40</v>
      </c>
      <c r="Q36" s="102">
        <f>IF(OR($L36="Yes", $N36= "Yes"), IF($O36 = 0, 0, -1 * $O36), 0)</f>
        <v>0</v>
      </c>
      <c r="R36" s="283"/>
      <c r="S36" s="284"/>
      <c r="T36" s="284"/>
      <c r="U36" s="284"/>
      <c r="V36" s="284"/>
      <c r="W36" s="284"/>
      <c r="X36" s="285"/>
      <c r="Y36" s="38"/>
    </row>
    <row r="37" spans="1:25" ht="12.75" customHeight="1">
      <c r="A37" s="159" t="s">
        <v>125</v>
      </c>
      <c r="B37" s="159"/>
      <c r="C37" s="58"/>
      <c r="D37" s="1"/>
      <c r="E37" s="193" t="s">
        <v>48</v>
      </c>
      <c r="F37" s="159"/>
      <c r="G37" s="159"/>
      <c r="H37" s="159"/>
      <c r="I37" s="1"/>
      <c r="J37" s="1"/>
      <c r="K37" s="164" t="s">
        <v>118</v>
      </c>
      <c r="L37" s="165" t="s">
        <v>119</v>
      </c>
      <c r="M37" s="165" t="s">
        <v>108</v>
      </c>
      <c r="N37" s="165"/>
      <c r="O37" s="165"/>
      <c r="P37" s="171"/>
      <c r="Q37" s="102">
        <f>IF(L37="No",1,-1)</f>
        <v>-1</v>
      </c>
      <c r="R37" s="286" t="s">
        <v>136</v>
      </c>
      <c r="S37" s="287"/>
      <c r="T37" s="287"/>
      <c r="U37" s="287"/>
      <c r="V37" s="287"/>
      <c r="W37" s="287"/>
      <c r="X37" s="288"/>
      <c r="Y37" s="38"/>
    </row>
    <row r="38" spans="1:25" ht="12.75" customHeight="1">
      <c r="A38" s="138" t="s">
        <v>128</v>
      </c>
      <c r="B38" s="204" t="s">
        <v>64</v>
      </c>
      <c r="C38" s="58"/>
      <c r="D38" s="1"/>
      <c r="E38" s="164"/>
      <c r="F38" s="165" t="s">
        <v>123</v>
      </c>
      <c r="G38" s="165" t="s">
        <v>119</v>
      </c>
      <c r="H38" s="166" t="s">
        <v>108</v>
      </c>
      <c r="I38" s="104"/>
      <c r="J38" s="104"/>
      <c r="K38" s="140" t="s">
        <v>122</v>
      </c>
      <c r="L38" s="48" t="s">
        <v>56</v>
      </c>
      <c r="M38" s="214">
        <v>0</v>
      </c>
      <c r="O38" s="53"/>
      <c r="P38" s="155" t="s">
        <v>40</v>
      </c>
      <c r="Q38" s="102">
        <f>IF($L38="No",$M38,-1 * $M38)</f>
        <v>0</v>
      </c>
      <c r="R38" s="279" t="s">
        <v>210</v>
      </c>
      <c r="S38" s="280"/>
      <c r="T38" s="280" t="s">
        <v>196</v>
      </c>
      <c r="U38" s="280"/>
      <c r="V38" s="101"/>
      <c r="W38" s="101"/>
      <c r="X38" s="131"/>
      <c r="Y38" s="38"/>
    </row>
    <row r="39" spans="1:25" ht="12.75" customHeight="1">
      <c r="A39" s="138" t="s">
        <v>131</v>
      </c>
      <c r="B39" s="203">
        <v>0</v>
      </c>
      <c r="C39" s="58"/>
      <c r="D39" s="1"/>
      <c r="E39" s="136" t="s">
        <v>126</v>
      </c>
      <c r="F39" s="211" t="s">
        <v>64</v>
      </c>
      <c r="G39" s="211" t="s">
        <v>64</v>
      </c>
      <c r="H39" s="208">
        <v>0</v>
      </c>
      <c r="I39" s="14">
        <f>IF(AND($G39="Yes",$F39="No"), -1 * $H39,IF(AND($G39="No",$F39="Yes"), $H39, 0))</f>
        <v>0</v>
      </c>
      <c r="J39" s="14"/>
      <c r="K39" s="140" t="s">
        <v>124</v>
      </c>
      <c r="L39" s="48" t="s">
        <v>64</v>
      </c>
      <c r="M39" s="214">
        <v>0</v>
      </c>
      <c r="O39" s="53"/>
      <c r="P39" s="155" t="s">
        <v>40</v>
      </c>
      <c r="Q39" s="102">
        <f>IF($L39="No",$M39, IF($M39 = 0,0, -1 * $M39))</f>
        <v>0</v>
      </c>
      <c r="R39" s="279" t="s">
        <v>197</v>
      </c>
      <c r="S39" s="280"/>
      <c r="T39" s="280" t="s">
        <v>196</v>
      </c>
      <c r="U39" s="280"/>
      <c r="V39" s="101"/>
      <c r="W39" s="101"/>
      <c r="X39" s="131"/>
      <c r="Y39" s="38"/>
    </row>
    <row r="40" spans="1:25" ht="12.75" customHeight="1">
      <c r="A40" s="138" t="s">
        <v>133</v>
      </c>
      <c r="B40" s="204" t="s">
        <v>50</v>
      </c>
      <c r="C40" s="58"/>
      <c r="D40" s="1"/>
      <c r="E40" s="136" t="s">
        <v>129</v>
      </c>
      <c r="F40" s="212" t="s">
        <v>64</v>
      </c>
      <c r="G40" s="212" t="s">
        <v>64</v>
      </c>
      <c r="H40" s="208">
        <v>0</v>
      </c>
      <c r="I40" s="14">
        <f t="shared" ref="I40:I43" si="0">IF(AND($G40="Yes",$F40="No"), -1 * $H40,IF(AND($G40="No",$F40="Yes"), $H40, 0))</f>
        <v>0</v>
      </c>
      <c r="J40" s="14"/>
      <c r="K40" s="140" t="s">
        <v>127</v>
      </c>
      <c r="L40" s="48" t="s">
        <v>56</v>
      </c>
      <c r="M40" s="214">
        <v>0</v>
      </c>
      <c r="O40" s="53"/>
      <c r="P40" s="155" t="s">
        <v>40</v>
      </c>
      <c r="Q40" s="102">
        <f>IF($L40="No",$M40, IF($M40 = 0, 0, -1 * $M40))</f>
        <v>0</v>
      </c>
      <c r="R40" s="279" t="s">
        <v>198</v>
      </c>
      <c r="S40" s="280"/>
      <c r="T40" s="280" t="s">
        <v>196</v>
      </c>
      <c r="U40" s="280"/>
      <c r="V40" s="101"/>
      <c r="W40" s="101"/>
      <c r="X40" s="131"/>
      <c r="Y40" s="38"/>
    </row>
    <row r="41" spans="1:25" ht="12.75" customHeight="1">
      <c r="A41" s="138" t="s">
        <v>135</v>
      </c>
      <c r="B41" s="204" t="s">
        <v>64</v>
      </c>
      <c r="C41" s="3"/>
      <c r="D41" s="1"/>
      <c r="E41" s="136" t="s">
        <v>132</v>
      </c>
      <c r="F41" s="212" t="s">
        <v>64</v>
      </c>
      <c r="G41" s="212" t="s">
        <v>64</v>
      </c>
      <c r="H41" s="208">
        <v>0</v>
      </c>
      <c r="I41" s="14">
        <f t="shared" si="0"/>
        <v>0</v>
      </c>
      <c r="J41" s="14"/>
      <c r="K41" s="140" t="s">
        <v>130</v>
      </c>
      <c r="L41" s="48" t="s">
        <v>64</v>
      </c>
      <c r="M41" s="214">
        <v>0</v>
      </c>
      <c r="O41" s="53"/>
      <c r="P41" s="155" t="s">
        <v>40</v>
      </c>
      <c r="Q41" s="102">
        <f>IF($L41="No",$M41,-1 * $M41)</f>
        <v>0</v>
      </c>
      <c r="R41" s="279" t="s">
        <v>200</v>
      </c>
      <c r="S41" s="280"/>
      <c r="T41" s="280" t="s">
        <v>196</v>
      </c>
      <c r="U41" s="280"/>
      <c r="V41" s="101"/>
      <c r="W41" s="101"/>
      <c r="X41" s="131"/>
      <c r="Y41" s="38"/>
    </row>
    <row r="42" spans="1:25" ht="12.75" customHeight="1" thickBot="1">
      <c r="A42" s="138" t="s">
        <v>137</v>
      </c>
      <c r="B42" s="203">
        <v>0</v>
      </c>
      <c r="C42" s="38"/>
      <c r="D42" s="1"/>
      <c r="E42" s="136" t="s">
        <v>134</v>
      </c>
      <c r="F42" s="212" t="s">
        <v>64</v>
      </c>
      <c r="G42" s="212" t="s">
        <v>64</v>
      </c>
      <c r="H42" s="208">
        <v>0</v>
      </c>
      <c r="I42" s="14">
        <f t="shared" si="0"/>
        <v>0</v>
      </c>
      <c r="J42" s="14"/>
      <c r="K42" s="156" t="s">
        <v>192</v>
      </c>
      <c r="L42" s="151" t="s">
        <v>56</v>
      </c>
      <c r="M42" s="215">
        <v>0</v>
      </c>
      <c r="N42" s="157"/>
      <c r="O42" s="157"/>
      <c r="P42" s="158" t="s">
        <v>40</v>
      </c>
      <c r="Q42" s="102">
        <f>IF($L42="No",$M42, IF($M42 = 0, 0, -1 * $M42))</f>
        <v>0</v>
      </c>
      <c r="R42" s="279" t="s">
        <v>199</v>
      </c>
      <c r="S42" s="280"/>
      <c r="T42" s="280" t="s">
        <v>196</v>
      </c>
      <c r="U42" s="280"/>
      <c r="V42" s="101"/>
      <c r="W42" s="101"/>
      <c r="X42" s="131"/>
      <c r="Y42" s="38"/>
    </row>
    <row r="43" spans="1:25" ht="12.75" customHeight="1" thickBot="1">
      <c r="A43" s="141" t="s">
        <v>138</v>
      </c>
      <c r="B43" s="205" t="s">
        <v>50</v>
      </c>
      <c r="C43" s="3"/>
      <c r="D43" s="1"/>
      <c r="E43" s="150" t="s">
        <v>149</v>
      </c>
      <c r="F43" s="213" t="s">
        <v>64</v>
      </c>
      <c r="G43" s="213" t="s">
        <v>64</v>
      </c>
      <c r="H43" s="209">
        <v>0</v>
      </c>
      <c r="I43" s="14">
        <f t="shared" si="0"/>
        <v>0</v>
      </c>
      <c r="J43" s="14"/>
      <c r="K43" s="1"/>
      <c r="L43" s="1"/>
      <c r="M43" s="1"/>
      <c r="N43" s="1"/>
      <c r="O43" s="1"/>
      <c r="P43" s="1"/>
      <c r="R43" s="279" t="s">
        <v>193</v>
      </c>
      <c r="S43" s="280"/>
      <c r="T43" s="280" t="s">
        <v>196</v>
      </c>
      <c r="U43" s="280"/>
      <c r="V43" s="101"/>
      <c r="W43" s="101"/>
      <c r="X43" s="131"/>
      <c r="Y43" s="38"/>
    </row>
    <row r="44" spans="1:25" ht="12.75" customHeight="1" thickBot="1">
      <c r="A44" s="3"/>
      <c r="B44" s="59"/>
      <c r="C44" s="3"/>
      <c r="D44" s="1"/>
      <c r="E44" s="38"/>
      <c r="F44" s="57"/>
      <c r="G44" s="57"/>
      <c r="H44" s="50"/>
      <c r="I44" s="14">
        <f>SUM(I39:I43)</f>
        <v>0</v>
      </c>
      <c r="J44" s="1"/>
      <c r="K44" s="1"/>
      <c r="L44" s="1"/>
      <c r="M44" s="1"/>
      <c r="N44" s="1"/>
      <c r="O44" s="1"/>
      <c r="P44" s="1"/>
      <c r="R44" s="281" t="s">
        <v>194</v>
      </c>
      <c r="S44" s="282"/>
      <c r="T44" s="282" t="s">
        <v>196</v>
      </c>
      <c r="U44" s="282"/>
      <c r="V44" s="132"/>
      <c r="W44" s="132"/>
      <c r="X44" s="133"/>
      <c r="Y44" s="38"/>
    </row>
    <row r="45" spans="1:25" ht="12.75" customHeight="1">
      <c r="A45" s="159" t="s">
        <v>97</v>
      </c>
      <c r="B45" s="159" t="s">
        <v>108</v>
      </c>
      <c r="C45" s="159" t="s">
        <v>225</v>
      </c>
      <c r="D45" s="1"/>
      <c r="E45" s="38"/>
      <c r="F45" s="57"/>
      <c r="G45" s="57"/>
      <c r="H45" s="50"/>
      <c r="I45" s="1"/>
      <c r="J45" s="1"/>
      <c r="K45" s="1"/>
      <c r="L45" s="1"/>
      <c r="M45" s="1"/>
      <c r="N45" s="1"/>
      <c r="O45" s="1"/>
      <c r="P45" s="1"/>
      <c r="R45" s="103"/>
      <c r="S45" s="103"/>
      <c r="T45" s="103"/>
      <c r="U45" s="103"/>
      <c r="V45" s="103"/>
      <c r="W45" s="103"/>
      <c r="X45" s="103"/>
      <c r="Y45" s="38"/>
    </row>
    <row r="46" spans="1:25" ht="12.75" customHeight="1">
      <c r="A46" s="138" t="s">
        <v>100</v>
      </c>
      <c r="B46" s="206">
        <v>0</v>
      </c>
      <c r="C46" s="177" t="s">
        <v>226</v>
      </c>
      <c r="D46" s="1"/>
      <c r="E46" s="38"/>
      <c r="F46" s="57"/>
      <c r="G46" s="57"/>
      <c r="H46" s="50"/>
      <c r="I46" s="1"/>
      <c r="J46" s="1"/>
      <c r="K46" s="1"/>
      <c r="L46" s="1"/>
      <c r="M46" s="1"/>
      <c r="N46" s="1"/>
      <c r="O46" s="1"/>
      <c r="P46" s="1"/>
      <c r="R46" s="103"/>
      <c r="S46" s="103"/>
      <c r="T46" s="103"/>
      <c r="U46" s="103"/>
      <c r="V46" s="103"/>
      <c r="W46" s="103"/>
      <c r="X46" s="103"/>
      <c r="Y46" s="103"/>
    </row>
    <row r="47" spans="1:25" ht="12.75" customHeight="1">
      <c r="A47" s="138" t="s">
        <v>102</v>
      </c>
      <c r="B47" s="206">
        <v>0</v>
      </c>
      <c r="C47" s="177" t="s">
        <v>226</v>
      </c>
      <c r="D47" s="1"/>
      <c r="E47" s="38"/>
      <c r="F47" s="57"/>
      <c r="G47" s="57"/>
      <c r="H47" s="50"/>
      <c r="I47" s="1"/>
      <c r="J47" s="1"/>
      <c r="K47" s="1"/>
      <c r="L47" s="1"/>
      <c r="M47" s="1"/>
      <c r="N47" s="1"/>
      <c r="O47" s="1"/>
      <c r="P47" s="1"/>
      <c r="R47" s="103"/>
      <c r="S47" s="103"/>
      <c r="T47" s="103"/>
      <c r="U47" s="103"/>
      <c r="V47" s="103"/>
      <c r="W47" s="103"/>
      <c r="X47" s="103"/>
      <c r="Y47" s="103"/>
    </row>
    <row r="48" spans="1:25" ht="12.75" customHeight="1">
      <c r="A48" s="138" t="s">
        <v>217</v>
      </c>
      <c r="B48" s="178" t="s">
        <v>218</v>
      </c>
      <c r="C48" s="177" t="s">
        <v>226</v>
      </c>
      <c r="D48" s="1"/>
      <c r="E48" s="38"/>
      <c r="F48" s="57"/>
      <c r="G48" s="57"/>
      <c r="H48" s="50"/>
      <c r="I48" s="1"/>
      <c r="J48" s="1"/>
      <c r="K48" s="1"/>
      <c r="L48" s="1"/>
      <c r="M48" s="1"/>
      <c r="N48" s="1"/>
      <c r="O48" s="1"/>
      <c r="P48" s="1"/>
      <c r="R48" s="103"/>
      <c r="S48" s="103"/>
      <c r="T48" s="103"/>
      <c r="U48" s="103"/>
      <c r="V48" s="103"/>
      <c r="W48" s="103"/>
      <c r="X48" s="103"/>
      <c r="Y48" s="103"/>
    </row>
    <row r="49" spans="1:25" ht="12.75" customHeight="1">
      <c r="A49" s="138" t="s">
        <v>219</v>
      </c>
      <c r="B49" s="206">
        <v>0</v>
      </c>
      <c r="C49" s="177" t="s">
        <v>226</v>
      </c>
      <c r="D49" s="1"/>
      <c r="E49" s="38"/>
      <c r="F49" s="57"/>
      <c r="G49" s="57"/>
      <c r="H49" s="50"/>
      <c r="I49" s="1"/>
      <c r="J49" s="1"/>
      <c r="K49" s="1"/>
      <c r="L49" s="1"/>
      <c r="M49" s="1"/>
      <c r="N49" s="1"/>
      <c r="O49" s="1"/>
      <c r="P49" s="1"/>
      <c r="R49" s="103"/>
      <c r="S49" s="103"/>
      <c r="T49" s="103"/>
      <c r="U49" s="103"/>
      <c r="V49" s="103"/>
      <c r="W49" s="103"/>
      <c r="X49" s="103"/>
      <c r="Y49" s="103"/>
    </row>
    <row r="50" spans="1:25" ht="12.75" customHeight="1">
      <c r="A50" s="138" t="s">
        <v>220</v>
      </c>
      <c r="B50" s="206">
        <v>0</v>
      </c>
      <c r="C50" s="177" t="s">
        <v>226</v>
      </c>
      <c r="D50" s="1"/>
      <c r="E50" s="38"/>
      <c r="F50" s="57"/>
      <c r="G50" s="57"/>
      <c r="H50" s="50"/>
      <c r="I50" s="1"/>
      <c r="J50" s="1"/>
      <c r="K50" s="1"/>
      <c r="L50" s="1"/>
      <c r="M50" s="1"/>
      <c r="N50" s="1"/>
      <c r="O50" s="1"/>
      <c r="P50" s="1"/>
      <c r="R50" s="103"/>
      <c r="S50" s="103"/>
      <c r="T50" s="103"/>
      <c r="U50" s="103"/>
      <c r="V50" s="103"/>
      <c r="W50" s="103"/>
      <c r="X50" s="103"/>
      <c r="Y50" s="103"/>
    </row>
    <row r="51" spans="1:25" ht="12.75" customHeight="1">
      <c r="A51" s="138" t="s">
        <v>221</v>
      </c>
      <c r="B51" s="206">
        <v>0</v>
      </c>
      <c r="C51" s="177" t="s">
        <v>226</v>
      </c>
      <c r="D51" s="1"/>
      <c r="E51" s="38"/>
      <c r="F51" s="57"/>
      <c r="G51" s="57"/>
      <c r="H51" s="50"/>
      <c r="I51" s="1"/>
      <c r="J51" s="1"/>
      <c r="K51" s="1"/>
      <c r="L51" s="1"/>
      <c r="M51" s="1"/>
      <c r="N51" s="1"/>
      <c r="O51" s="1"/>
      <c r="P51" s="1"/>
      <c r="R51" s="103"/>
      <c r="S51" s="103"/>
      <c r="T51" s="103"/>
      <c r="U51" s="103"/>
      <c r="V51" s="103"/>
      <c r="W51" s="103"/>
      <c r="X51" s="103"/>
      <c r="Y51" s="103"/>
    </row>
    <row r="52" spans="1:25" ht="12.75" customHeight="1">
      <c r="A52" s="138" t="s">
        <v>222</v>
      </c>
      <c r="B52" s="206">
        <v>0</v>
      </c>
      <c r="C52" s="177" t="s">
        <v>226</v>
      </c>
      <c r="D52" s="1"/>
      <c r="E52" s="38"/>
      <c r="F52" s="57"/>
      <c r="G52" s="57"/>
      <c r="H52" s="50"/>
      <c r="I52" s="1"/>
      <c r="J52" s="1"/>
      <c r="K52" s="1"/>
      <c r="L52" s="1"/>
      <c r="M52" s="1"/>
      <c r="N52" s="1"/>
      <c r="O52" s="1"/>
      <c r="P52" s="1"/>
      <c r="R52" s="103"/>
      <c r="S52" s="103"/>
      <c r="T52" s="103"/>
      <c r="U52" s="103"/>
      <c r="V52" s="103"/>
      <c r="W52" s="103"/>
      <c r="X52" s="103"/>
      <c r="Y52" s="103"/>
    </row>
    <row r="53" spans="1:25" ht="12.75" customHeight="1">
      <c r="A53" s="138" t="s">
        <v>223</v>
      </c>
      <c r="B53" s="206">
        <v>0</v>
      </c>
      <c r="C53" s="177" t="s">
        <v>226</v>
      </c>
      <c r="D53" s="1"/>
      <c r="E53" s="38"/>
      <c r="F53" s="57"/>
      <c r="G53" s="57"/>
      <c r="H53" s="50"/>
      <c r="I53" s="1"/>
      <c r="J53" s="1"/>
      <c r="K53" s="1"/>
      <c r="L53" s="1"/>
      <c r="M53" s="1"/>
      <c r="N53" s="1"/>
      <c r="O53" s="1"/>
      <c r="P53" s="1"/>
      <c r="R53" s="103"/>
      <c r="S53" s="103"/>
      <c r="T53" s="103"/>
      <c r="U53" s="103"/>
      <c r="V53" s="103"/>
      <c r="W53" s="103"/>
      <c r="X53" s="103"/>
      <c r="Y53" s="103"/>
    </row>
    <row r="54" spans="1:25" ht="12.75" customHeight="1">
      <c r="A54" s="138" t="s">
        <v>224</v>
      </c>
      <c r="B54" s="206">
        <v>0</v>
      </c>
      <c r="C54" s="177" t="s">
        <v>226</v>
      </c>
      <c r="D54" s="1"/>
      <c r="E54" s="38"/>
      <c r="F54" s="57"/>
      <c r="G54" s="57"/>
      <c r="H54" s="50"/>
      <c r="I54" s="1"/>
      <c r="J54" s="1"/>
      <c r="K54" s="1"/>
      <c r="L54" s="1"/>
      <c r="M54" s="1"/>
      <c r="N54" s="1"/>
      <c r="O54" s="1"/>
      <c r="P54" s="1"/>
      <c r="R54" s="103"/>
      <c r="S54" s="103"/>
      <c r="T54" s="103"/>
      <c r="U54" s="103"/>
      <c r="V54" s="103"/>
      <c r="W54" s="103"/>
      <c r="X54" s="103"/>
      <c r="Y54" s="103"/>
    </row>
    <row r="55" spans="1:25" ht="12.75" customHeight="1">
      <c r="A55" s="138" t="s">
        <v>105</v>
      </c>
      <c r="B55" s="206">
        <v>0</v>
      </c>
      <c r="C55" s="177" t="s">
        <v>226</v>
      </c>
      <c r="D55" s="1"/>
      <c r="E55" s="38"/>
      <c r="F55" s="57"/>
      <c r="G55" s="57"/>
      <c r="H55" s="50"/>
      <c r="I55" s="1"/>
      <c r="J55" s="1"/>
      <c r="K55" s="1"/>
      <c r="L55" s="1"/>
      <c r="M55" s="1"/>
      <c r="N55" s="1"/>
      <c r="O55" s="1"/>
      <c r="P55" s="1"/>
      <c r="R55" s="103"/>
      <c r="S55" s="103"/>
      <c r="T55" s="103"/>
      <c r="U55" s="103"/>
      <c r="V55" s="103"/>
      <c r="W55" s="103"/>
      <c r="X55" s="103"/>
      <c r="Y55" s="103"/>
    </row>
    <row r="56" spans="1:25" ht="12.75" customHeight="1">
      <c r="A56" s="138" t="s">
        <v>110</v>
      </c>
      <c r="B56" s="206">
        <v>0</v>
      </c>
      <c r="C56" s="177" t="s">
        <v>226</v>
      </c>
      <c r="D56" s="1"/>
      <c r="E56" s="38"/>
      <c r="F56" s="57"/>
      <c r="G56" s="57"/>
      <c r="H56" s="50"/>
      <c r="I56" s="1"/>
      <c r="J56" s="1"/>
      <c r="K56" s="1"/>
      <c r="L56" s="1"/>
      <c r="M56" s="1"/>
      <c r="N56" s="1"/>
      <c r="O56" s="1"/>
      <c r="P56" s="1"/>
      <c r="R56" s="103"/>
      <c r="S56" s="103"/>
      <c r="T56" s="103"/>
      <c r="U56" s="103"/>
      <c r="V56" s="103"/>
      <c r="W56" s="103"/>
      <c r="X56" s="103"/>
      <c r="Y56" s="103"/>
    </row>
    <row r="57" spans="1:25" ht="12.75" customHeight="1">
      <c r="A57" s="138" t="s">
        <v>113</v>
      </c>
      <c r="B57" s="206">
        <v>0</v>
      </c>
      <c r="C57" s="177" t="s">
        <v>226</v>
      </c>
      <c r="D57" s="1"/>
      <c r="E57" s="38"/>
      <c r="F57" s="57"/>
      <c r="G57" s="57"/>
      <c r="H57" s="50"/>
      <c r="I57" s="1"/>
      <c r="J57" s="1"/>
      <c r="K57" s="1"/>
      <c r="L57" s="1"/>
      <c r="M57" s="1"/>
      <c r="N57" s="1"/>
      <c r="O57" s="1"/>
      <c r="P57" s="1"/>
      <c r="R57" s="103"/>
      <c r="S57" s="103"/>
      <c r="T57" s="103"/>
      <c r="U57" s="103"/>
      <c r="V57" s="103"/>
      <c r="W57" s="103"/>
      <c r="X57" s="103"/>
      <c r="Y57" s="103"/>
    </row>
    <row r="58" spans="1:25" ht="12.75" customHeight="1" thickBot="1">
      <c r="A58" s="141" t="s">
        <v>116</v>
      </c>
      <c r="B58" s="207">
        <v>0</v>
      </c>
      <c r="C58" s="179" t="s">
        <v>226</v>
      </c>
      <c r="D58" s="1"/>
      <c r="E58" s="38"/>
      <c r="F58" s="57"/>
      <c r="G58" s="57"/>
      <c r="H58" s="50"/>
      <c r="I58" s="1"/>
      <c r="J58" s="1"/>
      <c r="K58" s="1"/>
      <c r="L58" s="1"/>
      <c r="M58" s="1"/>
      <c r="N58" s="1"/>
      <c r="O58" s="1"/>
      <c r="P58" s="1"/>
      <c r="R58" s="103"/>
      <c r="S58" s="103"/>
      <c r="T58" s="103"/>
      <c r="U58" s="103"/>
      <c r="V58" s="103"/>
      <c r="W58" s="103"/>
      <c r="X58" s="103"/>
      <c r="Y58" s="103"/>
    </row>
    <row r="59" spans="1:25" ht="12.75" customHeight="1">
      <c r="A59" s="3"/>
      <c r="B59" s="174"/>
      <c r="C59" s="3"/>
      <c r="D59" s="1"/>
      <c r="E59" s="38"/>
      <c r="F59" s="57"/>
      <c r="G59" s="57"/>
      <c r="H59" s="50"/>
      <c r="I59" s="1"/>
      <c r="J59" s="1"/>
      <c r="K59" s="1"/>
      <c r="L59" s="1"/>
      <c r="M59" s="1"/>
      <c r="N59" s="1"/>
      <c r="O59" s="1"/>
      <c r="P59" s="1"/>
      <c r="R59" s="103"/>
      <c r="S59" s="103"/>
      <c r="T59" s="103"/>
      <c r="U59" s="103"/>
      <c r="V59" s="103"/>
      <c r="W59" s="103"/>
      <c r="X59" s="103"/>
      <c r="Y59" s="103"/>
    </row>
    <row r="60" spans="1:25" ht="12.75" hidden="1" customHeight="1">
      <c r="A60" s="3"/>
      <c r="B60" s="174"/>
      <c r="C60" s="3"/>
      <c r="D60" s="1"/>
      <c r="E60" s="38"/>
      <c r="F60" s="57"/>
      <c r="G60" s="57"/>
      <c r="H60" s="50"/>
      <c r="I60" s="1"/>
      <c r="J60" s="1"/>
      <c r="K60" s="1"/>
      <c r="L60" s="1"/>
      <c r="M60" s="1"/>
      <c r="N60" s="1"/>
      <c r="O60" s="1"/>
      <c r="P60" s="1"/>
      <c r="R60" s="103"/>
      <c r="S60" s="103"/>
      <c r="T60" s="103"/>
      <c r="U60" s="103"/>
      <c r="V60" s="103"/>
      <c r="W60" s="103"/>
      <c r="X60" s="103"/>
      <c r="Y60" s="103"/>
    </row>
    <row r="61" spans="1:25" ht="12.75" hidden="1" customHeight="1">
      <c r="A61" s="3"/>
      <c r="B61" s="174"/>
      <c r="C61" s="3"/>
      <c r="D61" s="1"/>
      <c r="E61" s="38"/>
      <c r="F61" s="57"/>
      <c r="G61" s="57"/>
      <c r="H61" s="50"/>
      <c r="I61" s="1"/>
      <c r="J61" s="1"/>
      <c r="K61" s="1"/>
      <c r="L61" s="1"/>
      <c r="M61" s="1"/>
      <c r="N61" s="1"/>
      <c r="O61" s="1"/>
      <c r="P61" s="1"/>
      <c r="R61" s="103"/>
      <c r="S61" s="103"/>
      <c r="T61" s="103"/>
      <c r="U61" s="103"/>
      <c r="V61" s="103"/>
      <c r="W61" s="103"/>
      <c r="X61" s="103"/>
      <c r="Y61" s="103"/>
    </row>
    <row r="62" spans="1:25" ht="12.75" hidden="1" customHeight="1">
      <c r="A62" s="3"/>
      <c r="B62" s="174"/>
      <c r="C62" s="3"/>
      <c r="D62" s="1"/>
      <c r="E62" s="38"/>
      <c r="F62" s="57"/>
      <c r="G62" s="57"/>
      <c r="H62" s="50"/>
      <c r="I62" s="1"/>
      <c r="J62" s="1"/>
      <c r="K62" s="1"/>
      <c r="L62" s="1"/>
      <c r="M62" s="1"/>
      <c r="N62" s="1"/>
      <c r="O62" s="1"/>
      <c r="P62" s="1"/>
      <c r="R62" s="103"/>
      <c r="S62" s="103"/>
      <c r="T62" s="103"/>
      <c r="U62" s="103"/>
      <c r="V62" s="103"/>
      <c r="W62" s="103"/>
      <c r="X62" s="103"/>
      <c r="Y62" s="103"/>
    </row>
    <row r="63" spans="1:25" ht="12.75" hidden="1" customHeight="1">
      <c r="A63" s="3"/>
      <c r="B63" s="174"/>
      <c r="C63" s="3"/>
      <c r="D63" s="1"/>
      <c r="E63" s="38"/>
      <c r="F63" s="57"/>
      <c r="G63" s="57"/>
      <c r="H63" s="50"/>
      <c r="I63" s="1"/>
      <c r="J63" s="1"/>
      <c r="K63" s="1"/>
      <c r="L63" s="1"/>
      <c r="M63" s="1"/>
      <c r="N63" s="1"/>
      <c r="O63" s="1"/>
      <c r="P63" s="1"/>
      <c r="R63" s="103"/>
      <c r="S63" s="103"/>
      <c r="T63" s="103"/>
      <c r="U63" s="103"/>
      <c r="V63" s="103"/>
      <c r="W63" s="103"/>
      <c r="X63" s="103"/>
      <c r="Y63" s="103"/>
    </row>
    <row r="64" spans="1:25" ht="12.75" hidden="1" customHeight="1">
      <c r="A64" s="3"/>
      <c r="B64" s="174"/>
      <c r="C64" s="3"/>
      <c r="D64" s="1"/>
      <c r="E64" s="38"/>
      <c r="F64" s="57"/>
      <c r="G64" s="57"/>
      <c r="H64" s="50"/>
      <c r="I64" s="1"/>
      <c r="J64" s="1"/>
      <c r="K64" s="1"/>
      <c r="L64" s="1"/>
      <c r="M64" s="1"/>
      <c r="N64" s="1"/>
      <c r="O64" s="1"/>
      <c r="P64" s="1"/>
      <c r="R64" s="103"/>
      <c r="S64" s="103"/>
      <c r="T64" s="103"/>
      <c r="U64" s="103"/>
      <c r="V64" s="103"/>
      <c r="W64" s="103"/>
      <c r="X64" s="103"/>
      <c r="Y64" s="103"/>
    </row>
    <row r="65" spans="1:25" ht="12.75" hidden="1" customHeight="1">
      <c r="A65" s="3"/>
      <c r="B65" s="174"/>
      <c r="C65" s="3"/>
      <c r="D65" s="1"/>
      <c r="E65" s="38"/>
      <c r="F65" s="57"/>
      <c r="G65" s="57"/>
      <c r="H65" s="50"/>
      <c r="I65" s="1"/>
      <c r="J65" s="1"/>
      <c r="K65" s="1"/>
      <c r="L65" s="1"/>
      <c r="M65" s="1"/>
      <c r="N65" s="1"/>
      <c r="O65" s="1"/>
      <c r="P65" s="1"/>
      <c r="R65" s="103"/>
      <c r="S65" s="103"/>
      <c r="T65" s="103"/>
      <c r="U65" s="103"/>
      <c r="V65" s="103"/>
      <c r="W65" s="103"/>
      <c r="X65" s="103"/>
      <c r="Y65" s="103"/>
    </row>
    <row r="66" spans="1:25" ht="12.75" hidden="1" customHeight="1">
      <c r="A66" s="3"/>
      <c r="B66" s="174"/>
      <c r="C66" s="3"/>
      <c r="D66" s="1"/>
      <c r="E66" s="38"/>
      <c r="F66" s="57"/>
      <c r="G66" s="57"/>
      <c r="H66" s="50"/>
      <c r="I66" s="1"/>
      <c r="J66" s="1"/>
      <c r="K66" s="1"/>
      <c r="L66" s="1"/>
      <c r="M66" s="1"/>
      <c r="N66" s="1"/>
      <c r="O66" s="1"/>
      <c r="P66" s="1"/>
      <c r="R66" s="103"/>
      <c r="S66" s="103"/>
      <c r="T66" s="103"/>
      <c r="U66" s="103"/>
      <c r="V66" s="103"/>
      <c r="W66" s="103"/>
      <c r="X66" s="103"/>
      <c r="Y66" s="103"/>
    </row>
    <row r="67" spans="1:25" ht="12.75" customHeight="1">
      <c r="A67" s="3"/>
      <c r="B67" s="60"/>
      <c r="C67" s="56"/>
      <c r="D67" s="1"/>
      <c r="E67" s="38"/>
      <c r="F67" s="3"/>
      <c r="G67" s="8"/>
      <c r="H67" s="61"/>
      <c r="I67" s="1"/>
      <c r="J67" s="1"/>
      <c r="K67" s="3"/>
      <c r="L67" s="3"/>
      <c r="M67" s="3"/>
      <c r="N67" s="3"/>
      <c r="O67" s="61"/>
      <c r="P67" s="1"/>
      <c r="Q67" s="1"/>
      <c r="R67" s="1"/>
      <c r="S67" s="1"/>
      <c r="T67" s="1"/>
      <c r="U67" s="1"/>
      <c r="V67" s="1"/>
      <c r="X67" s="1"/>
    </row>
    <row r="68" spans="1:25" ht="12.75" customHeight="1">
      <c r="A68" s="159" t="s">
        <v>139</v>
      </c>
      <c r="B68" s="159"/>
      <c r="C68" s="159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  <c r="W68" s="159"/>
      <c r="X68" s="159"/>
    </row>
    <row r="69" spans="1:25" ht="12.75" customHeight="1">
      <c r="A69" s="165"/>
      <c r="B69" s="165"/>
      <c r="C69" s="165"/>
      <c r="D69" s="165"/>
      <c r="E69" s="165"/>
      <c r="F69" s="165"/>
      <c r="G69" s="165"/>
      <c r="H69" s="165"/>
      <c r="I69" s="278" t="s">
        <v>140</v>
      </c>
      <c r="J69" s="278"/>
      <c r="K69" s="278" t="s">
        <v>11</v>
      </c>
      <c r="L69" s="278"/>
      <c r="M69" s="278"/>
      <c r="N69" s="278" t="s">
        <v>141</v>
      </c>
      <c r="O69" s="278"/>
      <c r="P69" s="278" t="s">
        <v>32</v>
      </c>
      <c r="Q69" s="278"/>
      <c r="R69" s="278"/>
      <c r="S69" s="278"/>
      <c r="T69" s="278"/>
      <c r="U69" s="278"/>
      <c r="V69" s="278"/>
      <c r="W69" s="278" t="s">
        <v>228</v>
      </c>
      <c r="X69" s="278"/>
    </row>
    <row r="70" spans="1:25" ht="26.4">
      <c r="A70" s="32" t="s">
        <v>142</v>
      </c>
      <c r="B70" s="32" t="s">
        <v>143</v>
      </c>
      <c r="C70" s="62"/>
      <c r="D70" s="62" t="s">
        <v>34</v>
      </c>
      <c r="E70" s="62" t="s">
        <v>35</v>
      </c>
      <c r="F70" s="62" t="s">
        <v>144</v>
      </c>
      <c r="G70" s="62" t="s">
        <v>145</v>
      </c>
      <c r="H70" s="62" t="s">
        <v>36</v>
      </c>
      <c r="I70" s="196" t="s">
        <v>40</v>
      </c>
      <c r="J70" s="197" t="s">
        <v>41</v>
      </c>
      <c r="K70" s="63" t="s">
        <v>37</v>
      </c>
      <c r="L70" s="64" t="s">
        <v>38</v>
      </c>
      <c r="M70" s="65" t="s">
        <v>39</v>
      </c>
      <c r="N70" s="63" t="s">
        <v>40</v>
      </c>
      <c r="O70" s="66" t="s">
        <v>41</v>
      </c>
      <c r="P70" s="63" t="s">
        <v>42</v>
      </c>
      <c r="Q70" s="64" t="s">
        <v>43</v>
      </c>
      <c r="R70" s="64" t="s">
        <v>44</v>
      </c>
      <c r="S70" s="64" t="s">
        <v>45</v>
      </c>
      <c r="T70" s="64" t="s">
        <v>46</v>
      </c>
      <c r="U70" s="64" t="s">
        <v>47</v>
      </c>
      <c r="V70" s="64" t="s">
        <v>48</v>
      </c>
      <c r="W70" s="63" t="s">
        <v>40</v>
      </c>
      <c r="X70" s="186" t="s">
        <v>41</v>
      </c>
    </row>
    <row r="71" spans="1:25" ht="12.75" customHeight="1">
      <c r="A71" s="67" t="s">
        <v>51</v>
      </c>
      <c r="B71" s="3" t="s">
        <v>150</v>
      </c>
      <c r="C71" s="37"/>
      <c r="D71" s="42">
        <v>28</v>
      </c>
      <c r="E71" s="68">
        <v>550</v>
      </c>
      <c r="F71" s="68">
        <v>1</v>
      </c>
      <c r="G71" s="69">
        <v>1</v>
      </c>
      <c r="H71" s="70" t="s">
        <v>56</v>
      </c>
      <c r="I71" s="183">
        <v>875</v>
      </c>
      <c r="J71" s="198">
        <f>IF($Y71 = 1,$I71/$E71,"")</f>
        <v>1.5909090909090908</v>
      </c>
      <c r="K71" s="71">
        <v>0</v>
      </c>
      <c r="L71" s="71">
        <v>0</v>
      </c>
      <c r="M71" s="72">
        <v>0</v>
      </c>
      <c r="N71" s="73">
        <f>IF($Y71 = 1, $I71-K71/12-L71/12-M71,"")</f>
        <v>875</v>
      </c>
      <c r="O71" s="74">
        <f>IF($Y71 = 1,$N71/($E71),"")</f>
        <v>1.5909090909090908</v>
      </c>
      <c r="P71" s="75">
        <f t="shared" ref="P71:P102" si="1">IF($Y71 = 1,IF($P$23="No",$P$24,0),"")</f>
        <v>0</v>
      </c>
      <c r="Q71" s="76">
        <f>IF($Y71 = 1,$Q$19,"")</f>
        <v>0</v>
      </c>
      <c r="R71" s="73">
        <f t="shared" ref="R71:R102" si="2">IF($Y71 = 1,IFERROR(IF($P$34="Per Bed",$Q$34,$Q$34 /F71),0) + IFERROR(IF($P$35="Per Bed",$Q$35,$Q$35/F71),0),"")</f>
        <v>0</v>
      </c>
      <c r="S71" s="73">
        <f t="shared" ref="S71:S102" si="3">IF($Y71 = 1,IFERROR(IF($P$36="Per Bed",$Q$36,$Q$36/F71),0),"")</f>
        <v>0</v>
      </c>
      <c r="T71" s="73">
        <f t="shared" ref="T71:T102" si="4">IF($Y71 = 1,IFERROR(IF($P$38="Per Bed",$Q$38,$Q$38 /F71),0) + IFERROR(IF($P$39="Per Bed",$Q$39,$Q$39/F71),0),"")</f>
        <v>0</v>
      </c>
      <c r="U71" s="73">
        <f t="shared" ref="U71:U102" si="5">IF($Y71 = 1,IFERROR(IF($P$40="Per Bed",$Q$40,$Q$40/F71),0) + IFERROR(IF($P$41="Per Bed",$Q$41,$Q$41/F71),0) + IFERROR(IF($P$42="Per Bed",$Q$42,$Q$42/F71),0),"")</f>
        <v>0</v>
      </c>
      <c r="V71" s="73">
        <f>IF($Y71 = 1,$I$44,"")</f>
        <v>0</v>
      </c>
      <c r="W71" s="77">
        <f>IF($Y71 = 1,N71+SUM(P71:V71),"")</f>
        <v>875</v>
      </c>
      <c r="X71" s="187">
        <f>IF($Y71 = 1,$W71/$E71,"")</f>
        <v>1.5909090909090908</v>
      </c>
      <c r="Y71" s="14">
        <f>IF(AND(A71&lt;&gt;"", E71 &gt; 0, F71 &lt;&gt; ""),  1, 0 )</f>
        <v>1</v>
      </c>
    </row>
    <row r="72" spans="1:25" ht="12.75" customHeight="1">
      <c r="A72" s="67" t="s">
        <v>52</v>
      </c>
      <c r="B72" s="3" t="s">
        <v>151</v>
      </c>
      <c r="C72" s="37"/>
      <c r="D72" s="42">
        <v>32</v>
      </c>
      <c r="E72" s="68">
        <v>440</v>
      </c>
      <c r="F72" s="68">
        <v>2</v>
      </c>
      <c r="G72" s="69">
        <v>1</v>
      </c>
      <c r="H72" s="78" t="s">
        <v>56</v>
      </c>
      <c r="I72" s="184">
        <v>589</v>
      </c>
      <c r="J72" s="199">
        <f>IF($Y72 = 1,$I72/$E72,"")</f>
        <v>1.3386363636363636</v>
      </c>
      <c r="K72" s="71">
        <v>0</v>
      </c>
      <c r="L72" s="71">
        <v>0</v>
      </c>
      <c r="M72" s="72">
        <v>0</v>
      </c>
      <c r="N72" s="73">
        <f t="shared" ref="N72:N75" si="6">IF($Y72 = 1, $I72-K72/12-L72/12-M72,"")</f>
        <v>589</v>
      </c>
      <c r="O72" s="79">
        <f t="shared" ref="O72:O229" si="7">IF($Y72 = 1,$N72/($E72),"")</f>
        <v>1.3386363636363636</v>
      </c>
      <c r="P72" s="80">
        <f t="shared" si="1"/>
        <v>0</v>
      </c>
      <c r="Q72" s="76">
        <f t="shared" ref="Q72:Q135" si="8">IF($Y72 = 1,$Q$19,"")</f>
        <v>0</v>
      </c>
      <c r="R72" s="73">
        <f t="shared" si="2"/>
        <v>0</v>
      </c>
      <c r="S72" s="73">
        <f t="shared" si="3"/>
        <v>0</v>
      </c>
      <c r="T72" s="73">
        <f t="shared" si="4"/>
        <v>0</v>
      </c>
      <c r="U72" s="73">
        <f t="shared" si="5"/>
        <v>0</v>
      </c>
      <c r="V72" s="73">
        <f>IF($Y72 = 1,$I$44,"")</f>
        <v>0</v>
      </c>
      <c r="W72" s="81">
        <f t="shared" ref="W72:W75" si="9">IF($Y72 = 1,N72+SUM(P72:V72),"")</f>
        <v>589</v>
      </c>
      <c r="X72" s="188">
        <f t="shared" ref="X72:X229" si="10">IF($Y72 = 1,$W72/$E72,"")</f>
        <v>1.3386363636363636</v>
      </c>
      <c r="Y72" s="14">
        <f>IF(AND(A72&lt;&gt;"", E72 &gt; 0, F72 &lt;&gt; ""),  1, 0 )</f>
        <v>1</v>
      </c>
    </row>
    <row r="73" spans="1:25" ht="12.75" customHeight="1">
      <c r="A73" s="67" t="s">
        <v>52</v>
      </c>
      <c r="B73" s="3" t="s">
        <v>152</v>
      </c>
      <c r="C73" s="37"/>
      <c r="D73" s="42">
        <v>202</v>
      </c>
      <c r="E73" s="68">
        <v>578.5</v>
      </c>
      <c r="F73" s="68">
        <v>2</v>
      </c>
      <c r="G73" s="69">
        <v>2</v>
      </c>
      <c r="H73" s="78" t="s">
        <v>56</v>
      </c>
      <c r="I73" s="184">
        <v>640</v>
      </c>
      <c r="J73" s="199">
        <f t="shared" ref="J73:J136" si="11">IF($Y73 = 1,$I73/$E73,"")</f>
        <v>1.1063094209161626</v>
      </c>
      <c r="K73" s="71">
        <v>0</v>
      </c>
      <c r="L73" s="71">
        <v>0</v>
      </c>
      <c r="M73" s="72">
        <v>0</v>
      </c>
      <c r="N73" s="73">
        <f t="shared" si="6"/>
        <v>640</v>
      </c>
      <c r="O73" s="79">
        <f t="shared" si="7"/>
        <v>1.1063094209161626</v>
      </c>
      <c r="P73" s="80">
        <f t="shared" si="1"/>
        <v>0</v>
      </c>
      <c r="Q73" s="76">
        <f t="shared" si="8"/>
        <v>0</v>
      </c>
      <c r="R73" s="73">
        <f t="shared" si="2"/>
        <v>0</v>
      </c>
      <c r="S73" s="73">
        <f t="shared" si="3"/>
        <v>0</v>
      </c>
      <c r="T73" s="73">
        <f t="shared" si="4"/>
        <v>0</v>
      </c>
      <c r="U73" s="73">
        <f t="shared" si="5"/>
        <v>0</v>
      </c>
      <c r="V73" s="73">
        <f t="shared" ref="V73:V136" si="12">IF($Y73 = 1,$I$44,"")</f>
        <v>0</v>
      </c>
      <c r="W73" s="81">
        <f t="shared" si="9"/>
        <v>640</v>
      </c>
      <c r="X73" s="188">
        <f t="shared" si="10"/>
        <v>1.1063094209161626</v>
      </c>
      <c r="Y73" s="14">
        <f t="shared" ref="Y73:Y75" si="13">IF(AND(A73&lt;&gt;"", E73 &gt; 0, F73 &lt;&gt; ""),  1, 0 )</f>
        <v>1</v>
      </c>
    </row>
    <row r="74" spans="1:25" ht="12.75" customHeight="1">
      <c r="A74" s="3" t="s">
        <v>54</v>
      </c>
      <c r="B74" s="3" t="s">
        <v>153</v>
      </c>
      <c r="C74" s="37"/>
      <c r="D74" s="42">
        <v>224</v>
      </c>
      <c r="E74" s="68">
        <v>289.25</v>
      </c>
      <c r="F74" s="68">
        <v>4</v>
      </c>
      <c r="G74" s="69">
        <v>2</v>
      </c>
      <c r="H74" s="78" t="s">
        <v>56</v>
      </c>
      <c r="I74" s="184">
        <v>450</v>
      </c>
      <c r="J74" s="199">
        <f t="shared" si="11"/>
        <v>1.5557476231633536</v>
      </c>
      <c r="K74" s="71">
        <v>0</v>
      </c>
      <c r="L74" s="71">
        <v>0</v>
      </c>
      <c r="M74" s="72">
        <v>0</v>
      </c>
      <c r="N74" s="73">
        <f t="shared" si="6"/>
        <v>450</v>
      </c>
      <c r="O74" s="79">
        <f t="shared" si="7"/>
        <v>1.5557476231633536</v>
      </c>
      <c r="P74" s="80">
        <f t="shared" si="1"/>
        <v>0</v>
      </c>
      <c r="Q74" s="76">
        <f t="shared" si="8"/>
        <v>0</v>
      </c>
      <c r="R74" s="73">
        <f t="shared" si="2"/>
        <v>0</v>
      </c>
      <c r="S74" s="73">
        <f t="shared" si="3"/>
        <v>0</v>
      </c>
      <c r="T74" s="73">
        <f t="shared" si="4"/>
        <v>0</v>
      </c>
      <c r="U74" s="73">
        <f t="shared" si="5"/>
        <v>0</v>
      </c>
      <c r="V74" s="73">
        <f t="shared" si="12"/>
        <v>0</v>
      </c>
      <c r="W74" s="81">
        <f t="shared" si="9"/>
        <v>450</v>
      </c>
      <c r="X74" s="188">
        <f t="shared" si="10"/>
        <v>1.5557476231633536</v>
      </c>
      <c r="Y74" s="14">
        <f t="shared" si="13"/>
        <v>1</v>
      </c>
    </row>
    <row r="75" spans="1:25" ht="12.75" customHeight="1">
      <c r="A75" s="67" t="s">
        <v>52</v>
      </c>
      <c r="B75" s="3" t="s">
        <v>152</v>
      </c>
      <c r="C75" s="37"/>
      <c r="D75" s="42">
        <v>202</v>
      </c>
      <c r="E75" s="68">
        <v>578.5</v>
      </c>
      <c r="F75" s="68">
        <v>2</v>
      </c>
      <c r="G75" s="69">
        <v>2</v>
      </c>
      <c r="H75" s="78" t="s">
        <v>56</v>
      </c>
      <c r="I75" s="184">
        <v>640</v>
      </c>
      <c r="J75" s="199">
        <f t="shared" si="11"/>
        <v>1.1063094209161626</v>
      </c>
      <c r="K75" s="71">
        <v>0</v>
      </c>
      <c r="L75" s="71">
        <v>0</v>
      </c>
      <c r="M75" s="72">
        <v>0</v>
      </c>
      <c r="N75" s="73">
        <f t="shared" si="6"/>
        <v>640</v>
      </c>
      <c r="O75" s="79">
        <f t="shared" si="7"/>
        <v>1.1063094209161626</v>
      </c>
      <c r="P75" s="80">
        <f t="shared" si="1"/>
        <v>0</v>
      </c>
      <c r="Q75" s="76">
        <f t="shared" si="8"/>
        <v>0</v>
      </c>
      <c r="R75" s="73">
        <f t="shared" si="2"/>
        <v>0</v>
      </c>
      <c r="S75" s="73">
        <f t="shared" si="3"/>
        <v>0</v>
      </c>
      <c r="T75" s="73">
        <f t="shared" si="4"/>
        <v>0</v>
      </c>
      <c r="U75" s="73">
        <f t="shared" si="5"/>
        <v>0</v>
      </c>
      <c r="V75" s="73">
        <f t="shared" si="12"/>
        <v>0</v>
      </c>
      <c r="W75" s="81">
        <f t="shared" si="9"/>
        <v>640</v>
      </c>
      <c r="X75" s="188">
        <f t="shared" si="10"/>
        <v>1.1063094209161626</v>
      </c>
      <c r="Y75" s="14">
        <f t="shared" si="13"/>
        <v>1</v>
      </c>
    </row>
    <row r="76" spans="1:25" ht="12.75" hidden="1" customHeight="1">
      <c r="A76" s="67"/>
      <c r="B76" s="3"/>
      <c r="C76" s="37"/>
      <c r="D76" s="42"/>
      <c r="E76" s="68"/>
      <c r="F76" s="68"/>
      <c r="G76" s="69"/>
      <c r="H76" s="78"/>
      <c r="I76" s="184"/>
      <c r="J76" s="199" t="str">
        <f t="shared" si="11"/>
        <v/>
      </c>
      <c r="K76" s="71"/>
      <c r="L76" s="71"/>
      <c r="M76" s="72"/>
      <c r="N76" s="73" t="str">
        <f t="shared" ref="N76:N139" si="14">IF($Y76 = 1, $I76-K76/12-L76/12-M76,"")</f>
        <v/>
      </c>
      <c r="O76" s="79" t="str">
        <f t="shared" si="7"/>
        <v/>
      </c>
      <c r="P76" s="80" t="str">
        <f t="shared" si="1"/>
        <v/>
      </c>
      <c r="Q76" s="76" t="str">
        <f t="shared" si="8"/>
        <v/>
      </c>
      <c r="R76" s="73" t="str">
        <f t="shared" si="2"/>
        <v/>
      </c>
      <c r="S76" s="73" t="str">
        <f t="shared" si="3"/>
        <v/>
      </c>
      <c r="T76" s="73" t="str">
        <f t="shared" si="4"/>
        <v/>
      </c>
      <c r="U76" s="73" t="str">
        <f t="shared" si="5"/>
        <v/>
      </c>
      <c r="V76" s="73" t="str">
        <f t="shared" si="12"/>
        <v/>
      </c>
      <c r="W76" s="81" t="str">
        <f t="shared" ref="W76:W139" si="15">IF($Y76 = 1,N76+SUM(P76:V76),"")</f>
        <v/>
      </c>
      <c r="X76" s="188" t="str">
        <f t="shared" si="10"/>
        <v/>
      </c>
      <c r="Y76" s="14">
        <f t="shared" ref="Y76:Y139" si="16">IF(AND(A76&lt;&gt;"", E76 &gt; 0, F76 &lt;&gt; ""),  1, 0 )</f>
        <v>0</v>
      </c>
    </row>
    <row r="77" spans="1:25" ht="12.75" hidden="1" customHeight="1">
      <c r="A77" s="67"/>
      <c r="B77" s="3"/>
      <c r="C77" s="37"/>
      <c r="D77" s="42"/>
      <c r="E77" s="68"/>
      <c r="F77" s="68"/>
      <c r="G77" s="69"/>
      <c r="H77" s="78"/>
      <c r="I77" s="184"/>
      <c r="J77" s="199" t="str">
        <f t="shared" si="11"/>
        <v/>
      </c>
      <c r="K77" s="71"/>
      <c r="L77" s="71"/>
      <c r="M77" s="72"/>
      <c r="N77" s="73" t="str">
        <f t="shared" si="14"/>
        <v/>
      </c>
      <c r="O77" s="79" t="str">
        <f t="shared" si="7"/>
        <v/>
      </c>
      <c r="P77" s="80" t="str">
        <f t="shared" si="1"/>
        <v/>
      </c>
      <c r="Q77" s="76" t="str">
        <f t="shared" si="8"/>
        <v/>
      </c>
      <c r="R77" s="73" t="str">
        <f t="shared" si="2"/>
        <v/>
      </c>
      <c r="S77" s="73" t="str">
        <f t="shared" si="3"/>
        <v/>
      </c>
      <c r="T77" s="73" t="str">
        <f t="shared" si="4"/>
        <v/>
      </c>
      <c r="U77" s="73" t="str">
        <f t="shared" si="5"/>
        <v/>
      </c>
      <c r="V77" s="73" t="str">
        <f t="shared" si="12"/>
        <v/>
      </c>
      <c r="W77" s="81" t="str">
        <f t="shared" si="15"/>
        <v/>
      </c>
      <c r="X77" s="188" t="str">
        <f t="shared" si="10"/>
        <v/>
      </c>
      <c r="Y77" s="14">
        <f t="shared" si="16"/>
        <v>0</v>
      </c>
    </row>
    <row r="78" spans="1:25" ht="12.75" hidden="1" customHeight="1">
      <c r="A78" s="67"/>
      <c r="B78" s="3"/>
      <c r="C78" s="37"/>
      <c r="D78" s="42"/>
      <c r="E78" s="68"/>
      <c r="F78" s="68"/>
      <c r="G78" s="69"/>
      <c r="H78" s="78"/>
      <c r="I78" s="184"/>
      <c r="J78" s="199" t="str">
        <f t="shared" si="11"/>
        <v/>
      </c>
      <c r="K78" s="71"/>
      <c r="L78" s="71"/>
      <c r="M78" s="72"/>
      <c r="N78" s="73" t="str">
        <f t="shared" si="14"/>
        <v/>
      </c>
      <c r="O78" s="79" t="str">
        <f t="shared" si="7"/>
        <v/>
      </c>
      <c r="P78" s="80" t="str">
        <f t="shared" si="1"/>
        <v/>
      </c>
      <c r="Q78" s="76" t="str">
        <f t="shared" si="8"/>
        <v/>
      </c>
      <c r="R78" s="73" t="str">
        <f t="shared" si="2"/>
        <v/>
      </c>
      <c r="S78" s="73" t="str">
        <f t="shared" si="3"/>
        <v/>
      </c>
      <c r="T78" s="73" t="str">
        <f t="shared" si="4"/>
        <v/>
      </c>
      <c r="U78" s="73" t="str">
        <f t="shared" si="5"/>
        <v/>
      </c>
      <c r="V78" s="73" t="str">
        <f t="shared" si="12"/>
        <v/>
      </c>
      <c r="W78" s="81" t="str">
        <f t="shared" si="15"/>
        <v/>
      </c>
      <c r="X78" s="188" t="str">
        <f t="shared" si="10"/>
        <v/>
      </c>
      <c r="Y78" s="14">
        <f t="shared" si="16"/>
        <v>0</v>
      </c>
    </row>
    <row r="79" spans="1:25" ht="12.75" hidden="1" customHeight="1">
      <c r="A79" s="67"/>
      <c r="B79" s="3"/>
      <c r="C79" s="37"/>
      <c r="D79" s="42"/>
      <c r="E79" s="68"/>
      <c r="F79" s="68"/>
      <c r="G79" s="69"/>
      <c r="H79" s="78"/>
      <c r="I79" s="184"/>
      <c r="J79" s="199" t="str">
        <f t="shared" si="11"/>
        <v/>
      </c>
      <c r="K79" s="71"/>
      <c r="L79" s="71"/>
      <c r="M79" s="72"/>
      <c r="N79" s="73" t="str">
        <f t="shared" si="14"/>
        <v/>
      </c>
      <c r="O79" s="79" t="str">
        <f t="shared" si="7"/>
        <v/>
      </c>
      <c r="P79" s="80" t="str">
        <f t="shared" si="1"/>
        <v/>
      </c>
      <c r="Q79" s="76" t="str">
        <f t="shared" si="8"/>
        <v/>
      </c>
      <c r="R79" s="73" t="str">
        <f t="shared" si="2"/>
        <v/>
      </c>
      <c r="S79" s="73" t="str">
        <f t="shared" si="3"/>
        <v/>
      </c>
      <c r="T79" s="73" t="str">
        <f t="shared" si="4"/>
        <v/>
      </c>
      <c r="U79" s="73" t="str">
        <f t="shared" si="5"/>
        <v/>
      </c>
      <c r="V79" s="73" t="str">
        <f t="shared" si="12"/>
        <v/>
      </c>
      <c r="W79" s="81" t="str">
        <f t="shared" si="15"/>
        <v/>
      </c>
      <c r="X79" s="188" t="str">
        <f t="shared" si="10"/>
        <v/>
      </c>
      <c r="Y79" s="14">
        <f t="shared" si="16"/>
        <v>0</v>
      </c>
    </row>
    <row r="80" spans="1:25" ht="12.75" hidden="1" customHeight="1">
      <c r="A80" s="67"/>
      <c r="B80" s="3"/>
      <c r="C80" s="37"/>
      <c r="D80" s="42"/>
      <c r="E80" s="68"/>
      <c r="F80" s="68"/>
      <c r="G80" s="69"/>
      <c r="H80" s="78"/>
      <c r="I80" s="184"/>
      <c r="J80" s="199" t="str">
        <f t="shared" si="11"/>
        <v/>
      </c>
      <c r="K80" s="71"/>
      <c r="L80" s="71"/>
      <c r="M80" s="72"/>
      <c r="N80" s="73" t="str">
        <f t="shared" si="14"/>
        <v/>
      </c>
      <c r="O80" s="79" t="str">
        <f t="shared" si="7"/>
        <v/>
      </c>
      <c r="P80" s="80" t="str">
        <f t="shared" si="1"/>
        <v/>
      </c>
      <c r="Q80" s="76" t="str">
        <f t="shared" si="8"/>
        <v/>
      </c>
      <c r="R80" s="73" t="str">
        <f t="shared" si="2"/>
        <v/>
      </c>
      <c r="S80" s="73" t="str">
        <f t="shared" si="3"/>
        <v/>
      </c>
      <c r="T80" s="73" t="str">
        <f t="shared" si="4"/>
        <v/>
      </c>
      <c r="U80" s="73" t="str">
        <f t="shared" si="5"/>
        <v/>
      </c>
      <c r="V80" s="73" t="str">
        <f t="shared" si="12"/>
        <v/>
      </c>
      <c r="W80" s="81" t="str">
        <f t="shared" si="15"/>
        <v/>
      </c>
      <c r="X80" s="188" t="str">
        <f t="shared" si="10"/>
        <v/>
      </c>
      <c r="Y80" s="14">
        <f t="shared" si="16"/>
        <v>0</v>
      </c>
    </row>
    <row r="81" spans="1:25" ht="12.75" hidden="1" customHeight="1">
      <c r="A81" s="67"/>
      <c r="B81" s="3"/>
      <c r="C81" s="37"/>
      <c r="D81" s="42"/>
      <c r="E81" s="68"/>
      <c r="F81" s="68"/>
      <c r="G81" s="69"/>
      <c r="H81" s="78"/>
      <c r="I81" s="184"/>
      <c r="J81" s="199" t="str">
        <f t="shared" si="11"/>
        <v/>
      </c>
      <c r="K81" s="71"/>
      <c r="L81" s="71"/>
      <c r="M81" s="72"/>
      <c r="N81" s="73" t="str">
        <f t="shared" si="14"/>
        <v/>
      </c>
      <c r="O81" s="79" t="str">
        <f t="shared" si="7"/>
        <v/>
      </c>
      <c r="P81" s="80" t="str">
        <f t="shared" si="1"/>
        <v/>
      </c>
      <c r="Q81" s="76" t="str">
        <f t="shared" si="8"/>
        <v/>
      </c>
      <c r="R81" s="73" t="str">
        <f t="shared" si="2"/>
        <v/>
      </c>
      <c r="S81" s="73" t="str">
        <f t="shared" si="3"/>
        <v/>
      </c>
      <c r="T81" s="73" t="str">
        <f t="shared" si="4"/>
        <v/>
      </c>
      <c r="U81" s="73" t="str">
        <f t="shared" si="5"/>
        <v/>
      </c>
      <c r="V81" s="73" t="str">
        <f t="shared" si="12"/>
        <v/>
      </c>
      <c r="W81" s="81" t="str">
        <f t="shared" si="15"/>
        <v/>
      </c>
      <c r="X81" s="188" t="str">
        <f t="shared" si="10"/>
        <v/>
      </c>
      <c r="Y81" s="14">
        <f t="shared" si="16"/>
        <v>0</v>
      </c>
    </row>
    <row r="82" spans="1:25" ht="12.75" hidden="1" customHeight="1">
      <c r="A82" s="67"/>
      <c r="B82" s="3"/>
      <c r="C82" s="37"/>
      <c r="D82" s="42"/>
      <c r="E82" s="68"/>
      <c r="F82" s="68"/>
      <c r="G82" s="69"/>
      <c r="H82" s="78"/>
      <c r="I82" s="184"/>
      <c r="J82" s="199" t="str">
        <f t="shared" si="11"/>
        <v/>
      </c>
      <c r="K82" s="71"/>
      <c r="L82" s="71"/>
      <c r="M82" s="72"/>
      <c r="N82" s="73" t="str">
        <f t="shared" si="14"/>
        <v/>
      </c>
      <c r="O82" s="79" t="str">
        <f t="shared" si="7"/>
        <v/>
      </c>
      <c r="P82" s="80" t="str">
        <f t="shared" si="1"/>
        <v/>
      </c>
      <c r="Q82" s="76" t="str">
        <f t="shared" si="8"/>
        <v/>
      </c>
      <c r="R82" s="73" t="str">
        <f t="shared" si="2"/>
        <v/>
      </c>
      <c r="S82" s="73" t="str">
        <f t="shared" si="3"/>
        <v/>
      </c>
      <c r="T82" s="73" t="str">
        <f t="shared" si="4"/>
        <v/>
      </c>
      <c r="U82" s="73" t="str">
        <f t="shared" si="5"/>
        <v/>
      </c>
      <c r="V82" s="73" t="str">
        <f t="shared" si="12"/>
        <v/>
      </c>
      <c r="W82" s="81" t="str">
        <f t="shared" si="15"/>
        <v/>
      </c>
      <c r="X82" s="188" t="str">
        <f t="shared" si="10"/>
        <v/>
      </c>
      <c r="Y82" s="14">
        <f t="shared" si="16"/>
        <v>0</v>
      </c>
    </row>
    <row r="83" spans="1:25" ht="12.75" hidden="1" customHeight="1">
      <c r="A83" s="67"/>
      <c r="B83" s="3"/>
      <c r="C83" s="37"/>
      <c r="D83" s="42"/>
      <c r="E83" s="68"/>
      <c r="F83" s="68"/>
      <c r="G83" s="69"/>
      <c r="H83" s="78"/>
      <c r="I83" s="184"/>
      <c r="J83" s="199" t="str">
        <f t="shared" si="11"/>
        <v/>
      </c>
      <c r="K83" s="71"/>
      <c r="L83" s="71"/>
      <c r="M83" s="72"/>
      <c r="N83" s="73" t="str">
        <f t="shared" si="14"/>
        <v/>
      </c>
      <c r="O83" s="79" t="str">
        <f t="shared" si="7"/>
        <v/>
      </c>
      <c r="P83" s="80" t="str">
        <f t="shared" si="1"/>
        <v/>
      </c>
      <c r="Q83" s="76" t="str">
        <f t="shared" si="8"/>
        <v/>
      </c>
      <c r="R83" s="73" t="str">
        <f t="shared" si="2"/>
        <v/>
      </c>
      <c r="S83" s="73" t="str">
        <f t="shared" si="3"/>
        <v/>
      </c>
      <c r="T83" s="73" t="str">
        <f t="shared" si="4"/>
        <v/>
      </c>
      <c r="U83" s="73" t="str">
        <f t="shared" si="5"/>
        <v/>
      </c>
      <c r="V83" s="73" t="str">
        <f t="shared" si="12"/>
        <v/>
      </c>
      <c r="W83" s="81" t="str">
        <f t="shared" si="15"/>
        <v/>
      </c>
      <c r="X83" s="188" t="str">
        <f t="shared" si="10"/>
        <v/>
      </c>
      <c r="Y83" s="14">
        <f t="shared" si="16"/>
        <v>0</v>
      </c>
    </row>
    <row r="84" spans="1:25" ht="12.75" hidden="1" customHeight="1">
      <c r="A84" s="67"/>
      <c r="B84" s="3"/>
      <c r="C84" s="37"/>
      <c r="D84" s="42"/>
      <c r="E84" s="68"/>
      <c r="F84" s="68"/>
      <c r="G84" s="69"/>
      <c r="H84" s="78"/>
      <c r="I84" s="184"/>
      <c r="J84" s="199" t="str">
        <f t="shared" si="11"/>
        <v/>
      </c>
      <c r="K84" s="71"/>
      <c r="L84" s="71"/>
      <c r="M84" s="72"/>
      <c r="N84" s="73" t="str">
        <f t="shared" si="14"/>
        <v/>
      </c>
      <c r="O84" s="79" t="str">
        <f t="shared" si="7"/>
        <v/>
      </c>
      <c r="P84" s="80" t="str">
        <f t="shared" si="1"/>
        <v/>
      </c>
      <c r="Q84" s="76" t="str">
        <f t="shared" si="8"/>
        <v/>
      </c>
      <c r="R84" s="73" t="str">
        <f t="shared" si="2"/>
        <v/>
      </c>
      <c r="S84" s="73" t="str">
        <f t="shared" si="3"/>
        <v/>
      </c>
      <c r="T84" s="73" t="str">
        <f t="shared" si="4"/>
        <v/>
      </c>
      <c r="U84" s="73" t="str">
        <f t="shared" si="5"/>
        <v/>
      </c>
      <c r="V84" s="73" t="str">
        <f t="shared" si="12"/>
        <v/>
      </c>
      <c r="W84" s="81" t="str">
        <f t="shared" si="15"/>
        <v/>
      </c>
      <c r="X84" s="188" t="str">
        <f t="shared" si="10"/>
        <v/>
      </c>
      <c r="Y84" s="14">
        <f t="shared" si="16"/>
        <v>0</v>
      </c>
    </row>
    <row r="85" spans="1:25" ht="12.75" hidden="1" customHeight="1">
      <c r="A85" s="67"/>
      <c r="B85" s="3"/>
      <c r="C85" s="37"/>
      <c r="D85" s="42"/>
      <c r="E85" s="68"/>
      <c r="F85" s="68"/>
      <c r="G85" s="69"/>
      <c r="H85" s="78"/>
      <c r="I85" s="184"/>
      <c r="J85" s="199" t="str">
        <f t="shared" si="11"/>
        <v/>
      </c>
      <c r="K85" s="71"/>
      <c r="L85" s="71"/>
      <c r="M85" s="72"/>
      <c r="N85" s="73" t="str">
        <f t="shared" si="14"/>
        <v/>
      </c>
      <c r="O85" s="79" t="str">
        <f t="shared" si="7"/>
        <v/>
      </c>
      <c r="P85" s="80" t="str">
        <f t="shared" si="1"/>
        <v/>
      </c>
      <c r="Q85" s="76" t="str">
        <f t="shared" si="8"/>
        <v/>
      </c>
      <c r="R85" s="73" t="str">
        <f t="shared" si="2"/>
        <v/>
      </c>
      <c r="S85" s="73" t="str">
        <f t="shared" si="3"/>
        <v/>
      </c>
      <c r="T85" s="73" t="str">
        <f t="shared" si="4"/>
        <v/>
      </c>
      <c r="U85" s="73" t="str">
        <f t="shared" si="5"/>
        <v/>
      </c>
      <c r="V85" s="73" t="str">
        <f t="shared" si="12"/>
        <v/>
      </c>
      <c r="W85" s="81" t="str">
        <f t="shared" si="15"/>
        <v/>
      </c>
      <c r="X85" s="188" t="str">
        <f t="shared" si="10"/>
        <v/>
      </c>
      <c r="Y85" s="14">
        <f t="shared" si="16"/>
        <v>0</v>
      </c>
    </row>
    <row r="86" spans="1:25" ht="12.75" hidden="1" customHeight="1">
      <c r="A86" s="67"/>
      <c r="B86" s="3"/>
      <c r="C86" s="37"/>
      <c r="D86" s="42"/>
      <c r="E86" s="68"/>
      <c r="F86" s="68"/>
      <c r="G86" s="69"/>
      <c r="H86" s="78"/>
      <c r="I86" s="184"/>
      <c r="J86" s="199" t="str">
        <f t="shared" si="11"/>
        <v/>
      </c>
      <c r="K86" s="71"/>
      <c r="L86" s="71"/>
      <c r="M86" s="72"/>
      <c r="N86" s="73" t="str">
        <f t="shared" si="14"/>
        <v/>
      </c>
      <c r="O86" s="79" t="str">
        <f t="shared" si="7"/>
        <v/>
      </c>
      <c r="P86" s="80" t="str">
        <f t="shared" si="1"/>
        <v/>
      </c>
      <c r="Q86" s="76" t="str">
        <f t="shared" si="8"/>
        <v/>
      </c>
      <c r="R86" s="73" t="str">
        <f t="shared" si="2"/>
        <v/>
      </c>
      <c r="S86" s="73" t="str">
        <f t="shared" si="3"/>
        <v/>
      </c>
      <c r="T86" s="73" t="str">
        <f t="shared" si="4"/>
        <v/>
      </c>
      <c r="U86" s="73" t="str">
        <f t="shared" si="5"/>
        <v/>
      </c>
      <c r="V86" s="73" t="str">
        <f t="shared" si="12"/>
        <v/>
      </c>
      <c r="W86" s="81" t="str">
        <f t="shared" si="15"/>
        <v/>
      </c>
      <c r="X86" s="188" t="str">
        <f t="shared" si="10"/>
        <v/>
      </c>
      <c r="Y86" s="14">
        <f t="shared" si="16"/>
        <v>0</v>
      </c>
    </row>
    <row r="87" spans="1:25" ht="12.75" hidden="1" customHeight="1">
      <c r="A87" s="67"/>
      <c r="B87" s="3"/>
      <c r="C87" s="37"/>
      <c r="D87" s="42"/>
      <c r="E87" s="68"/>
      <c r="F87" s="68"/>
      <c r="G87" s="69"/>
      <c r="H87" s="78"/>
      <c r="I87" s="184"/>
      <c r="J87" s="199" t="str">
        <f t="shared" si="11"/>
        <v/>
      </c>
      <c r="K87" s="71"/>
      <c r="L87" s="71"/>
      <c r="M87" s="72"/>
      <c r="N87" s="73" t="str">
        <f t="shared" si="14"/>
        <v/>
      </c>
      <c r="O87" s="79" t="str">
        <f t="shared" si="7"/>
        <v/>
      </c>
      <c r="P87" s="80" t="str">
        <f t="shared" si="1"/>
        <v/>
      </c>
      <c r="Q87" s="76" t="str">
        <f t="shared" si="8"/>
        <v/>
      </c>
      <c r="R87" s="73" t="str">
        <f t="shared" si="2"/>
        <v/>
      </c>
      <c r="S87" s="73" t="str">
        <f t="shared" si="3"/>
        <v/>
      </c>
      <c r="T87" s="73" t="str">
        <f t="shared" si="4"/>
        <v/>
      </c>
      <c r="U87" s="73" t="str">
        <f t="shared" si="5"/>
        <v/>
      </c>
      <c r="V87" s="73" t="str">
        <f t="shared" si="12"/>
        <v/>
      </c>
      <c r="W87" s="81" t="str">
        <f t="shared" si="15"/>
        <v/>
      </c>
      <c r="X87" s="188" t="str">
        <f t="shared" si="10"/>
        <v/>
      </c>
      <c r="Y87" s="14">
        <f t="shared" si="16"/>
        <v>0</v>
      </c>
    </row>
    <row r="88" spans="1:25" ht="12.75" hidden="1" customHeight="1">
      <c r="A88" s="67"/>
      <c r="B88" s="3"/>
      <c r="C88" s="37"/>
      <c r="D88" s="42"/>
      <c r="E88" s="68"/>
      <c r="F88" s="68"/>
      <c r="G88" s="69"/>
      <c r="H88" s="78"/>
      <c r="I88" s="184"/>
      <c r="J88" s="199" t="str">
        <f t="shared" si="11"/>
        <v/>
      </c>
      <c r="K88" s="71"/>
      <c r="L88" s="71"/>
      <c r="M88" s="72"/>
      <c r="N88" s="73" t="str">
        <f t="shared" si="14"/>
        <v/>
      </c>
      <c r="O88" s="79" t="str">
        <f t="shared" si="7"/>
        <v/>
      </c>
      <c r="P88" s="80" t="str">
        <f t="shared" si="1"/>
        <v/>
      </c>
      <c r="Q88" s="76" t="str">
        <f t="shared" si="8"/>
        <v/>
      </c>
      <c r="R88" s="73" t="str">
        <f t="shared" si="2"/>
        <v/>
      </c>
      <c r="S88" s="73" t="str">
        <f t="shared" si="3"/>
        <v/>
      </c>
      <c r="T88" s="73" t="str">
        <f t="shared" si="4"/>
        <v/>
      </c>
      <c r="U88" s="73" t="str">
        <f t="shared" si="5"/>
        <v/>
      </c>
      <c r="V88" s="73" t="str">
        <f t="shared" si="12"/>
        <v/>
      </c>
      <c r="W88" s="81" t="str">
        <f t="shared" si="15"/>
        <v/>
      </c>
      <c r="X88" s="188" t="str">
        <f t="shared" si="10"/>
        <v/>
      </c>
      <c r="Y88" s="14">
        <f t="shared" si="16"/>
        <v>0</v>
      </c>
    </row>
    <row r="89" spans="1:25" ht="12.75" hidden="1" customHeight="1">
      <c r="A89" s="67"/>
      <c r="B89" s="3"/>
      <c r="C89" s="37"/>
      <c r="D89" s="42"/>
      <c r="E89" s="68"/>
      <c r="F89" s="68"/>
      <c r="G89" s="69"/>
      <c r="H89" s="78"/>
      <c r="I89" s="184"/>
      <c r="J89" s="199" t="str">
        <f t="shared" si="11"/>
        <v/>
      </c>
      <c r="K89" s="71"/>
      <c r="L89" s="71"/>
      <c r="M89" s="72"/>
      <c r="N89" s="73" t="str">
        <f t="shared" si="14"/>
        <v/>
      </c>
      <c r="O89" s="79" t="str">
        <f t="shared" si="7"/>
        <v/>
      </c>
      <c r="P89" s="80" t="str">
        <f t="shared" si="1"/>
        <v/>
      </c>
      <c r="Q89" s="76" t="str">
        <f t="shared" si="8"/>
        <v/>
      </c>
      <c r="R89" s="73" t="str">
        <f t="shared" si="2"/>
        <v/>
      </c>
      <c r="S89" s="73" t="str">
        <f t="shared" si="3"/>
        <v/>
      </c>
      <c r="T89" s="73" t="str">
        <f t="shared" si="4"/>
        <v/>
      </c>
      <c r="U89" s="73" t="str">
        <f t="shared" si="5"/>
        <v/>
      </c>
      <c r="V89" s="73" t="str">
        <f t="shared" si="12"/>
        <v/>
      </c>
      <c r="W89" s="81" t="str">
        <f t="shared" si="15"/>
        <v/>
      </c>
      <c r="X89" s="188" t="str">
        <f t="shared" si="10"/>
        <v/>
      </c>
      <c r="Y89" s="14">
        <f t="shared" si="16"/>
        <v>0</v>
      </c>
    </row>
    <row r="90" spans="1:25" ht="12.75" hidden="1" customHeight="1">
      <c r="A90" s="67"/>
      <c r="B90" s="3"/>
      <c r="C90" s="37"/>
      <c r="D90" s="42"/>
      <c r="E90" s="68"/>
      <c r="F90" s="68"/>
      <c r="G90" s="69"/>
      <c r="H90" s="78"/>
      <c r="I90" s="184"/>
      <c r="J90" s="199" t="str">
        <f t="shared" si="11"/>
        <v/>
      </c>
      <c r="K90" s="71"/>
      <c r="L90" s="71"/>
      <c r="M90" s="72"/>
      <c r="N90" s="73" t="str">
        <f t="shared" si="14"/>
        <v/>
      </c>
      <c r="O90" s="79" t="str">
        <f t="shared" si="7"/>
        <v/>
      </c>
      <c r="P90" s="80" t="str">
        <f t="shared" si="1"/>
        <v/>
      </c>
      <c r="Q90" s="76" t="str">
        <f t="shared" si="8"/>
        <v/>
      </c>
      <c r="R90" s="73" t="str">
        <f t="shared" si="2"/>
        <v/>
      </c>
      <c r="S90" s="73" t="str">
        <f t="shared" si="3"/>
        <v/>
      </c>
      <c r="T90" s="73" t="str">
        <f t="shared" si="4"/>
        <v/>
      </c>
      <c r="U90" s="73" t="str">
        <f t="shared" si="5"/>
        <v/>
      </c>
      <c r="V90" s="73" t="str">
        <f t="shared" si="12"/>
        <v/>
      </c>
      <c r="W90" s="81" t="str">
        <f t="shared" si="15"/>
        <v/>
      </c>
      <c r="X90" s="188" t="str">
        <f t="shared" si="10"/>
        <v/>
      </c>
      <c r="Y90" s="14">
        <f t="shared" si="16"/>
        <v>0</v>
      </c>
    </row>
    <row r="91" spans="1:25" ht="12.75" hidden="1" customHeight="1">
      <c r="A91" s="67"/>
      <c r="B91" s="3"/>
      <c r="C91" s="37"/>
      <c r="D91" s="42"/>
      <c r="E91" s="68"/>
      <c r="F91" s="68"/>
      <c r="G91" s="69"/>
      <c r="H91" s="78"/>
      <c r="I91" s="184"/>
      <c r="J91" s="199" t="str">
        <f t="shared" si="11"/>
        <v/>
      </c>
      <c r="K91" s="71"/>
      <c r="L91" s="71"/>
      <c r="M91" s="72"/>
      <c r="N91" s="73" t="str">
        <f t="shared" si="14"/>
        <v/>
      </c>
      <c r="O91" s="79" t="str">
        <f t="shared" si="7"/>
        <v/>
      </c>
      <c r="P91" s="80" t="str">
        <f t="shared" si="1"/>
        <v/>
      </c>
      <c r="Q91" s="76" t="str">
        <f t="shared" si="8"/>
        <v/>
      </c>
      <c r="R91" s="73" t="str">
        <f t="shared" si="2"/>
        <v/>
      </c>
      <c r="S91" s="73" t="str">
        <f t="shared" si="3"/>
        <v/>
      </c>
      <c r="T91" s="73" t="str">
        <f t="shared" si="4"/>
        <v/>
      </c>
      <c r="U91" s="73" t="str">
        <f t="shared" si="5"/>
        <v/>
      </c>
      <c r="V91" s="73" t="str">
        <f t="shared" si="12"/>
        <v/>
      </c>
      <c r="W91" s="81" t="str">
        <f t="shared" si="15"/>
        <v/>
      </c>
      <c r="X91" s="188" t="str">
        <f t="shared" si="10"/>
        <v/>
      </c>
      <c r="Y91" s="14">
        <f t="shared" si="16"/>
        <v>0</v>
      </c>
    </row>
    <row r="92" spans="1:25" ht="12.75" hidden="1" customHeight="1">
      <c r="A92" s="67"/>
      <c r="B92" s="3"/>
      <c r="C92" s="37"/>
      <c r="D92" s="42"/>
      <c r="E92" s="68"/>
      <c r="F92" s="68"/>
      <c r="G92" s="69"/>
      <c r="H92" s="78"/>
      <c r="I92" s="184"/>
      <c r="J92" s="199" t="str">
        <f t="shared" si="11"/>
        <v/>
      </c>
      <c r="K92" s="71"/>
      <c r="L92" s="71"/>
      <c r="M92" s="72"/>
      <c r="N92" s="73" t="str">
        <f t="shared" si="14"/>
        <v/>
      </c>
      <c r="O92" s="79" t="str">
        <f t="shared" si="7"/>
        <v/>
      </c>
      <c r="P92" s="80" t="str">
        <f t="shared" si="1"/>
        <v/>
      </c>
      <c r="Q92" s="76" t="str">
        <f t="shared" si="8"/>
        <v/>
      </c>
      <c r="R92" s="73" t="str">
        <f t="shared" si="2"/>
        <v/>
      </c>
      <c r="S92" s="73" t="str">
        <f t="shared" si="3"/>
        <v/>
      </c>
      <c r="T92" s="73" t="str">
        <f t="shared" si="4"/>
        <v/>
      </c>
      <c r="U92" s="73" t="str">
        <f t="shared" si="5"/>
        <v/>
      </c>
      <c r="V92" s="73" t="str">
        <f t="shared" si="12"/>
        <v/>
      </c>
      <c r="W92" s="81" t="str">
        <f t="shared" si="15"/>
        <v/>
      </c>
      <c r="X92" s="188" t="str">
        <f t="shared" si="10"/>
        <v/>
      </c>
      <c r="Y92" s="14">
        <f t="shared" si="16"/>
        <v>0</v>
      </c>
    </row>
    <row r="93" spans="1:25" ht="12.75" hidden="1" customHeight="1">
      <c r="A93" s="67"/>
      <c r="B93" s="3"/>
      <c r="C93" s="37"/>
      <c r="D93" s="42"/>
      <c r="E93" s="68"/>
      <c r="F93" s="68"/>
      <c r="G93" s="69"/>
      <c r="H93" s="78"/>
      <c r="I93" s="184"/>
      <c r="J93" s="199" t="str">
        <f t="shared" si="11"/>
        <v/>
      </c>
      <c r="K93" s="71"/>
      <c r="L93" s="71"/>
      <c r="M93" s="72"/>
      <c r="N93" s="73" t="str">
        <f t="shared" si="14"/>
        <v/>
      </c>
      <c r="O93" s="79" t="str">
        <f t="shared" si="7"/>
        <v/>
      </c>
      <c r="P93" s="80" t="str">
        <f t="shared" si="1"/>
        <v/>
      </c>
      <c r="Q93" s="76" t="str">
        <f t="shared" si="8"/>
        <v/>
      </c>
      <c r="R93" s="73" t="str">
        <f t="shared" si="2"/>
        <v/>
      </c>
      <c r="S93" s="73" t="str">
        <f t="shared" si="3"/>
        <v/>
      </c>
      <c r="T93" s="73" t="str">
        <f t="shared" si="4"/>
        <v/>
      </c>
      <c r="U93" s="73" t="str">
        <f t="shared" si="5"/>
        <v/>
      </c>
      <c r="V93" s="73" t="str">
        <f t="shared" si="12"/>
        <v/>
      </c>
      <c r="W93" s="81" t="str">
        <f t="shared" si="15"/>
        <v/>
      </c>
      <c r="X93" s="188" t="str">
        <f t="shared" si="10"/>
        <v/>
      </c>
      <c r="Y93" s="14">
        <f t="shared" si="16"/>
        <v>0</v>
      </c>
    </row>
    <row r="94" spans="1:25" ht="12.75" hidden="1" customHeight="1">
      <c r="A94" s="67"/>
      <c r="B94" s="3"/>
      <c r="C94" s="37"/>
      <c r="D94" s="42"/>
      <c r="E94" s="68"/>
      <c r="F94" s="68"/>
      <c r="G94" s="69"/>
      <c r="H94" s="78"/>
      <c r="I94" s="184"/>
      <c r="J94" s="199" t="str">
        <f t="shared" si="11"/>
        <v/>
      </c>
      <c r="K94" s="71"/>
      <c r="L94" s="71"/>
      <c r="M94" s="72"/>
      <c r="N94" s="73" t="str">
        <f t="shared" si="14"/>
        <v/>
      </c>
      <c r="O94" s="79" t="str">
        <f t="shared" si="7"/>
        <v/>
      </c>
      <c r="P94" s="80" t="str">
        <f t="shared" si="1"/>
        <v/>
      </c>
      <c r="Q94" s="76" t="str">
        <f t="shared" si="8"/>
        <v/>
      </c>
      <c r="R94" s="73" t="str">
        <f t="shared" si="2"/>
        <v/>
      </c>
      <c r="S94" s="73" t="str">
        <f t="shared" si="3"/>
        <v/>
      </c>
      <c r="T94" s="73" t="str">
        <f t="shared" si="4"/>
        <v/>
      </c>
      <c r="U94" s="73" t="str">
        <f t="shared" si="5"/>
        <v/>
      </c>
      <c r="V94" s="73" t="str">
        <f t="shared" si="12"/>
        <v/>
      </c>
      <c r="W94" s="81" t="str">
        <f t="shared" si="15"/>
        <v/>
      </c>
      <c r="X94" s="188" t="str">
        <f t="shared" si="10"/>
        <v/>
      </c>
      <c r="Y94" s="14">
        <f t="shared" si="16"/>
        <v>0</v>
      </c>
    </row>
    <row r="95" spans="1:25" ht="12.75" hidden="1" customHeight="1">
      <c r="A95" s="67"/>
      <c r="B95" s="3"/>
      <c r="C95" s="37"/>
      <c r="D95" s="42"/>
      <c r="E95" s="68"/>
      <c r="F95" s="68"/>
      <c r="G95" s="69"/>
      <c r="H95" s="78"/>
      <c r="I95" s="184"/>
      <c r="J95" s="199" t="str">
        <f t="shared" si="11"/>
        <v/>
      </c>
      <c r="K95" s="71"/>
      <c r="L95" s="71"/>
      <c r="M95" s="72"/>
      <c r="N95" s="73" t="str">
        <f t="shared" si="14"/>
        <v/>
      </c>
      <c r="O95" s="79" t="str">
        <f t="shared" si="7"/>
        <v/>
      </c>
      <c r="P95" s="80" t="str">
        <f t="shared" si="1"/>
        <v/>
      </c>
      <c r="Q95" s="76" t="str">
        <f t="shared" si="8"/>
        <v/>
      </c>
      <c r="R95" s="73" t="str">
        <f t="shared" si="2"/>
        <v/>
      </c>
      <c r="S95" s="73" t="str">
        <f t="shared" si="3"/>
        <v/>
      </c>
      <c r="T95" s="73" t="str">
        <f t="shared" si="4"/>
        <v/>
      </c>
      <c r="U95" s="73" t="str">
        <f t="shared" si="5"/>
        <v/>
      </c>
      <c r="V95" s="73" t="str">
        <f t="shared" si="12"/>
        <v/>
      </c>
      <c r="W95" s="81" t="str">
        <f t="shared" si="15"/>
        <v/>
      </c>
      <c r="X95" s="188" t="str">
        <f t="shared" si="10"/>
        <v/>
      </c>
      <c r="Y95" s="14">
        <f t="shared" si="16"/>
        <v>0</v>
      </c>
    </row>
    <row r="96" spans="1:25" ht="12.75" hidden="1" customHeight="1">
      <c r="A96" s="67"/>
      <c r="B96" s="3"/>
      <c r="C96" s="37"/>
      <c r="D96" s="42"/>
      <c r="E96" s="68"/>
      <c r="F96" s="68"/>
      <c r="G96" s="69"/>
      <c r="H96" s="78"/>
      <c r="I96" s="184"/>
      <c r="J96" s="199" t="str">
        <f t="shared" si="11"/>
        <v/>
      </c>
      <c r="K96" s="71"/>
      <c r="L96" s="71"/>
      <c r="M96" s="72"/>
      <c r="N96" s="73" t="str">
        <f t="shared" si="14"/>
        <v/>
      </c>
      <c r="O96" s="79" t="str">
        <f t="shared" si="7"/>
        <v/>
      </c>
      <c r="P96" s="80" t="str">
        <f t="shared" si="1"/>
        <v/>
      </c>
      <c r="Q96" s="76" t="str">
        <f t="shared" si="8"/>
        <v/>
      </c>
      <c r="R96" s="73" t="str">
        <f t="shared" si="2"/>
        <v/>
      </c>
      <c r="S96" s="73" t="str">
        <f t="shared" si="3"/>
        <v/>
      </c>
      <c r="T96" s="73" t="str">
        <f t="shared" si="4"/>
        <v/>
      </c>
      <c r="U96" s="73" t="str">
        <f t="shared" si="5"/>
        <v/>
      </c>
      <c r="V96" s="73" t="str">
        <f t="shared" si="12"/>
        <v/>
      </c>
      <c r="W96" s="81" t="str">
        <f t="shared" si="15"/>
        <v/>
      </c>
      <c r="X96" s="188" t="str">
        <f t="shared" si="10"/>
        <v/>
      </c>
      <c r="Y96" s="14">
        <f t="shared" si="16"/>
        <v>0</v>
      </c>
    </row>
    <row r="97" spans="1:25" ht="12.75" hidden="1" customHeight="1">
      <c r="A97" s="67"/>
      <c r="B97" s="3"/>
      <c r="C97" s="37"/>
      <c r="D97" s="42"/>
      <c r="E97" s="68"/>
      <c r="F97" s="68"/>
      <c r="G97" s="69"/>
      <c r="H97" s="78"/>
      <c r="I97" s="184"/>
      <c r="J97" s="199" t="str">
        <f t="shared" si="11"/>
        <v/>
      </c>
      <c r="K97" s="71"/>
      <c r="L97" s="71"/>
      <c r="M97" s="72"/>
      <c r="N97" s="73" t="str">
        <f t="shared" si="14"/>
        <v/>
      </c>
      <c r="O97" s="79" t="str">
        <f t="shared" si="7"/>
        <v/>
      </c>
      <c r="P97" s="80" t="str">
        <f t="shared" si="1"/>
        <v/>
      </c>
      <c r="Q97" s="76" t="str">
        <f t="shared" si="8"/>
        <v/>
      </c>
      <c r="R97" s="73" t="str">
        <f t="shared" si="2"/>
        <v/>
      </c>
      <c r="S97" s="73" t="str">
        <f t="shared" si="3"/>
        <v/>
      </c>
      <c r="T97" s="73" t="str">
        <f t="shared" si="4"/>
        <v/>
      </c>
      <c r="U97" s="73" t="str">
        <f t="shared" si="5"/>
        <v/>
      </c>
      <c r="V97" s="73" t="str">
        <f t="shared" si="12"/>
        <v/>
      </c>
      <c r="W97" s="81" t="str">
        <f t="shared" si="15"/>
        <v/>
      </c>
      <c r="X97" s="188" t="str">
        <f t="shared" si="10"/>
        <v/>
      </c>
      <c r="Y97" s="14">
        <f t="shared" si="16"/>
        <v>0</v>
      </c>
    </row>
    <row r="98" spans="1:25" ht="12.75" hidden="1" customHeight="1">
      <c r="A98" s="67"/>
      <c r="B98" s="3"/>
      <c r="C98" s="37"/>
      <c r="D98" s="42"/>
      <c r="E98" s="68"/>
      <c r="F98" s="68"/>
      <c r="G98" s="69"/>
      <c r="H98" s="78"/>
      <c r="I98" s="184"/>
      <c r="J98" s="199" t="str">
        <f t="shared" si="11"/>
        <v/>
      </c>
      <c r="K98" s="71"/>
      <c r="L98" s="71"/>
      <c r="M98" s="72"/>
      <c r="N98" s="73" t="str">
        <f t="shared" si="14"/>
        <v/>
      </c>
      <c r="O98" s="79" t="str">
        <f t="shared" si="7"/>
        <v/>
      </c>
      <c r="P98" s="80" t="str">
        <f t="shared" si="1"/>
        <v/>
      </c>
      <c r="Q98" s="76" t="str">
        <f t="shared" si="8"/>
        <v/>
      </c>
      <c r="R98" s="73" t="str">
        <f t="shared" si="2"/>
        <v/>
      </c>
      <c r="S98" s="73" t="str">
        <f t="shared" si="3"/>
        <v/>
      </c>
      <c r="T98" s="73" t="str">
        <f t="shared" si="4"/>
        <v/>
      </c>
      <c r="U98" s="73" t="str">
        <f t="shared" si="5"/>
        <v/>
      </c>
      <c r="V98" s="73" t="str">
        <f t="shared" si="12"/>
        <v/>
      </c>
      <c r="W98" s="81" t="str">
        <f t="shared" si="15"/>
        <v/>
      </c>
      <c r="X98" s="188" t="str">
        <f t="shared" si="10"/>
        <v/>
      </c>
      <c r="Y98" s="14">
        <f t="shared" si="16"/>
        <v>0</v>
      </c>
    </row>
    <row r="99" spans="1:25" ht="12.75" hidden="1" customHeight="1">
      <c r="A99" s="67"/>
      <c r="B99" s="3"/>
      <c r="C99" s="37"/>
      <c r="D99" s="42"/>
      <c r="E99" s="68"/>
      <c r="F99" s="68"/>
      <c r="G99" s="69"/>
      <c r="H99" s="78"/>
      <c r="I99" s="184"/>
      <c r="J99" s="199" t="str">
        <f t="shared" si="11"/>
        <v/>
      </c>
      <c r="K99" s="71"/>
      <c r="L99" s="71"/>
      <c r="M99" s="72"/>
      <c r="N99" s="73" t="str">
        <f t="shared" si="14"/>
        <v/>
      </c>
      <c r="O99" s="79" t="str">
        <f t="shared" si="7"/>
        <v/>
      </c>
      <c r="P99" s="80" t="str">
        <f t="shared" si="1"/>
        <v/>
      </c>
      <c r="Q99" s="76" t="str">
        <f t="shared" si="8"/>
        <v/>
      </c>
      <c r="R99" s="73" t="str">
        <f t="shared" si="2"/>
        <v/>
      </c>
      <c r="S99" s="73" t="str">
        <f t="shared" si="3"/>
        <v/>
      </c>
      <c r="T99" s="73" t="str">
        <f t="shared" si="4"/>
        <v/>
      </c>
      <c r="U99" s="73" t="str">
        <f t="shared" si="5"/>
        <v/>
      </c>
      <c r="V99" s="73" t="str">
        <f t="shared" si="12"/>
        <v/>
      </c>
      <c r="W99" s="81" t="str">
        <f t="shared" si="15"/>
        <v/>
      </c>
      <c r="X99" s="188" t="str">
        <f t="shared" si="10"/>
        <v/>
      </c>
      <c r="Y99" s="14">
        <f t="shared" si="16"/>
        <v>0</v>
      </c>
    </row>
    <row r="100" spans="1:25" ht="12.75" hidden="1" customHeight="1">
      <c r="A100" s="67"/>
      <c r="B100" s="3"/>
      <c r="C100" s="37"/>
      <c r="D100" s="42"/>
      <c r="E100" s="68"/>
      <c r="F100" s="68"/>
      <c r="G100" s="69"/>
      <c r="H100" s="78"/>
      <c r="I100" s="184"/>
      <c r="J100" s="199" t="str">
        <f t="shared" si="11"/>
        <v/>
      </c>
      <c r="K100" s="71"/>
      <c r="L100" s="71"/>
      <c r="M100" s="72"/>
      <c r="N100" s="73" t="str">
        <f t="shared" si="14"/>
        <v/>
      </c>
      <c r="O100" s="79" t="str">
        <f t="shared" si="7"/>
        <v/>
      </c>
      <c r="P100" s="80" t="str">
        <f t="shared" si="1"/>
        <v/>
      </c>
      <c r="Q100" s="76" t="str">
        <f t="shared" si="8"/>
        <v/>
      </c>
      <c r="R100" s="73" t="str">
        <f t="shared" si="2"/>
        <v/>
      </c>
      <c r="S100" s="73" t="str">
        <f t="shared" si="3"/>
        <v/>
      </c>
      <c r="T100" s="73" t="str">
        <f t="shared" si="4"/>
        <v/>
      </c>
      <c r="U100" s="73" t="str">
        <f t="shared" si="5"/>
        <v/>
      </c>
      <c r="V100" s="73" t="str">
        <f t="shared" si="12"/>
        <v/>
      </c>
      <c r="W100" s="81" t="str">
        <f t="shared" si="15"/>
        <v/>
      </c>
      <c r="X100" s="188" t="str">
        <f t="shared" si="10"/>
        <v/>
      </c>
      <c r="Y100" s="14">
        <f t="shared" si="16"/>
        <v>0</v>
      </c>
    </row>
    <row r="101" spans="1:25" ht="12.75" hidden="1" customHeight="1">
      <c r="A101" s="67"/>
      <c r="B101" s="3"/>
      <c r="C101" s="37"/>
      <c r="D101" s="42"/>
      <c r="E101" s="68"/>
      <c r="F101" s="68"/>
      <c r="G101" s="69"/>
      <c r="H101" s="78"/>
      <c r="I101" s="184"/>
      <c r="J101" s="199" t="str">
        <f t="shared" si="11"/>
        <v/>
      </c>
      <c r="K101" s="71"/>
      <c r="L101" s="71"/>
      <c r="M101" s="72"/>
      <c r="N101" s="73" t="str">
        <f t="shared" si="14"/>
        <v/>
      </c>
      <c r="O101" s="79" t="str">
        <f t="shared" si="7"/>
        <v/>
      </c>
      <c r="P101" s="80" t="str">
        <f t="shared" si="1"/>
        <v/>
      </c>
      <c r="Q101" s="76" t="str">
        <f t="shared" si="8"/>
        <v/>
      </c>
      <c r="R101" s="73" t="str">
        <f t="shared" si="2"/>
        <v/>
      </c>
      <c r="S101" s="73" t="str">
        <f t="shared" si="3"/>
        <v/>
      </c>
      <c r="T101" s="73" t="str">
        <f t="shared" si="4"/>
        <v/>
      </c>
      <c r="U101" s="73" t="str">
        <f t="shared" si="5"/>
        <v/>
      </c>
      <c r="V101" s="73" t="str">
        <f t="shared" si="12"/>
        <v/>
      </c>
      <c r="W101" s="81" t="str">
        <f t="shared" si="15"/>
        <v/>
      </c>
      <c r="X101" s="188" t="str">
        <f t="shared" si="10"/>
        <v/>
      </c>
      <c r="Y101" s="14">
        <f t="shared" si="16"/>
        <v>0</v>
      </c>
    </row>
    <row r="102" spans="1:25" ht="12.75" hidden="1" customHeight="1">
      <c r="A102" s="67"/>
      <c r="B102" s="3"/>
      <c r="C102" s="37"/>
      <c r="D102" s="42"/>
      <c r="E102" s="68"/>
      <c r="F102" s="68"/>
      <c r="G102" s="69"/>
      <c r="H102" s="78"/>
      <c r="I102" s="184"/>
      <c r="J102" s="199" t="str">
        <f t="shared" si="11"/>
        <v/>
      </c>
      <c r="K102" s="71"/>
      <c r="L102" s="71"/>
      <c r="M102" s="72"/>
      <c r="N102" s="73" t="str">
        <f t="shared" si="14"/>
        <v/>
      </c>
      <c r="O102" s="79" t="str">
        <f t="shared" si="7"/>
        <v/>
      </c>
      <c r="P102" s="80" t="str">
        <f t="shared" si="1"/>
        <v/>
      </c>
      <c r="Q102" s="76" t="str">
        <f t="shared" si="8"/>
        <v/>
      </c>
      <c r="R102" s="73" t="str">
        <f t="shared" si="2"/>
        <v/>
      </c>
      <c r="S102" s="73" t="str">
        <f t="shared" si="3"/>
        <v/>
      </c>
      <c r="T102" s="73" t="str">
        <f t="shared" si="4"/>
        <v/>
      </c>
      <c r="U102" s="73" t="str">
        <f t="shared" si="5"/>
        <v/>
      </c>
      <c r="V102" s="73" t="str">
        <f t="shared" si="12"/>
        <v/>
      </c>
      <c r="W102" s="81" t="str">
        <f t="shared" si="15"/>
        <v/>
      </c>
      <c r="X102" s="188" t="str">
        <f t="shared" si="10"/>
        <v/>
      </c>
      <c r="Y102" s="14">
        <f t="shared" si="16"/>
        <v>0</v>
      </c>
    </row>
    <row r="103" spans="1:25" ht="12.75" hidden="1" customHeight="1">
      <c r="A103" s="67"/>
      <c r="B103" s="3"/>
      <c r="C103" s="37"/>
      <c r="D103" s="42"/>
      <c r="E103" s="68"/>
      <c r="F103" s="68"/>
      <c r="G103" s="69"/>
      <c r="H103" s="78"/>
      <c r="I103" s="184"/>
      <c r="J103" s="199" t="str">
        <f t="shared" si="11"/>
        <v/>
      </c>
      <c r="K103" s="71"/>
      <c r="L103" s="71"/>
      <c r="M103" s="72"/>
      <c r="N103" s="73" t="str">
        <f t="shared" si="14"/>
        <v/>
      </c>
      <c r="O103" s="79" t="str">
        <f t="shared" si="7"/>
        <v/>
      </c>
      <c r="P103" s="80" t="str">
        <f t="shared" ref="P103:P134" si="17">IF($Y103 = 1,IF($P$23="No",$P$24,0),"")</f>
        <v/>
      </c>
      <c r="Q103" s="76" t="str">
        <f t="shared" si="8"/>
        <v/>
      </c>
      <c r="R103" s="73" t="str">
        <f t="shared" ref="R103:R134" si="18">IF($Y103 = 1,IFERROR(IF($P$34="Per Bed",$Q$34,$Q$34 /F103),0) + IFERROR(IF($P$35="Per Bed",$Q$35,$Q$35/F103),0),"")</f>
        <v/>
      </c>
      <c r="S103" s="73" t="str">
        <f t="shared" ref="S103:S134" si="19">IF($Y103 = 1,IFERROR(IF($P$36="Per Bed",$Q$36,$Q$36/F103),0),"")</f>
        <v/>
      </c>
      <c r="T103" s="73" t="str">
        <f t="shared" ref="T103:T134" si="20">IF($Y103 = 1,IFERROR(IF($P$38="Per Bed",$Q$38,$Q$38 /F103),0) + IFERROR(IF($P$39="Per Bed",$Q$39,$Q$39/F103),0),"")</f>
        <v/>
      </c>
      <c r="U103" s="73" t="str">
        <f t="shared" ref="U103:U134" si="21">IF($Y103 = 1,IFERROR(IF($P$40="Per Bed",$Q$40,$Q$40/F103),0) + IFERROR(IF($P$41="Per Bed",$Q$41,$Q$41/F103),0) + IFERROR(IF($P$42="Per Bed",$Q$42,$Q$42/F103),0),"")</f>
        <v/>
      </c>
      <c r="V103" s="73" t="str">
        <f t="shared" si="12"/>
        <v/>
      </c>
      <c r="W103" s="81" t="str">
        <f t="shared" si="15"/>
        <v/>
      </c>
      <c r="X103" s="188" t="str">
        <f t="shared" si="10"/>
        <v/>
      </c>
      <c r="Y103" s="14">
        <f t="shared" si="16"/>
        <v>0</v>
      </c>
    </row>
    <row r="104" spans="1:25" ht="12.75" hidden="1" customHeight="1">
      <c r="A104" s="67"/>
      <c r="B104" s="3"/>
      <c r="C104" s="37"/>
      <c r="D104" s="42"/>
      <c r="E104" s="68"/>
      <c r="F104" s="68"/>
      <c r="G104" s="69"/>
      <c r="H104" s="78"/>
      <c r="I104" s="184"/>
      <c r="J104" s="199" t="str">
        <f t="shared" si="11"/>
        <v/>
      </c>
      <c r="K104" s="71"/>
      <c r="L104" s="71"/>
      <c r="M104" s="72"/>
      <c r="N104" s="73" t="str">
        <f t="shared" si="14"/>
        <v/>
      </c>
      <c r="O104" s="79" t="str">
        <f t="shared" si="7"/>
        <v/>
      </c>
      <c r="P104" s="80" t="str">
        <f t="shared" si="17"/>
        <v/>
      </c>
      <c r="Q104" s="76" t="str">
        <f t="shared" si="8"/>
        <v/>
      </c>
      <c r="R104" s="73" t="str">
        <f t="shared" si="18"/>
        <v/>
      </c>
      <c r="S104" s="73" t="str">
        <f t="shared" si="19"/>
        <v/>
      </c>
      <c r="T104" s="73" t="str">
        <f t="shared" si="20"/>
        <v/>
      </c>
      <c r="U104" s="73" t="str">
        <f t="shared" si="21"/>
        <v/>
      </c>
      <c r="V104" s="73" t="str">
        <f t="shared" si="12"/>
        <v/>
      </c>
      <c r="W104" s="81" t="str">
        <f t="shared" si="15"/>
        <v/>
      </c>
      <c r="X104" s="188" t="str">
        <f t="shared" si="10"/>
        <v/>
      </c>
      <c r="Y104" s="14">
        <f t="shared" si="16"/>
        <v>0</v>
      </c>
    </row>
    <row r="105" spans="1:25" ht="12.75" hidden="1" customHeight="1">
      <c r="A105" s="67"/>
      <c r="B105" s="3"/>
      <c r="C105" s="37"/>
      <c r="D105" s="42"/>
      <c r="E105" s="68"/>
      <c r="F105" s="68"/>
      <c r="G105" s="69"/>
      <c r="H105" s="78"/>
      <c r="I105" s="184"/>
      <c r="J105" s="199" t="str">
        <f t="shared" si="11"/>
        <v/>
      </c>
      <c r="K105" s="71"/>
      <c r="L105" s="71"/>
      <c r="M105" s="72"/>
      <c r="N105" s="73" t="str">
        <f t="shared" si="14"/>
        <v/>
      </c>
      <c r="O105" s="79" t="str">
        <f t="shared" si="7"/>
        <v/>
      </c>
      <c r="P105" s="80" t="str">
        <f t="shared" si="17"/>
        <v/>
      </c>
      <c r="Q105" s="76" t="str">
        <f t="shared" si="8"/>
        <v/>
      </c>
      <c r="R105" s="73" t="str">
        <f t="shared" si="18"/>
        <v/>
      </c>
      <c r="S105" s="73" t="str">
        <f t="shared" si="19"/>
        <v/>
      </c>
      <c r="T105" s="73" t="str">
        <f t="shared" si="20"/>
        <v/>
      </c>
      <c r="U105" s="73" t="str">
        <f t="shared" si="21"/>
        <v/>
      </c>
      <c r="V105" s="73" t="str">
        <f t="shared" si="12"/>
        <v/>
      </c>
      <c r="W105" s="81" t="str">
        <f t="shared" si="15"/>
        <v/>
      </c>
      <c r="X105" s="188" t="str">
        <f t="shared" si="10"/>
        <v/>
      </c>
      <c r="Y105" s="14">
        <f t="shared" si="16"/>
        <v>0</v>
      </c>
    </row>
    <row r="106" spans="1:25" ht="12.75" hidden="1" customHeight="1">
      <c r="A106" s="67"/>
      <c r="B106" s="3"/>
      <c r="C106" s="37"/>
      <c r="D106" s="42"/>
      <c r="E106" s="68"/>
      <c r="F106" s="68"/>
      <c r="G106" s="69"/>
      <c r="H106" s="78"/>
      <c r="I106" s="184"/>
      <c r="J106" s="199" t="str">
        <f t="shared" si="11"/>
        <v/>
      </c>
      <c r="K106" s="71"/>
      <c r="L106" s="71"/>
      <c r="M106" s="72"/>
      <c r="N106" s="73" t="str">
        <f t="shared" si="14"/>
        <v/>
      </c>
      <c r="O106" s="79" t="str">
        <f t="shared" si="7"/>
        <v/>
      </c>
      <c r="P106" s="80" t="str">
        <f t="shared" si="17"/>
        <v/>
      </c>
      <c r="Q106" s="76" t="str">
        <f t="shared" si="8"/>
        <v/>
      </c>
      <c r="R106" s="73" t="str">
        <f t="shared" si="18"/>
        <v/>
      </c>
      <c r="S106" s="73" t="str">
        <f t="shared" si="19"/>
        <v/>
      </c>
      <c r="T106" s="73" t="str">
        <f t="shared" si="20"/>
        <v/>
      </c>
      <c r="U106" s="73" t="str">
        <f t="shared" si="21"/>
        <v/>
      </c>
      <c r="V106" s="73" t="str">
        <f t="shared" si="12"/>
        <v/>
      </c>
      <c r="W106" s="81" t="str">
        <f t="shared" si="15"/>
        <v/>
      </c>
      <c r="X106" s="188" t="str">
        <f t="shared" si="10"/>
        <v/>
      </c>
      <c r="Y106" s="14">
        <f t="shared" si="16"/>
        <v>0</v>
      </c>
    </row>
    <row r="107" spans="1:25" ht="12.75" hidden="1" customHeight="1">
      <c r="A107" s="67"/>
      <c r="B107" s="3"/>
      <c r="C107" s="37"/>
      <c r="D107" s="42"/>
      <c r="E107" s="68"/>
      <c r="F107" s="68"/>
      <c r="G107" s="69"/>
      <c r="H107" s="78"/>
      <c r="I107" s="184"/>
      <c r="J107" s="199" t="str">
        <f t="shared" si="11"/>
        <v/>
      </c>
      <c r="K107" s="71"/>
      <c r="L107" s="71"/>
      <c r="M107" s="72"/>
      <c r="N107" s="73" t="str">
        <f t="shared" si="14"/>
        <v/>
      </c>
      <c r="O107" s="79" t="str">
        <f t="shared" si="7"/>
        <v/>
      </c>
      <c r="P107" s="80" t="str">
        <f t="shared" si="17"/>
        <v/>
      </c>
      <c r="Q107" s="76" t="str">
        <f t="shared" si="8"/>
        <v/>
      </c>
      <c r="R107" s="73" t="str">
        <f t="shared" si="18"/>
        <v/>
      </c>
      <c r="S107" s="73" t="str">
        <f t="shared" si="19"/>
        <v/>
      </c>
      <c r="T107" s="73" t="str">
        <f t="shared" si="20"/>
        <v/>
      </c>
      <c r="U107" s="73" t="str">
        <f t="shared" si="21"/>
        <v/>
      </c>
      <c r="V107" s="73" t="str">
        <f t="shared" si="12"/>
        <v/>
      </c>
      <c r="W107" s="81" t="str">
        <f t="shared" si="15"/>
        <v/>
      </c>
      <c r="X107" s="188" t="str">
        <f t="shared" si="10"/>
        <v/>
      </c>
      <c r="Y107" s="14">
        <f t="shared" si="16"/>
        <v>0</v>
      </c>
    </row>
    <row r="108" spans="1:25" ht="12.75" hidden="1" customHeight="1">
      <c r="A108" s="67"/>
      <c r="B108" s="3"/>
      <c r="C108" s="37"/>
      <c r="D108" s="42"/>
      <c r="E108" s="68"/>
      <c r="F108" s="68"/>
      <c r="G108" s="69"/>
      <c r="H108" s="78"/>
      <c r="I108" s="184"/>
      <c r="J108" s="199" t="str">
        <f t="shared" si="11"/>
        <v/>
      </c>
      <c r="K108" s="71"/>
      <c r="L108" s="71"/>
      <c r="M108" s="72"/>
      <c r="N108" s="73" t="str">
        <f t="shared" si="14"/>
        <v/>
      </c>
      <c r="O108" s="79" t="str">
        <f t="shared" si="7"/>
        <v/>
      </c>
      <c r="P108" s="80" t="str">
        <f t="shared" si="17"/>
        <v/>
      </c>
      <c r="Q108" s="76" t="str">
        <f t="shared" si="8"/>
        <v/>
      </c>
      <c r="R108" s="73" t="str">
        <f t="shared" si="18"/>
        <v/>
      </c>
      <c r="S108" s="73" t="str">
        <f t="shared" si="19"/>
        <v/>
      </c>
      <c r="T108" s="73" t="str">
        <f t="shared" si="20"/>
        <v/>
      </c>
      <c r="U108" s="73" t="str">
        <f t="shared" si="21"/>
        <v/>
      </c>
      <c r="V108" s="73" t="str">
        <f t="shared" si="12"/>
        <v/>
      </c>
      <c r="W108" s="81" t="str">
        <f t="shared" si="15"/>
        <v/>
      </c>
      <c r="X108" s="188" t="str">
        <f t="shared" si="10"/>
        <v/>
      </c>
      <c r="Y108" s="14">
        <f t="shared" si="16"/>
        <v>0</v>
      </c>
    </row>
    <row r="109" spans="1:25" ht="12.75" hidden="1" customHeight="1">
      <c r="A109" s="67"/>
      <c r="B109" s="3"/>
      <c r="C109" s="37"/>
      <c r="D109" s="42"/>
      <c r="E109" s="68"/>
      <c r="F109" s="68"/>
      <c r="G109" s="69"/>
      <c r="H109" s="78"/>
      <c r="I109" s="184"/>
      <c r="J109" s="199" t="str">
        <f t="shared" si="11"/>
        <v/>
      </c>
      <c r="K109" s="71"/>
      <c r="L109" s="71"/>
      <c r="M109" s="72"/>
      <c r="N109" s="73" t="str">
        <f t="shared" si="14"/>
        <v/>
      </c>
      <c r="O109" s="79" t="str">
        <f t="shared" si="7"/>
        <v/>
      </c>
      <c r="P109" s="80" t="str">
        <f t="shared" si="17"/>
        <v/>
      </c>
      <c r="Q109" s="76" t="str">
        <f t="shared" si="8"/>
        <v/>
      </c>
      <c r="R109" s="73" t="str">
        <f t="shared" si="18"/>
        <v/>
      </c>
      <c r="S109" s="73" t="str">
        <f t="shared" si="19"/>
        <v/>
      </c>
      <c r="T109" s="73" t="str">
        <f t="shared" si="20"/>
        <v/>
      </c>
      <c r="U109" s="73" t="str">
        <f t="shared" si="21"/>
        <v/>
      </c>
      <c r="V109" s="73" t="str">
        <f t="shared" si="12"/>
        <v/>
      </c>
      <c r="W109" s="81" t="str">
        <f t="shared" si="15"/>
        <v/>
      </c>
      <c r="X109" s="188" t="str">
        <f t="shared" si="10"/>
        <v/>
      </c>
      <c r="Y109" s="14">
        <f t="shared" si="16"/>
        <v>0</v>
      </c>
    </row>
    <row r="110" spans="1:25" ht="12.75" hidden="1" customHeight="1">
      <c r="A110" s="67"/>
      <c r="B110" s="3"/>
      <c r="C110" s="37"/>
      <c r="D110" s="42"/>
      <c r="E110" s="68"/>
      <c r="F110" s="68"/>
      <c r="G110" s="69"/>
      <c r="H110" s="78"/>
      <c r="I110" s="184"/>
      <c r="J110" s="199" t="str">
        <f t="shared" si="11"/>
        <v/>
      </c>
      <c r="K110" s="71"/>
      <c r="L110" s="71"/>
      <c r="M110" s="72"/>
      <c r="N110" s="73" t="str">
        <f t="shared" si="14"/>
        <v/>
      </c>
      <c r="O110" s="79" t="str">
        <f t="shared" si="7"/>
        <v/>
      </c>
      <c r="P110" s="80" t="str">
        <f t="shared" si="17"/>
        <v/>
      </c>
      <c r="Q110" s="76" t="str">
        <f t="shared" si="8"/>
        <v/>
      </c>
      <c r="R110" s="73" t="str">
        <f t="shared" si="18"/>
        <v/>
      </c>
      <c r="S110" s="73" t="str">
        <f t="shared" si="19"/>
        <v/>
      </c>
      <c r="T110" s="73" t="str">
        <f t="shared" si="20"/>
        <v/>
      </c>
      <c r="U110" s="73" t="str">
        <f t="shared" si="21"/>
        <v/>
      </c>
      <c r="V110" s="73" t="str">
        <f t="shared" si="12"/>
        <v/>
      </c>
      <c r="W110" s="81" t="str">
        <f t="shared" si="15"/>
        <v/>
      </c>
      <c r="X110" s="188" t="str">
        <f t="shared" si="10"/>
        <v/>
      </c>
      <c r="Y110" s="14">
        <f t="shared" si="16"/>
        <v>0</v>
      </c>
    </row>
    <row r="111" spans="1:25" ht="12.75" hidden="1" customHeight="1">
      <c r="A111" s="67"/>
      <c r="B111" s="3"/>
      <c r="C111" s="37"/>
      <c r="D111" s="42"/>
      <c r="E111" s="68"/>
      <c r="F111" s="68"/>
      <c r="G111" s="69"/>
      <c r="H111" s="78"/>
      <c r="I111" s="184"/>
      <c r="J111" s="199" t="str">
        <f t="shared" si="11"/>
        <v/>
      </c>
      <c r="K111" s="71"/>
      <c r="L111" s="71"/>
      <c r="M111" s="72"/>
      <c r="N111" s="73" t="str">
        <f t="shared" si="14"/>
        <v/>
      </c>
      <c r="O111" s="79" t="str">
        <f t="shared" si="7"/>
        <v/>
      </c>
      <c r="P111" s="80" t="str">
        <f t="shared" si="17"/>
        <v/>
      </c>
      <c r="Q111" s="76" t="str">
        <f t="shared" si="8"/>
        <v/>
      </c>
      <c r="R111" s="73" t="str">
        <f t="shared" si="18"/>
        <v/>
      </c>
      <c r="S111" s="73" t="str">
        <f t="shared" si="19"/>
        <v/>
      </c>
      <c r="T111" s="73" t="str">
        <f t="shared" si="20"/>
        <v/>
      </c>
      <c r="U111" s="73" t="str">
        <f t="shared" si="21"/>
        <v/>
      </c>
      <c r="V111" s="73" t="str">
        <f t="shared" si="12"/>
        <v/>
      </c>
      <c r="W111" s="81" t="str">
        <f t="shared" si="15"/>
        <v/>
      </c>
      <c r="X111" s="188" t="str">
        <f t="shared" si="10"/>
        <v/>
      </c>
      <c r="Y111" s="14">
        <f t="shared" si="16"/>
        <v>0</v>
      </c>
    </row>
    <row r="112" spans="1:25" ht="12.75" hidden="1" customHeight="1">
      <c r="A112" s="67"/>
      <c r="B112" s="3"/>
      <c r="C112" s="37"/>
      <c r="D112" s="42"/>
      <c r="E112" s="68"/>
      <c r="F112" s="68"/>
      <c r="G112" s="69"/>
      <c r="H112" s="78"/>
      <c r="I112" s="184"/>
      <c r="J112" s="199" t="str">
        <f t="shared" si="11"/>
        <v/>
      </c>
      <c r="K112" s="71"/>
      <c r="L112" s="71"/>
      <c r="M112" s="72"/>
      <c r="N112" s="73" t="str">
        <f t="shared" si="14"/>
        <v/>
      </c>
      <c r="O112" s="79" t="str">
        <f t="shared" si="7"/>
        <v/>
      </c>
      <c r="P112" s="80" t="str">
        <f t="shared" si="17"/>
        <v/>
      </c>
      <c r="Q112" s="76" t="str">
        <f t="shared" si="8"/>
        <v/>
      </c>
      <c r="R112" s="73" t="str">
        <f t="shared" si="18"/>
        <v/>
      </c>
      <c r="S112" s="73" t="str">
        <f t="shared" si="19"/>
        <v/>
      </c>
      <c r="T112" s="73" t="str">
        <f t="shared" si="20"/>
        <v/>
      </c>
      <c r="U112" s="73" t="str">
        <f t="shared" si="21"/>
        <v/>
      </c>
      <c r="V112" s="73" t="str">
        <f t="shared" si="12"/>
        <v/>
      </c>
      <c r="W112" s="81" t="str">
        <f t="shared" si="15"/>
        <v/>
      </c>
      <c r="X112" s="188" t="str">
        <f t="shared" si="10"/>
        <v/>
      </c>
      <c r="Y112" s="14">
        <f t="shared" si="16"/>
        <v>0</v>
      </c>
    </row>
    <row r="113" spans="1:25" ht="12.75" hidden="1" customHeight="1">
      <c r="A113" s="67"/>
      <c r="B113" s="3"/>
      <c r="C113" s="37"/>
      <c r="D113" s="42"/>
      <c r="E113" s="68"/>
      <c r="F113" s="68"/>
      <c r="G113" s="69"/>
      <c r="H113" s="78"/>
      <c r="I113" s="184"/>
      <c r="J113" s="199" t="str">
        <f t="shared" si="11"/>
        <v/>
      </c>
      <c r="K113" s="71"/>
      <c r="L113" s="71"/>
      <c r="M113" s="72"/>
      <c r="N113" s="73" t="str">
        <f t="shared" si="14"/>
        <v/>
      </c>
      <c r="O113" s="79" t="str">
        <f t="shared" si="7"/>
        <v/>
      </c>
      <c r="P113" s="80" t="str">
        <f t="shared" si="17"/>
        <v/>
      </c>
      <c r="Q113" s="76" t="str">
        <f t="shared" si="8"/>
        <v/>
      </c>
      <c r="R113" s="73" t="str">
        <f t="shared" si="18"/>
        <v/>
      </c>
      <c r="S113" s="73" t="str">
        <f t="shared" si="19"/>
        <v/>
      </c>
      <c r="T113" s="73" t="str">
        <f t="shared" si="20"/>
        <v/>
      </c>
      <c r="U113" s="73" t="str">
        <f t="shared" si="21"/>
        <v/>
      </c>
      <c r="V113" s="73" t="str">
        <f t="shared" si="12"/>
        <v/>
      </c>
      <c r="W113" s="81" t="str">
        <f t="shared" si="15"/>
        <v/>
      </c>
      <c r="X113" s="188" t="str">
        <f t="shared" si="10"/>
        <v/>
      </c>
      <c r="Y113" s="14">
        <f t="shared" si="16"/>
        <v>0</v>
      </c>
    </row>
    <row r="114" spans="1:25" ht="12.75" hidden="1" customHeight="1">
      <c r="A114" s="67"/>
      <c r="B114" s="3"/>
      <c r="C114" s="37"/>
      <c r="D114" s="42"/>
      <c r="E114" s="68"/>
      <c r="F114" s="68"/>
      <c r="G114" s="69"/>
      <c r="H114" s="78"/>
      <c r="I114" s="184"/>
      <c r="J114" s="199" t="str">
        <f t="shared" si="11"/>
        <v/>
      </c>
      <c r="K114" s="71"/>
      <c r="L114" s="71"/>
      <c r="M114" s="72"/>
      <c r="N114" s="73" t="str">
        <f t="shared" si="14"/>
        <v/>
      </c>
      <c r="O114" s="79" t="str">
        <f t="shared" si="7"/>
        <v/>
      </c>
      <c r="P114" s="80" t="str">
        <f t="shared" si="17"/>
        <v/>
      </c>
      <c r="Q114" s="76" t="str">
        <f t="shared" si="8"/>
        <v/>
      </c>
      <c r="R114" s="73" t="str">
        <f t="shared" si="18"/>
        <v/>
      </c>
      <c r="S114" s="73" t="str">
        <f t="shared" si="19"/>
        <v/>
      </c>
      <c r="T114" s="73" t="str">
        <f t="shared" si="20"/>
        <v/>
      </c>
      <c r="U114" s="73" t="str">
        <f t="shared" si="21"/>
        <v/>
      </c>
      <c r="V114" s="73" t="str">
        <f t="shared" si="12"/>
        <v/>
      </c>
      <c r="W114" s="81" t="str">
        <f t="shared" si="15"/>
        <v/>
      </c>
      <c r="X114" s="188" t="str">
        <f t="shared" si="10"/>
        <v/>
      </c>
      <c r="Y114" s="14">
        <f t="shared" si="16"/>
        <v>0</v>
      </c>
    </row>
    <row r="115" spans="1:25" ht="12.75" hidden="1" customHeight="1">
      <c r="A115" s="67"/>
      <c r="B115" s="3"/>
      <c r="C115" s="37"/>
      <c r="D115" s="42"/>
      <c r="E115" s="68"/>
      <c r="F115" s="68"/>
      <c r="G115" s="69"/>
      <c r="H115" s="78"/>
      <c r="I115" s="184"/>
      <c r="J115" s="199" t="str">
        <f t="shared" si="11"/>
        <v/>
      </c>
      <c r="K115" s="71"/>
      <c r="L115" s="71"/>
      <c r="M115" s="72"/>
      <c r="N115" s="73" t="str">
        <f t="shared" si="14"/>
        <v/>
      </c>
      <c r="O115" s="79" t="str">
        <f t="shared" si="7"/>
        <v/>
      </c>
      <c r="P115" s="80" t="str">
        <f t="shared" si="17"/>
        <v/>
      </c>
      <c r="Q115" s="76" t="str">
        <f t="shared" si="8"/>
        <v/>
      </c>
      <c r="R115" s="73" t="str">
        <f t="shared" si="18"/>
        <v/>
      </c>
      <c r="S115" s="73" t="str">
        <f t="shared" si="19"/>
        <v/>
      </c>
      <c r="T115" s="73" t="str">
        <f t="shared" si="20"/>
        <v/>
      </c>
      <c r="U115" s="73" t="str">
        <f t="shared" si="21"/>
        <v/>
      </c>
      <c r="V115" s="73" t="str">
        <f t="shared" si="12"/>
        <v/>
      </c>
      <c r="W115" s="81" t="str">
        <f t="shared" si="15"/>
        <v/>
      </c>
      <c r="X115" s="188" t="str">
        <f t="shared" si="10"/>
        <v/>
      </c>
      <c r="Y115" s="14">
        <f t="shared" si="16"/>
        <v>0</v>
      </c>
    </row>
    <row r="116" spans="1:25" ht="12.75" hidden="1" customHeight="1">
      <c r="A116" s="67"/>
      <c r="B116" s="3"/>
      <c r="C116" s="37"/>
      <c r="D116" s="42"/>
      <c r="E116" s="68"/>
      <c r="F116" s="68"/>
      <c r="G116" s="69"/>
      <c r="H116" s="78"/>
      <c r="I116" s="184"/>
      <c r="J116" s="199" t="str">
        <f t="shared" si="11"/>
        <v/>
      </c>
      <c r="K116" s="71"/>
      <c r="L116" s="71"/>
      <c r="M116" s="72"/>
      <c r="N116" s="73" t="str">
        <f t="shared" si="14"/>
        <v/>
      </c>
      <c r="O116" s="79" t="str">
        <f t="shared" si="7"/>
        <v/>
      </c>
      <c r="P116" s="80" t="str">
        <f t="shared" si="17"/>
        <v/>
      </c>
      <c r="Q116" s="76" t="str">
        <f t="shared" si="8"/>
        <v/>
      </c>
      <c r="R116" s="73" t="str">
        <f t="shared" si="18"/>
        <v/>
      </c>
      <c r="S116" s="73" t="str">
        <f t="shared" si="19"/>
        <v/>
      </c>
      <c r="T116" s="73" t="str">
        <f t="shared" si="20"/>
        <v/>
      </c>
      <c r="U116" s="73" t="str">
        <f t="shared" si="21"/>
        <v/>
      </c>
      <c r="V116" s="73" t="str">
        <f t="shared" si="12"/>
        <v/>
      </c>
      <c r="W116" s="81" t="str">
        <f t="shared" si="15"/>
        <v/>
      </c>
      <c r="X116" s="188" t="str">
        <f t="shared" si="10"/>
        <v/>
      </c>
      <c r="Y116" s="14">
        <f t="shared" si="16"/>
        <v>0</v>
      </c>
    </row>
    <row r="117" spans="1:25" ht="12.75" hidden="1" customHeight="1">
      <c r="A117" s="67"/>
      <c r="B117" s="3"/>
      <c r="C117" s="37"/>
      <c r="D117" s="42"/>
      <c r="E117" s="68"/>
      <c r="F117" s="68"/>
      <c r="G117" s="69"/>
      <c r="H117" s="78"/>
      <c r="I117" s="184"/>
      <c r="J117" s="199" t="str">
        <f t="shared" si="11"/>
        <v/>
      </c>
      <c r="K117" s="71"/>
      <c r="L117" s="71"/>
      <c r="M117" s="72"/>
      <c r="N117" s="73" t="str">
        <f t="shared" si="14"/>
        <v/>
      </c>
      <c r="O117" s="79" t="str">
        <f t="shared" si="7"/>
        <v/>
      </c>
      <c r="P117" s="80" t="str">
        <f t="shared" si="17"/>
        <v/>
      </c>
      <c r="Q117" s="76" t="str">
        <f t="shared" si="8"/>
        <v/>
      </c>
      <c r="R117" s="73" t="str">
        <f t="shared" si="18"/>
        <v/>
      </c>
      <c r="S117" s="73" t="str">
        <f t="shared" si="19"/>
        <v/>
      </c>
      <c r="T117" s="73" t="str">
        <f t="shared" si="20"/>
        <v/>
      </c>
      <c r="U117" s="73" t="str">
        <f t="shared" si="21"/>
        <v/>
      </c>
      <c r="V117" s="73" t="str">
        <f t="shared" si="12"/>
        <v/>
      </c>
      <c r="W117" s="81" t="str">
        <f t="shared" si="15"/>
        <v/>
      </c>
      <c r="X117" s="188" t="str">
        <f t="shared" si="10"/>
        <v/>
      </c>
      <c r="Y117" s="14">
        <f t="shared" si="16"/>
        <v>0</v>
      </c>
    </row>
    <row r="118" spans="1:25" ht="12.75" hidden="1" customHeight="1">
      <c r="A118" s="67"/>
      <c r="B118" s="3"/>
      <c r="C118" s="37"/>
      <c r="D118" s="42"/>
      <c r="E118" s="68"/>
      <c r="F118" s="68"/>
      <c r="G118" s="69"/>
      <c r="H118" s="78"/>
      <c r="I118" s="184"/>
      <c r="J118" s="199" t="str">
        <f t="shared" si="11"/>
        <v/>
      </c>
      <c r="K118" s="71"/>
      <c r="L118" s="71"/>
      <c r="M118" s="72"/>
      <c r="N118" s="73" t="str">
        <f t="shared" si="14"/>
        <v/>
      </c>
      <c r="O118" s="79" t="str">
        <f t="shared" si="7"/>
        <v/>
      </c>
      <c r="P118" s="80" t="str">
        <f t="shared" si="17"/>
        <v/>
      </c>
      <c r="Q118" s="76" t="str">
        <f t="shared" si="8"/>
        <v/>
      </c>
      <c r="R118" s="73" t="str">
        <f t="shared" si="18"/>
        <v/>
      </c>
      <c r="S118" s="73" t="str">
        <f t="shared" si="19"/>
        <v/>
      </c>
      <c r="T118" s="73" t="str">
        <f t="shared" si="20"/>
        <v/>
      </c>
      <c r="U118" s="73" t="str">
        <f t="shared" si="21"/>
        <v/>
      </c>
      <c r="V118" s="73" t="str">
        <f t="shared" si="12"/>
        <v/>
      </c>
      <c r="W118" s="81" t="str">
        <f t="shared" si="15"/>
        <v/>
      </c>
      <c r="X118" s="188" t="str">
        <f t="shared" si="10"/>
        <v/>
      </c>
      <c r="Y118" s="14">
        <f t="shared" si="16"/>
        <v>0</v>
      </c>
    </row>
    <row r="119" spans="1:25" ht="12.75" hidden="1" customHeight="1">
      <c r="A119" s="67"/>
      <c r="B119" s="3"/>
      <c r="C119" s="37"/>
      <c r="D119" s="42"/>
      <c r="E119" s="68"/>
      <c r="F119" s="68"/>
      <c r="G119" s="69"/>
      <c r="H119" s="78"/>
      <c r="I119" s="184"/>
      <c r="J119" s="199" t="str">
        <f t="shared" si="11"/>
        <v/>
      </c>
      <c r="K119" s="71"/>
      <c r="L119" s="71"/>
      <c r="M119" s="72"/>
      <c r="N119" s="73" t="str">
        <f t="shared" si="14"/>
        <v/>
      </c>
      <c r="O119" s="79" t="str">
        <f t="shared" si="7"/>
        <v/>
      </c>
      <c r="P119" s="80" t="str">
        <f t="shared" si="17"/>
        <v/>
      </c>
      <c r="Q119" s="76" t="str">
        <f t="shared" si="8"/>
        <v/>
      </c>
      <c r="R119" s="73" t="str">
        <f t="shared" si="18"/>
        <v/>
      </c>
      <c r="S119" s="73" t="str">
        <f t="shared" si="19"/>
        <v/>
      </c>
      <c r="T119" s="73" t="str">
        <f t="shared" si="20"/>
        <v/>
      </c>
      <c r="U119" s="73" t="str">
        <f t="shared" si="21"/>
        <v/>
      </c>
      <c r="V119" s="73" t="str">
        <f t="shared" si="12"/>
        <v/>
      </c>
      <c r="W119" s="81" t="str">
        <f t="shared" si="15"/>
        <v/>
      </c>
      <c r="X119" s="188" t="str">
        <f t="shared" si="10"/>
        <v/>
      </c>
      <c r="Y119" s="14">
        <f t="shared" si="16"/>
        <v>0</v>
      </c>
    </row>
    <row r="120" spans="1:25" ht="12.75" hidden="1" customHeight="1">
      <c r="A120" s="67"/>
      <c r="B120" s="3"/>
      <c r="C120" s="37"/>
      <c r="D120" s="42"/>
      <c r="E120" s="68"/>
      <c r="F120" s="68"/>
      <c r="G120" s="69"/>
      <c r="H120" s="78"/>
      <c r="I120" s="184"/>
      <c r="J120" s="199" t="str">
        <f t="shared" si="11"/>
        <v/>
      </c>
      <c r="K120" s="71"/>
      <c r="L120" s="71"/>
      <c r="M120" s="72"/>
      <c r="N120" s="73" t="str">
        <f t="shared" si="14"/>
        <v/>
      </c>
      <c r="O120" s="79" t="str">
        <f t="shared" si="7"/>
        <v/>
      </c>
      <c r="P120" s="80" t="str">
        <f t="shared" si="17"/>
        <v/>
      </c>
      <c r="Q120" s="76" t="str">
        <f t="shared" si="8"/>
        <v/>
      </c>
      <c r="R120" s="73" t="str">
        <f t="shared" si="18"/>
        <v/>
      </c>
      <c r="S120" s="73" t="str">
        <f t="shared" si="19"/>
        <v/>
      </c>
      <c r="T120" s="73" t="str">
        <f t="shared" si="20"/>
        <v/>
      </c>
      <c r="U120" s="73" t="str">
        <f t="shared" si="21"/>
        <v/>
      </c>
      <c r="V120" s="73" t="str">
        <f t="shared" si="12"/>
        <v/>
      </c>
      <c r="W120" s="81" t="str">
        <f t="shared" si="15"/>
        <v/>
      </c>
      <c r="X120" s="188" t="str">
        <f t="shared" si="10"/>
        <v/>
      </c>
      <c r="Y120" s="14">
        <f t="shared" si="16"/>
        <v>0</v>
      </c>
    </row>
    <row r="121" spans="1:25" ht="12.75" hidden="1" customHeight="1">
      <c r="A121" s="67"/>
      <c r="B121" s="3"/>
      <c r="C121" s="37"/>
      <c r="D121" s="42"/>
      <c r="E121" s="68"/>
      <c r="F121" s="68"/>
      <c r="G121" s="69"/>
      <c r="H121" s="78"/>
      <c r="I121" s="184"/>
      <c r="J121" s="199" t="str">
        <f t="shared" si="11"/>
        <v/>
      </c>
      <c r="K121" s="71"/>
      <c r="L121" s="71"/>
      <c r="M121" s="72"/>
      <c r="N121" s="73" t="str">
        <f t="shared" si="14"/>
        <v/>
      </c>
      <c r="O121" s="79" t="str">
        <f t="shared" si="7"/>
        <v/>
      </c>
      <c r="P121" s="80" t="str">
        <f t="shared" si="17"/>
        <v/>
      </c>
      <c r="Q121" s="76" t="str">
        <f t="shared" si="8"/>
        <v/>
      </c>
      <c r="R121" s="73" t="str">
        <f t="shared" si="18"/>
        <v/>
      </c>
      <c r="S121" s="73" t="str">
        <f t="shared" si="19"/>
        <v/>
      </c>
      <c r="T121" s="73" t="str">
        <f t="shared" si="20"/>
        <v/>
      </c>
      <c r="U121" s="73" t="str">
        <f t="shared" si="21"/>
        <v/>
      </c>
      <c r="V121" s="73" t="str">
        <f t="shared" si="12"/>
        <v/>
      </c>
      <c r="W121" s="81" t="str">
        <f t="shared" si="15"/>
        <v/>
      </c>
      <c r="X121" s="188" t="str">
        <f t="shared" si="10"/>
        <v/>
      </c>
      <c r="Y121" s="14">
        <f t="shared" si="16"/>
        <v>0</v>
      </c>
    </row>
    <row r="122" spans="1:25" ht="12.75" hidden="1" customHeight="1">
      <c r="A122" s="67"/>
      <c r="B122" s="3"/>
      <c r="C122" s="37"/>
      <c r="D122" s="42"/>
      <c r="E122" s="68"/>
      <c r="F122" s="68"/>
      <c r="G122" s="69"/>
      <c r="H122" s="78"/>
      <c r="I122" s="184"/>
      <c r="J122" s="199" t="str">
        <f t="shared" si="11"/>
        <v/>
      </c>
      <c r="K122" s="71"/>
      <c r="L122" s="71"/>
      <c r="M122" s="72"/>
      <c r="N122" s="73" t="str">
        <f t="shared" si="14"/>
        <v/>
      </c>
      <c r="O122" s="79" t="str">
        <f t="shared" si="7"/>
        <v/>
      </c>
      <c r="P122" s="80" t="str">
        <f t="shared" si="17"/>
        <v/>
      </c>
      <c r="Q122" s="76" t="str">
        <f t="shared" si="8"/>
        <v/>
      </c>
      <c r="R122" s="73" t="str">
        <f t="shared" si="18"/>
        <v/>
      </c>
      <c r="S122" s="73" t="str">
        <f t="shared" si="19"/>
        <v/>
      </c>
      <c r="T122" s="73" t="str">
        <f t="shared" si="20"/>
        <v/>
      </c>
      <c r="U122" s="73" t="str">
        <f t="shared" si="21"/>
        <v/>
      </c>
      <c r="V122" s="73" t="str">
        <f t="shared" si="12"/>
        <v/>
      </c>
      <c r="W122" s="81" t="str">
        <f t="shared" si="15"/>
        <v/>
      </c>
      <c r="X122" s="188" t="str">
        <f t="shared" si="10"/>
        <v/>
      </c>
      <c r="Y122" s="14">
        <f t="shared" si="16"/>
        <v>0</v>
      </c>
    </row>
    <row r="123" spans="1:25" ht="12.75" hidden="1" customHeight="1">
      <c r="A123" s="67"/>
      <c r="B123" s="3"/>
      <c r="C123" s="37"/>
      <c r="D123" s="42"/>
      <c r="E123" s="68"/>
      <c r="F123" s="68"/>
      <c r="G123" s="69"/>
      <c r="H123" s="78"/>
      <c r="I123" s="184"/>
      <c r="J123" s="199" t="str">
        <f t="shared" si="11"/>
        <v/>
      </c>
      <c r="K123" s="71"/>
      <c r="L123" s="71"/>
      <c r="M123" s="72"/>
      <c r="N123" s="73" t="str">
        <f t="shared" si="14"/>
        <v/>
      </c>
      <c r="O123" s="79" t="str">
        <f t="shared" si="7"/>
        <v/>
      </c>
      <c r="P123" s="80" t="str">
        <f t="shared" si="17"/>
        <v/>
      </c>
      <c r="Q123" s="76" t="str">
        <f t="shared" si="8"/>
        <v/>
      </c>
      <c r="R123" s="73" t="str">
        <f t="shared" si="18"/>
        <v/>
      </c>
      <c r="S123" s="73" t="str">
        <f t="shared" si="19"/>
        <v/>
      </c>
      <c r="T123" s="73" t="str">
        <f t="shared" si="20"/>
        <v/>
      </c>
      <c r="U123" s="73" t="str">
        <f t="shared" si="21"/>
        <v/>
      </c>
      <c r="V123" s="73" t="str">
        <f t="shared" si="12"/>
        <v/>
      </c>
      <c r="W123" s="81" t="str">
        <f t="shared" si="15"/>
        <v/>
      </c>
      <c r="X123" s="188" t="str">
        <f t="shared" si="10"/>
        <v/>
      </c>
      <c r="Y123" s="14">
        <f t="shared" si="16"/>
        <v>0</v>
      </c>
    </row>
    <row r="124" spans="1:25" ht="12.75" hidden="1" customHeight="1">
      <c r="A124" s="67"/>
      <c r="B124" s="3"/>
      <c r="C124" s="37"/>
      <c r="D124" s="42"/>
      <c r="E124" s="68"/>
      <c r="F124" s="68"/>
      <c r="G124" s="69"/>
      <c r="H124" s="78"/>
      <c r="I124" s="184"/>
      <c r="J124" s="199" t="str">
        <f t="shared" si="11"/>
        <v/>
      </c>
      <c r="K124" s="71"/>
      <c r="L124" s="71"/>
      <c r="M124" s="72"/>
      <c r="N124" s="73" t="str">
        <f t="shared" si="14"/>
        <v/>
      </c>
      <c r="O124" s="79" t="str">
        <f t="shared" si="7"/>
        <v/>
      </c>
      <c r="P124" s="80" t="str">
        <f t="shared" si="17"/>
        <v/>
      </c>
      <c r="Q124" s="76" t="str">
        <f t="shared" si="8"/>
        <v/>
      </c>
      <c r="R124" s="73" t="str">
        <f t="shared" si="18"/>
        <v/>
      </c>
      <c r="S124" s="73" t="str">
        <f t="shared" si="19"/>
        <v/>
      </c>
      <c r="T124" s="73" t="str">
        <f t="shared" si="20"/>
        <v/>
      </c>
      <c r="U124" s="73" t="str">
        <f t="shared" si="21"/>
        <v/>
      </c>
      <c r="V124" s="73" t="str">
        <f t="shared" si="12"/>
        <v/>
      </c>
      <c r="W124" s="81" t="str">
        <f t="shared" si="15"/>
        <v/>
      </c>
      <c r="X124" s="188" t="str">
        <f t="shared" si="10"/>
        <v/>
      </c>
      <c r="Y124" s="14">
        <f t="shared" si="16"/>
        <v>0</v>
      </c>
    </row>
    <row r="125" spans="1:25" ht="12.75" hidden="1" customHeight="1">
      <c r="A125" s="67"/>
      <c r="B125" s="3"/>
      <c r="C125" s="37"/>
      <c r="D125" s="42"/>
      <c r="E125" s="68"/>
      <c r="F125" s="68"/>
      <c r="G125" s="69"/>
      <c r="H125" s="78"/>
      <c r="I125" s="184"/>
      <c r="J125" s="199" t="str">
        <f t="shared" si="11"/>
        <v/>
      </c>
      <c r="K125" s="71"/>
      <c r="L125" s="71"/>
      <c r="M125" s="72"/>
      <c r="N125" s="73" t="str">
        <f t="shared" si="14"/>
        <v/>
      </c>
      <c r="O125" s="79" t="str">
        <f t="shared" si="7"/>
        <v/>
      </c>
      <c r="P125" s="80" t="str">
        <f t="shared" si="17"/>
        <v/>
      </c>
      <c r="Q125" s="76" t="str">
        <f t="shared" si="8"/>
        <v/>
      </c>
      <c r="R125" s="73" t="str">
        <f t="shared" si="18"/>
        <v/>
      </c>
      <c r="S125" s="73" t="str">
        <f t="shared" si="19"/>
        <v/>
      </c>
      <c r="T125" s="73" t="str">
        <f t="shared" si="20"/>
        <v/>
      </c>
      <c r="U125" s="73" t="str">
        <f t="shared" si="21"/>
        <v/>
      </c>
      <c r="V125" s="73" t="str">
        <f t="shared" si="12"/>
        <v/>
      </c>
      <c r="W125" s="81" t="str">
        <f t="shared" si="15"/>
        <v/>
      </c>
      <c r="X125" s="188" t="str">
        <f t="shared" si="10"/>
        <v/>
      </c>
      <c r="Y125" s="14">
        <f t="shared" si="16"/>
        <v>0</v>
      </c>
    </row>
    <row r="126" spans="1:25" ht="12.75" hidden="1" customHeight="1">
      <c r="A126" s="67"/>
      <c r="B126" s="3"/>
      <c r="C126" s="37"/>
      <c r="D126" s="42"/>
      <c r="E126" s="68"/>
      <c r="F126" s="68"/>
      <c r="G126" s="69"/>
      <c r="H126" s="78"/>
      <c r="I126" s="184"/>
      <c r="J126" s="199" t="str">
        <f t="shared" si="11"/>
        <v/>
      </c>
      <c r="K126" s="71"/>
      <c r="L126" s="71"/>
      <c r="M126" s="72"/>
      <c r="N126" s="73" t="str">
        <f t="shared" si="14"/>
        <v/>
      </c>
      <c r="O126" s="79" t="str">
        <f t="shared" si="7"/>
        <v/>
      </c>
      <c r="P126" s="80" t="str">
        <f t="shared" si="17"/>
        <v/>
      </c>
      <c r="Q126" s="76" t="str">
        <f t="shared" si="8"/>
        <v/>
      </c>
      <c r="R126" s="73" t="str">
        <f t="shared" si="18"/>
        <v/>
      </c>
      <c r="S126" s="73" t="str">
        <f t="shared" si="19"/>
        <v/>
      </c>
      <c r="T126" s="73" t="str">
        <f t="shared" si="20"/>
        <v/>
      </c>
      <c r="U126" s="73" t="str">
        <f t="shared" si="21"/>
        <v/>
      </c>
      <c r="V126" s="73" t="str">
        <f t="shared" si="12"/>
        <v/>
      </c>
      <c r="W126" s="81" t="str">
        <f t="shared" si="15"/>
        <v/>
      </c>
      <c r="X126" s="188" t="str">
        <f t="shared" si="10"/>
        <v/>
      </c>
      <c r="Y126" s="14">
        <f t="shared" si="16"/>
        <v>0</v>
      </c>
    </row>
    <row r="127" spans="1:25" ht="12.75" hidden="1" customHeight="1">
      <c r="A127" s="67"/>
      <c r="B127" s="3"/>
      <c r="C127" s="37"/>
      <c r="D127" s="42"/>
      <c r="E127" s="68"/>
      <c r="F127" s="68"/>
      <c r="G127" s="69"/>
      <c r="H127" s="78"/>
      <c r="I127" s="184"/>
      <c r="J127" s="199" t="str">
        <f t="shared" si="11"/>
        <v/>
      </c>
      <c r="K127" s="71"/>
      <c r="L127" s="71"/>
      <c r="M127" s="72"/>
      <c r="N127" s="73" t="str">
        <f t="shared" si="14"/>
        <v/>
      </c>
      <c r="O127" s="79" t="str">
        <f t="shared" si="7"/>
        <v/>
      </c>
      <c r="P127" s="80" t="str">
        <f t="shared" si="17"/>
        <v/>
      </c>
      <c r="Q127" s="76" t="str">
        <f t="shared" si="8"/>
        <v/>
      </c>
      <c r="R127" s="73" t="str">
        <f t="shared" si="18"/>
        <v/>
      </c>
      <c r="S127" s="73" t="str">
        <f t="shared" si="19"/>
        <v/>
      </c>
      <c r="T127" s="73" t="str">
        <f t="shared" si="20"/>
        <v/>
      </c>
      <c r="U127" s="73" t="str">
        <f t="shared" si="21"/>
        <v/>
      </c>
      <c r="V127" s="73" t="str">
        <f t="shared" si="12"/>
        <v/>
      </c>
      <c r="W127" s="81" t="str">
        <f t="shared" si="15"/>
        <v/>
      </c>
      <c r="X127" s="188" t="str">
        <f t="shared" si="10"/>
        <v/>
      </c>
      <c r="Y127" s="14">
        <f t="shared" si="16"/>
        <v>0</v>
      </c>
    </row>
    <row r="128" spans="1:25" ht="12.75" hidden="1" customHeight="1">
      <c r="A128" s="67"/>
      <c r="B128" s="3"/>
      <c r="C128" s="37"/>
      <c r="D128" s="42"/>
      <c r="E128" s="68"/>
      <c r="F128" s="68"/>
      <c r="G128" s="69"/>
      <c r="H128" s="78"/>
      <c r="I128" s="184"/>
      <c r="J128" s="199" t="str">
        <f t="shared" si="11"/>
        <v/>
      </c>
      <c r="K128" s="71"/>
      <c r="L128" s="71"/>
      <c r="M128" s="72"/>
      <c r="N128" s="73" t="str">
        <f t="shared" si="14"/>
        <v/>
      </c>
      <c r="O128" s="79" t="str">
        <f t="shared" si="7"/>
        <v/>
      </c>
      <c r="P128" s="80" t="str">
        <f t="shared" si="17"/>
        <v/>
      </c>
      <c r="Q128" s="76" t="str">
        <f t="shared" si="8"/>
        <v/>
      </c>
      <c r="R128" s="73" t="str">
        <f t="shared" si="18"/>
        <v/>
      </c>
      <c r="S128" s="73" t="str">
        <f t="shared" si="19"/>
        <v/>
      </c>
      <c r="T128" s="73" t="str">
        <f t="shared" si="20"/>
        <v/>
      </c>
      <c r="U128" s="73" t="str">
        <f t="shared" si="21"/>
        <v/>
      </c>
      <c r="V128" s="73" t="str">
        <f t="shared" si="12"/>
        <v/>
      </c>
      <c r="W128" s="81" t="str">
        <f t="shared" si="15"/>
        <v/>
      </c>
      <c r="X128" s="188" t="str">
        <f t="shared" si="10"/>
        <v/>
      </c>
      <c r="Y128" s="14">
        <f t="shared" si="16"/>
        <v>0</v>
      </c>
    </row>
    <row r="129" spans="1:25" ht="12.75" hidden="1" customHeight="1">
      <c r="A129" s="67"/>
      <c r="B129" s="3"/>
      <c r="C129" s="37"/>
      <c r="D129" s="42"/>
      <c r="E129" s="68"/>
      <c r="F129" s="68"/>
      <c r="G129" s="69"/>
      <c r="H129" s="78"/>
      <c r="I129" s="184"/>
      <c r="J129" s="199" t="str">
        <f t="shared" si="11"/>
        <v/>
      </c>
      <c r="K129" s="71"/>
      <c r="L129" s="71"/>
      <c r="M129" s="72"/>
      <c r="N129" s="73" t="str">
        <f t="shared" si="14"/>
        <v/>
      </c>
      <c r="O129" s="79" t="str">
        <f t="shared" si="7"/>
        <v/>
      </c>
      <c r="P129" s="80" t="str">
        <f t="shared" si="17"/>
        <v/>
      </c>
      <c r="Q129" s="76" t="str">
        <f t="shared" si="8"/>
        <v/>
      </c>
      <c r="R129" s="73" t="str">
        <f t="shared" si="18"/>
        <v/>
      </c>
      <c r="S129" s="73" t="str">
        <f t="shared" si="19"/>
        <v/>
      </c>
      <c r="T129" s="73" t="str">
        <f t="shared" si="20"/>
        <v/>
      </c>
      <c r="U129" s="73" t="str">
        <f t="shared" si="21"/>
        <v/>
      </c>
      <c r="V129" s="73" t="str">
        <f t="shared" si="12"/>
        <v/>
      </c>
      <c r="W129" s="81" t="str">
        <f t="shared" si="15"/>
        <v/>
      </c>
      <c r="X129" s="188" t="str">
        <f t="shared" si="10"/>
        <v/>
      </c>
      <c r="Y129" s="14">
        <f t="shared" si="16"/>
        <v>0</v>
      </c>
    </row>
    <row r="130" spans="1:25" ht="12.75" hidden="1" customHeight="1">
      <c r="A130" s="67"/>
      <c r="B130" s="3"/>
      <c r="C130" s="37"/>
      <c r="D130" s="42"/>
      <c r="E130" s="68"/>
      <c r="F130" s="68"/>
      <c r="G130" s="69"/>
      <c r="H130" s="78"/>
      <c r="I130" s="184"/>
      <c r="J130" s="199" t="str">
        <f t="shared" si="11"/>
        <v/>
      </c>
      <c r="K130" s="71"/>
      <c r="L130" s="71"/>
      <c r="M130" s="72"/>
      <c r="N130" s="73" t="str">
        <f t="shared" si="14"/>
        <v/>
      </c>
      <c r="O130" s="79" t="str">
        <f t="shared" si="7"/>
        <v/>
      </c>
      <c r="P130" s="80" t="str">
        <f t="shared" si="17"/>
        <v/>
      </c>
      <c r="Q130" s="76" t="str">
        <f t="shared" si="8"/>
        <v/>
      </c>
      <c r="R130" s="73" t="str">
        <f t="shared" si="18"/>
        <v/>
      </c>
      <c r="S130" s="73" t="str">
        <f t="shared" si="19"/>
        <v/>
      </c>
      <c r="T130" s="73" t="str">
        <f t="shared" si="20"/>
        <v/>
      </c>
      <c r="U130" s="73" t="str">
        <f t="shared" si="21"/>
        <v/>
      </c>
      <c r="V130" s="73" t="str">
        <f t="shared" si="12"/>
        <v/>
      </c>
      <c r="W130" s="81" t="str">
        <f t="shared" si="15"/>
        <v/>
      </c>
      <c r="X130" s="188" t="str">
        <f t="shared" si="10"/>
        <v/>
      </c>
      <c r="Y130" s="14">
        <f t="shared" si="16"/>
        <v>0</v>
      </c>
    </row>
    <row r="131" spans="1:25" ht="12.75" hidden="1" customHeight="1">
      <c r="A131" s="67"/>
      <c r="B131" s="3"/>
      <c r="C131" s="37"/>
      <c r="D131" s="42"/>
      <c r="E131" s="68"/>
      <c r="F131" s="68"/>
      <c r="G131" s="69"/>
      <c r="H131" s="78"/>
      <c r="I131" s="184"/>
      <c r="J131" s="199" t="str">
        <f t="shared" si="11"/>
        <v/>
      </c>
      <c r="K131" s="71"/>
      <c r="L131" s="71"/>
      <c r="M131" s="72"/>
      <c r="N131" s="73" t="str">
        <f t="shared" si="14"/>
        <v/>
      </c>
      <c r="O131" s="79" t="str">
        <f t="shared" si="7"/>
        <v/>
      </c>
      <c r="P131" s="80" t="str">
        <f t="shared" si="17"/>
        <v/>
      </c>
      <c r="Q131" s="76" t="str">
        <f t="shared" si="8"/>
        <v/>
      </c>
      <c r="R131" s="73" t="str">
        <f t="shared" si="18"/>
        <v/>
      </c>
      <c r="S131" s="73" t="str">
        <f t="shared" si="19"/>
        <v/>
      </c>
      <c r="T131" s="73" t="str">
        <f t="shared" si="20"/>
        <v/>
      </c>
      <c r="U131" s="73" t="str">
        <f t="shared" si="21"/>
        <v/>
      </c>
      <c r="V131" s="73" t="str">
        <f t="shared" si="12"/>
        <v/>
      </c>
      <c r="W131" s="81" t="str">
        <f t="shared" si="15"/>
        <v/>
      </c>
      <c r="X131" s="188" t="str">
        <f t="shared" si="10"/>
        <v/>
      </c>
      <c r="Y131" s="14">
        <f t="shared" si="16"/>
        <v>0</v>
      </c>
    </row>
    <row r="132" spans="1:25" ht="12.75" hidden="1" customHeight="1">
      <c r="A132" s="67"/>
      <c r="B132" s="3"/>
      <c r="C132" s="37"/>
      <c r="D132" s="42"/>
      <c r="E132" s="68"/>
      <c r="F132" s="68"/>
      <c r="G132" s="69"/>
      <c r="H132" s="78"/>
      <c r="I132" s="184"/>
      <c r="J132" s="199" t="str">
        <f t="shared" si="11"/>
        <v/>
      </c>
      <c r="K132" s="71"/>
      <c r="L132" s="71"/>
      <c r="M132" s="72"/>
      <c r="N132" s="73" t="str">
        <f t="shared" si="14"/>
        <v/>
      </c>
      <c r="O132" s="79" t="str">
        <f t="shared" si="7"/>
        <v/>
      </c>
      <c r="P132" s="80" t="str">
        <f t="shared" si="17"/>
        <v/>
      </c>
      <c r="Q132" s="76" t="str">
        <f t="shared" si="8"/>
        <v/>
      </c>
      <c r="R132" s="73" t="str">
        <f t="shared" si="18"/>
        <v/>
      </c>
      <c r="S132" s="73" t="str">
        <f t="shared" si="19"/>
        <v/>
      </c>
      <c r="T132" s="73" t="str">
        <f t="shared" si="20"/>
        <v/>
      </c>
      <c r="U132" s="73" t="str">
        <f t="shared" si="21"/>
        <v/>
      </c>
      <c r="V132" s="73" t="str">
        <f t="shared" si="12"/>
        <v/>
      </c>
      <c r="W132" s="81" t="str">
        <f t="shared" si="15"/>
        <v/>
      </c>
      <c r="X132" s="188" t="str">
        <f t="shared" si="10"/>
        <v/>
      </c>
      <c r="Y132" s="14">
        <f t="shared" si="16"/>
        <v>0</v>
      </c>
    </row>
    <row r="133" spans="1:25" ht="12.75" hidden="1" customHeight="1">
      <c r="A133" s="67"/>
      <c r="B133" s="3"/>
      <c r="C133" s="37"/>
      <c r="D133" s="42"/>
      <c r="E133" s="68"/>
      <c r="F133" s="68"/>
      <c r="G133" s="69"/>
      <c r="H133" s="78"/>
      <c r="I133" s="184"/>
      <c r="J133" s="199" t="str">
        <f t="shared" si="11"/>
        <v/>
      </c>
      <c r="K133" s="71"/>
      <c r="L133" s="71"/>
      <c r="M133" s="72"/>
      <c r="N133" s="73" t="str">
        <f t="shared" si="14"/>
        <v/>
      </c>
      <c r="O133" s="79" t="str">
        <f t="shared" si="7"/>
        <v/>
      </c>
      <c r="P133" s="80" t="str">
        <f t="shared" si="17"/>
        <v/>
      </c>
      <c r="Q133" s="76" t="str">
        <f t="shared" si="8"/>
        <v/>
      </c>
      <c r="R133" s="73" t="str">
        <f t="shared" si="18"/>
        <v/>
      </c>
      <c r="S133" s="73" t="str">
        <f t="shared" si="19"/>
        <v/>
      </c>
      <c r="T133" s="73" t="str">
        <f t="shared" si="20"/>
        <v/>
      </c>
      <c r="U133" s="73" t="str">
        <f t="shared" si="21"/>
        <v/>
      </c>
      <c r="V133" s="73" t="str">
        <f t="shared" si="12"/>
        <v/>
      </c>
      <c r="W133" s="81" t="str">
        <f t="shared" si="15"/>
        <v/>
      </c>
      <c r="X133" s="188" t="str">
        <f t="shared" si="10"/>
        <v/>
      </c>
      <c r="Y133" s="14">
        <f t="shared" si="16"/>
        <v>0</v>
      </c>
    </row>
    <row r="134" spans="1:25" ht="12.75" hidden="1" customHeight="1">
      <c r="A134" s="67"/>
      <c r="B134" s="3"/>
      <c r="C134" s="37"/>
      <c r="D134" s="42"/>
      <c r="E134" s="68"/>
      <c r="F134" s="68"/>
      <c r="G134" s="69"/>
      <c r="H134" s="78"/>
      <c r="I134" s="184"/>
      <c r="J134" s="199" t="str">
        <f t="shared" si="11"/>
        <v/>
      </c>
      <c r="K134" s="71"/>
      <c r="L134" s="71"/>
      <c r="M134" s="72"/>
      <c r="N134" s="73" t="str">
        <f t="shared" si="14"/>
        <v/>
      </c>
      <c r="O134" s="79" t="str">
        <f t="shared" si="7"/>
        <v/>
      </c>
      <c r="P134" s="80" t="str">
        <f t="shared" si="17"/>
        <v/>
      </c>
      <c r="Q134" s="76" t="str">
        <f t="shared" si="8"/>
        <v/>
      </c>
      <c r="R134" s="73" t="str">
        <f t="shared" si="18"/>
        <v/>
      </c>
      <c r="S134" s="73" t="str">
        <f t="shared" si="19"/>
        <v/>
      </c>
      <c r="T134" s="73" t="str">
        <f t="shared" si="20"/>
        <v/>
      </c>
      <c r="U134" s="73" t="str">
        <f t="shared" si="21"/>
        <v/>
      </c>
      <c r="V134" s="73" t="str">
        <f t="shared" si="12"/>
        <v/>
      </c>
      <c r="W134" s="81" t="str">
        <f t="shared" si="15"/>
        <v/>
      </c>
      <c r="X134" s="188" t="str">
        <f t="shared" si="10"/>
        <v/>
      </c>
      <c r="Y134" s="14">
        <f t="shared" si="16"/>
        <v>0</v>
      </c>
    </row>
    <row r="135" spans="1:25" ht="12.75" hidden="1" customHeight="1">
      <c r="A135" s="67"/>
      <c r="B135" s="3"/>
      <c r="C135" s="37"/>
      <c r="D135" s="42"/>
      <c r="E135" s="68"/>
      <c r="F135" s="68"/>
      <c r="G135" s="69"/>
      <c r="H135" s="78"/>
      <c r="I135" s="184"/>
      <c r="J135" s="199" t="str">
        <f t="shared" si="11"/>
        <v/>
      </c>
      <c r="K135" s="71"/>
      <c r="L135" s="71"/>
      <c r="M135" s="72"/>
      <c r="N135" s="73" t="str">
        <f t="shared" si="14"/>
        <v/>
      </c>
      <c r="O135" s="79" t="str">
        <f t="shared" si="7"/>
        <v/>
      </c>
      <c r="P135" s="80" t="str">
        <f t="shared" ref="P135:P166" si="22">IF($Y135 = 1,IF($P$23="No",$P$24,0),"")</f>
        <v/>
      </c>
      <c r="Q135" s="76" t="str">
        <f t="shared" si="8"/>
        <v/>
      </c>
      <c r="R135" s="73" t="str">
        <f t="shared" ref="R135:R166" si="23">IF($Y135 = 1,IFERROR(IF($P$34="Per Bed",$Q$34,$Q$34 /F135),0) + IFERROR(IF($P$35="Per Bed",$Q$35,$Q$35/F135),0),"")</f>
        <v/>
      </c>
      <c r="S135" s="73" t="str">
        <f t="shared" ref="S135:S166" si="24">IF($Y135 = 1,IFERROR(IF($P$36="Per Bed",$Q$36,$Q$36/F135),0),"")</f>
        <v/>
      </c>
      <c r="T135" s="73" t="str">
        <f t="shared" ref="T135:T166" si="25">IF($Y135 = 1,IFERROR(IF($P$38="Per Bed",$Q$38,$Q$38 /F135),0) + IFERROR(IF($P$39="Per Bed",$Q$39,$Q$39/F135),0),"")</f>
        <v/>
      </c>
      <c r="U135" s="73" t="str">
        <f t="shared" ref="U135:U166" si="26">IF($Y135 = 1,IFERROR(IF($P$40="Per Bed",$Q$40,$Q$40/F135),0) + IFERROR(IF($P$41="Per Bed",$Q$41,$Q$41/F135),0) + IFERROR(IF($P$42="Per Bed",$Q$42,$Q$42/F135),0),"")</f>
        <v/>
      </c>
      <c r="V135" s="73" t="str">
        <f t="shared" si="12"/>
        <v/>
      </c>
      <c r="W135" s="81" t="str">
        <f t="shared" si="15"/>
        <v/>
      </c>
      <c r="X135" s="188" t="str">
        <f t="shared" si="10"/>
        <v/>
      </c>
      <c r="Y135" s="14">
        <f t="shared" si="16"/>
        <v>0</v>
      </c>
    </row>
    <row r="136" spans="1:25" ht="12.75" hidden="1" customHeight="1">
      <c r="A136" s="67"/>
      <c r="B136" s="3"/>
      <c r="C136" s="37"/>
      <c r="D136" s="42"/>
      <c r="E136" s="68"/>
      <c r="F136" s="68"/>
      <c r="G136" s="69"/>
      <c r="H136" s="78"/>
      <c r="I136" s="184"/>
      <c r="J136" s="199" t="str">
        <f t="shared" si="11"/>
        <v/>
      </c>
      <c r="K136" s="71"/>
      <c r="L136" s="71"/>
      <c r="M136" s="72"/>
      <c r="N136" s="73" t="str">
        <f t="shared" si="14"/>
        <v/>
      </c>
      <c r="O136" s="79" t="str">
        <f t="shared" si="7"/>
        <v/>
      </c>
      <c r="P136" s="80" t="str">
        <f t="shared" si="22"/>
        <v/>
      </c>
      <c r="Q136" s="76" t="str">
        <f t="shared" ref="Q136:Q199" si="27">IF($Y136 = 1,$Q$19,"")</f>
        <v/>
      </c>
      <c r="R136" s="73" t="str">
        <f t="shared" si="23"/>
        <v/>
      </c>
      <c r="S136" s="73" t="str">
        <f t="shared" si="24"/>
        <v/>
      </c>
      <c r="T136" s="73" t="str">
        <f t="shared" si="25"/>
        <v/>
      </c>
      <c r="U136" s="73" t="str">
        <f t="shared" si="26"/>
        <v/>
      </c>
      <c r="V136" s="73" t="str">
        <f t="shared" si="12"/>
        <v/>
      </c>
      <c r="W136" s="81" t="str">
        <f t="shared" si="15"/>
        <v/>
      </c>
      <c r="X136" s="188" t="str">
        <f t="shared" si="10"/>
        <v/>
      </c>
      <c r="Y136" s="14">
        <f t="shared" si="16"/>
        <v>0</v>
      </c>
    </row>
    <row r="137" spans="1:25" ht="12.75" hidden="1" customHeight="1">
      <c r="A137" s="67"/>
      <c r="B137" s="3"/>
      <c r="C137" s="37"/>
      <c r="D137" s="42"/>
      <c r="E137" s="68"/>
      <c r="F137" s="68"/>
      <c r="G137" s="69"/>
      <c r="H137" s="78"/>
      <c r="I137" s="184"/>
      <c r="J137" s="199" t="str">
        <f t="shared" ref="J137:J200" si="28">IF($Y137 = 1,$I137/$E137,"")</f>
        <v/>
      </c>
      <c r="K137" s="71"/>
      <c r="L137" s="71"/>
      <c r="M137" s="72"/>
      <c r="N137" s="73" t="str">
        <f t="shared" si="14"/>
        <v/>
      </c>
      <c r="O137" s="79" t="str">
        <f t="shared" si="7"/>
        <v/>
      </c>
      <c r="P137" s="80" t="str">
        <f t="shared" si="22"/>
        <v/>
      </c>
      <c r="Q137" s="76" t="str">
        <f t="shared" si="27"/>
        <v/>
      </c>
      <c r="R137" s="73" t="str">
        <f t="shared" si="23"/>
        <v/>
      </c>
      <c r="S137" s="73" t="str">
        <f t="shared" si="24"/>
        <v/>
      </c>
      <c r="T137" s="73" t="str">
        <f t="shared" si="25"/>
        <v/>
      </c>
      <c r="U137" s="73" t="str">
        <f t="shared" si="26"/>
        <v/>
      </c>
      <c r="V137" s="73" t="str">
        <f t="shared" ref="V137:V200" si="29">IF($Y137 = 1,$I$44,"")</f>
        <v/>
      </c>
      <c r="W137" s="81" t="str">
        <f t="shared" si="15"/>
        <v/>
      </c>
      <c r="X137" s="188" t="str">
        <f t="shared" si="10"/>
        <v/>
      </c>
      <c r="Y137" s="14">
        <f t="shared" si="16"/>
        <v>0</v>
      </c>
    </row>
    <row r="138" spans="1:25" ht="12.75" hidden="1" customHeight="1">
      <c r="A138" s="67"/>
      <c r="B138" s="3"/>
      <c r="C138" s="37"/>
      <c r="D138" s="42"/>
      <c r="E138" s="68"/>
      <c r="F138" s="68"/>
      <c r="G138" s="69"/>
      <c r="H138" s="78"/>
      <c r="I138" s="184"/>
      <c r="J138" s="199" t="str">
        <f t="shared" si="28"/>
        <v/>
      </c>
      <c r="K138" s="71"/>
      <c r="L138" s="71"/>
      <c r="M138" s="72"/>
      <c r="N138" s="73" t="str">
        <f t="shared" si="14"/>
        <v/>
      </c>
      <c r="O138" s="79" t="str">
        <f t="shared" si="7"/>
        <v/>
      </c>
      <c r="P138" s="80" t="str">
        <f t="shared" si="22"/>
        <v/>
      </c>
      <c r="Q138" s="76" t="str">
        <f t="shared" si="27"/>
        <v/>
      </c>
      <c r="R138" s="73" t="str">
        <f t="shared" si="23"/>
        <v/>
      </c>
      <c r="S138" s="73" t="str">
        <f t="shared" si="24"/>
        <v/>
      </c>
      <c r="T138" s="73" t="str">
        <f t="shared" si="25"/>
        <v/>
      </c>
      <c r="U138" s="73" t="str">
        <f t="shared" si="26"/>
        <v/>
      </c>
      <c r="V138" s="73" t="str">
        <f t="shared" si="29"/>
        <v/>
      </c>
      <c r="W138" s="81" t="str">
        <f t="shared" si="15"/>
        <v/>
      </c>
      <c r="X138" s="188" t="str">
        <f t="shared" si="10"/>
        <v/>
      </c>
      <c r="Y138" s="14">
        <f t="shared" si="16"/>
        <v>0</v>
      </c>
    </row>
    <row r="139" spans="1:25" ht="12.75" hidden="1" customHeight="1">
      <c r="A139" s="67"/>
      <c r="B139" s="3"/>
      <c r="C139" s="37"/>
      <c r="D139" s="42"/>
      <c r="E139" s="68"/>
      <c r="F139" s="68"/>
      <c r="G139" s="69"/>
      <c r="H139" s="78"/>
      <c r="I139" s="184"/>
      <c r="J139" s="199" t="str">
        <f t="shared" si="28"/>
        <v/>
      </c>
      <c r="K139" s="71"/>
      <c r="L139" s="71"/>
      <c r="M139" s="72"/>
      <c r="N139" s="73" t="str">
        <f t="shared" si="14"/>
        <v/>
      </c>
      <c r="O139" s="79" t="str">
        <f t="shared" si="7"/>
        <v/>
      </c>
      <c r="P139" s="80" t="str">
        <f t="shared" si="22"/>
        <v/>
      </c>
      <c r="Q139" s="76" t="str">
        <f t="shared" si="27"/>
        <v/>
      </c>
      <c r="R139" s="73" t="str">
        <f t="shared" si="23"/>
        <v/>
      </c>
      <c r="S139" s="73" t="str">
        <f t="shared" si="24"/>
        <v/>
      </c>
      <c r="T139" s="73" t="str">
        <f t="shared" si="25"/>
        <v/>
      </c>
      <c r="U139" s="73" t="str">
        <f t="shared" si="26"/>
        <v/>
      </c>
      <c r="V139" s="73" t="str">
        <f t="shared" si="29"/>
        <v/>
      </c>
      <c r="W139" s="81" t="str">
        <f t="shared" si="15"/>
        <v/>
      </c>
      <c r="X139" s="188" t="str">
        <f t="shared" si="10"/>
        <v/>
      </c>
      <c r="Y139" s="14">
        <f t="shared" si="16"/>
        <v>0</v>
      </c>
    </row>
    <row r="140" spans="1:25" ht="12.75" hidden="1" customHeight="1">
      <c r="A140" s="67"/>
      <c r="B140" s="3"/>
      <c r="C140" s="37"/>
      <c r="D140" s="42"/>
      <c r="E140" s="68"/>
      <c r="F140" s="68"/>
      <c r="G140" s="69"/>
      <c r="H140" s="78"/>
      <c r="I140" s="184"/>
      <c r="J140" s="199" t="str">
        <f t="shared" si="28"/>
        <v/>
      </c>
      <c r="K140" s="71"/>
      <c r="L140" s="71"/>
      <c r="M140" s="72"/>
      <c r="N140" s="73" t="str">
        <f t="shared" ref="N140:N203" si="30">IF($Y140 = 1, $I140-K140/12-L140/12-M140,"")</f>
        <v/>
      </c>
      <c r="O140" s="79" t="str">
        <f t="shared" si="7"/>
        <v/>
      </c>
      <c r="P140" s="80" t="str">
        <f t="shared" si="22"/>
        <v/>
      </c>
      <c r="Q140" s="76" t="str">
        <f t="shared" si="27"/>
        <v/>
      </c>
      <c r="R140" s="73" t="str">
        <f t="shared" si="23"/>
        <v/>
      </c>
      <c r="S140" s="73" t="str">
        <f t="shared" si="24"/>
        <v/>
      </c>
      <c r="T140" s="73" t="str">
        <f t="shared" si="25"/>
        <v/>
      </c>
      <c r="U140" s="73" t="str">
        <f t="shared" si="26"/>
        <v/>
      </c>
      <c r="V140" s="73" t="str">
        <f t="shared" si="29"/>
        <v/>
      </c>
      <c r="W140" s="81" t="str">
        <f t="shared" ref="W140:W203" si="31">IF($Y140 = 1,N140+SUM(P140:V140),"")</f>
        <v/>
      </c>
      <c r="X140" s="188" t="str">
        <f t="shared" si="10"/>
        <v/>
      </c>
      <c r="Y140" s="14">
        <f t="shared" ref="Y140:Y203" si="32">IF(AND(A140&lt;&gt;"", E140 &gt; 0, F140 &lt;&gt; ""),  1, 0 )</f>
        <v>0</v>
      </c>
    </row>
    <row r="141" spans="1:25" ht="12.75" hidden="1" customHeight="1">
      <c r="A141" s="67"/>
      <c r="B141" s="3"/>
      <c r="C141" s="37"/>
      <c r="D141" s="42"/>
      <c r="E141" s="68"/>
      <c r="F141" s="68"/>
      <c r="G141" s="69"/>
      <c r="H141" s="78"/>
      <c r="I141" s="184"/>
      <c r="J141" s="199" t="str">
        <f t="shared" si="28"/>
        <v/>
      </c>
      <c r="K141" s="71"/>
      <c r="L141" s="71"/>
      <c r="M141" s="72"/>
      <c r="N141" s="73" t="str">
        <f t="shared" si="30"/>
        <v/>
      </c>
      <c r="O141" s="79" t="str">
        <f t="shared" si="7"/>
        <v/>
      </c>
      <c r="P141" s="80" t="str">
        <f t="shared" si="22"/>
        <v/>
      </c>
      <c r="Q141" s="76" t="str">
        <f t="shared" si="27"/>
        <v/>
      </c>
      <c r="R141" s="73" t="str">
        <f t="shared" si="23"/>
        <v/>
      </c>
      <c r="S141" s="73" t="str">
        <f t="shared" si="24"/>
        <v/>
      </c>
      <c r="T141" s="73" t="str">
        <f t="shared" si="25"/>
        <v/>
      </c>
      <c r="U141" s="73" t="str">
        <f t="shared" si="26"/>
        <v/>
      </c>
      <c r="V141" s="73" t="str">
        <f t="shared" si="29"/>
        <v/>
      </c>
      <c r="W141" s="81" t="str">
        <f t="shared" si="31"/>
        <v/>
      </c>
      <c r="X141" s="188" t="str">
        <f t="shared" si="10"/>
        <v/>
      </c>
      <c r="Y141" s="14">
        <f t="shared" si="32"/>
        <v>0</v>
      </c>
    </row>
    <row r="142" spans="1:25" ht="12.75" hidden="1" customHeight="1">
      <c r="A142" s="67"/>
      <c r="B142" s="3"/>
      <c r="C142" s="37"/>
      <c r="D142" s="42"/>
      <c r="E142" s="68"/>
      <c r="F142" s="68"/>
      <c r="G142" s="69"/>
      <c r="H142" s="78"/>
      <c r="I142" s="184"/>
      <c r="J142" s="199" t="str">
        <f t="shared" si="28"/>
        <v/>
      </c>
      <c r="K142" s="71"/>
      <c r="L142" s="71"/>
      <c r="M142" s="72"/>
      <c r="N142" s="73" t="str">
        <f t="shared" si="30"/>
        <v/>
      </c>
      <c r="O142" s="79" t="str">
        <f t="shared" si="7"/>
        <v/>
      </c>
      <c r="P142" s="80" t="str">
        <f t="shared" si="22"/>
        <v/>
      </c>
      <c r="Q142" s="76" t="str">
        <f t="shared" si="27"/>
        <v/>
      </c>
      <c r="R142" s="73" t="str">
        <f t="shared" si="23"/>
        <v/>
      </c>
      <c r="S142" s="73" t="str">
        <f t="shared" si="24"/>
        <v/>
      </c>
      <c r="T142" s="73" t="str">
        <f t="shared" si="25"/>
        <v/>
      </c>
      <c r="U142" s="73" t="str">
        <f t="shared" si="26"/>
        <v/>
      </c>
      <c r="V142" s="73" t="str">
        <f t="shared" si="29"/>
        <v/>
      </c>
      <c r="W142" s="81" t="str">
        <f t="shared" si="31"/>
        <v/>
      </c>
      <c r="X142" s="188" t="str">
        <f t="shared" si="10"/>
        <v/>
      </c>
      <c r="Y142" s="14">
        <f t="shared" si="32"/>
        <v>0</v>
      </c>
    </row>
    <row r="143" spans="1:25" ht="12.75" hidden="1" customHeight="1">
      <c r="A143" s="67"/>
      <c r="B143" s="3"/>
      <c r="C143" s="37"/>
      <c r="D143" s="42"/>
      <c r="E143" s="68"/>
      <c r="F143" s="68"/>
      <c r="G143" s="69"/>
      <c r="H143" s="78"/>
      <c r="I143" s="184"/>
      <c r="J143" s="199" t="str">
        <f t="shared" si="28"/>
        <v/>
      </c>
      <c r="K143" s="71"/>
      <c r="L143" s="71"/>
      <c r="M143" s="72"/>
      <c r="N143" s="73" t="str">
        <f t="shared" si="30"/>
        <v/>
      </c>
      <c r="O143" s="79" t="str">
        <f t="shared" si="7"/>
        <v/>
      </c>
      <c r="P143" s="80" t="str">
        <f t="shared" si="22"/>
        <v/>
      </c>
      <c r="Q143" s="76" t="str">
        <f t="shared" si="27"/>
        <v/>
      </c>
      <c r="R143" s="73" t="str">
        <f t="shared" si="23"/>
        <v/>
      </c>
      <c r="S143" s="73" t="str">
        <f t="shared" si="24"/>
        <v/>
      </c>
      <c r="T143" s="73" t="str">
        <f t="shared" si="25"/>
        <v/>
      </c>
      <c r="U143" s="73" t="str">
        <f t="shared" si="26"/>
        <v/>
      </c>
      <c r="V143" s="73" t="str">
        <f t="shared" si="29"/>
        <v/>
      </c>
      <c r="W143" s="81" t="str">
        <f t="shared" si="31"/>
        <v/>
      </c>
      <c r="X143" s="188" t="str">
        <f t="shared" si="10"/>
        <v/>
      </c>
      <c r="Y143" s="14">
        <f t="shared" si="32"/>
        <v>0</v>
      </c>
    </row>
    <row r="144" spans="1:25" ht="12.75" hidden="1" customHeight="1">
      <c r="A144" s="67"/>
      <c r="B144" s="3"/>
      <c r="C144" s="37"/>
      <c r="D144" s="42"/>
      <c r="E144" s="68"/>
      <c r="F144" s="68"/>
      <c r="G144" s="69"/>
      <c r="H144" s="78"/>
      <c r="I144" s="184"/>
      <c r="J144" s="199" t="str">
        <f t="shared" si="28"/>
        <v/>
      </c>
      <c r="K144" s="71"/>
      <c r="L144" s="71"/>
      <c r="M144" s="72"/>
      <c r="N144" s="73" t="str">
        <f t="shared" si="30"/>
        <v/>
      </c>
      <c r="O144" s="79" t="str">
        <f t="shared" si="7"/>
        <v/>
      </c>
      <c r="P144" s="80" t="str">
        <f t="shared" si="22"/>
        <v/>
      </c>
      <c r="Q144" s="76" t="str">
        <f t="shared" si="27"/>
        <v/>
      </c>
      <c r="R144" s="73" t="str">
        <f t="shared" si="23"/>
        <v/>
      </c>
      <c r="S144" s="73" t="str">
        <f t="shared" si="24"/>
        <v/>
      </c>
      <c r="T144" s="73" t="str">
        <f t="shared" si="25"/>
        <v/>
      </c>
      <c r="U144" s="73" t="str">
        <f t="shared" si="26"/>
        <v/>
      </c>
      <c r="V144" s="73" t="str">
        <f t="shared" si="29"/>
        <v/>
      </c>
      <c r="W144" s="81" t="str">
        <f t="shared" si="31"/>
        <v/>
      </c>
      <c r="X144" s="188" t="str">
        <f t="shared" si="10"/>
        <v/>
      </c>
      <c r="Y144" s="14">
        <f t="shared" si="32"/>
        <v>0</v>
      </c>
    </row>
    <row r="145" spans="1:25" ht="12.75" hidden="1" customHeight="1">
      <c r="A145" s="67"/>
      <c r="B145" s="3"/>
      <c r="C145" s="37"/>
      <c r="D145" s="42"/>
      <c r="E145" s="68"/>
      <c r="F145" s="68"/>
      <c r="G145" s="69"/>
      <c r="H145" s="78"/>
      <c r="I145" s="184"/>
      <c r="J145" s="199" t="str">
        <f t="shared" si="28"/>
        <v/>
      </c>
      <c r="K145" s="71"/>
      <c r="L145" s="71"/>
      <c r="M145" s="72"/>
      <c r="N145" s="73" t="str">
        <f t="shared" si="30"/>
        <v/>
      </c>
      <c r="O145" s="79" t="str">
        <f t="shared" si="7"/>
        <v/>
      </c>
      <c r="P145" s="80" t="str">
        <f t="shared" si="22"/>
        <v/>
      </c>
      <c r="Q145" s="76" t="str">
        <f t="shared" si="27"/>
        <v/>
      </c>
      <c r="R145" s="73" t="str">
        <f t="shared" si="23"/>
        <v/>
      </c>
      <c r="S145" s="73" t="str">
        <f t="shared" si="24"/>
        <v/>
      </c>
      <c r="T145" s="73" t="str">
        <f t="shared" si="25"/>
        <v/>
      </c>
      <c r="U145" s="73" t="str">
        <f t="shared" si="26"/>
        <v/>
      </c>
      <c r="V145" s="73" t="str">
        <f t="shared" si="29"/>
        <v/>
      </c>
      <c r="W145" s="81" t="str">
        <f t="shared" si="31"/>
        <v/>
      </c>
      <c r="X145" s="188" t="str">
        <f t="shared" si="10"/>
        <v/>
      </c>
      <c r="Y145" s="14">
        <f t="shared" si="32"/>
        <v>0</v>
      </c>
    </row>
    <row r="146" spans="1:25" ht="12.75" hidden="1" customHeight="1">
      <c r="A146" s="67"/>
      <c r="B146" s="3"/>
      <c r="C146" s="37"/>
      <c r="D146" s="42"/>
      <c r="E146" s="68"/>
      <c r="F146" s="68"/>
      <c r="G146" s="69"/>
      <c r="H146" s="78"/>
      <c r="I146" s="184"/>
      <c r="J146" s="199" t="str">
        <f t="shared" si="28"/>
        <v/>
      </c>
      <c r="K146" s="71"/>
      <c r="L146" s="71"/>
      <c r="M146" s="72"/>
      <c r="N146" s="73" t="str">
        <f t="shared" si="30"/>
        <v/>
      </c>
      <c r="O146" s="79" t="str">
        <f t="shared" si="7"/>
        <v/>
      </c>
      <c r="P146" s="80" t="str">
        <f t="shared" si="22"/>
        <v/>
      </c>
      <c r="Q146" s="76" t="str">
        <f t="shared" si="27"/>
        <v/>
      </c>
      <c r="R146" s="73" t="str">
        <f t="shared" si="23"/>
        <v/>
      </c>
      <c r="S146" s="73" t="str">
        <f t="shared" si="24"/>
        <v/>
      </c>
      <c r="T146" s="73" t="str">
        <f t="shared" si="25"/>
        <v/>
      </c>
      <c r="U146" s="73" t="str">
        <f t="shared" si="26"/>
        <v/>
      </c>
      <c r="V146" s="73" t="str">
        <f t="shared" si="29"/>
        <v/>
      </c>
      <c r="W146" s="81" t="str">
        <f t="shared" si="31"/>
        <v/>
      </c>
      <c r="X146" s="188" t="str">
        <f t="shared" si="10"/>
        <v/>
      </c>
      <c r="Y146" s="14">
        <f t="shared" si="32"/>
        <v>0</v>
      </c>
    </row>
    <row r="147" spans="1:25" ht="12.75" hidden="1" customHeight="1">
      <c r="A147" s="67"/>
      <c r="B147" s="3"/>
      <c r="C147" s="37"/>
      <c r="D147" s="42"/>
      <c r="E147" s="68"/>
      <c r="F147" s="68"/>
      <c r="G147" s="69"/>
      <c r="H147" s="78"/>
      <c r="I147" s="184"/>
      <c r="J147" s="199" t="str">
        <f t="shared" si="28"/>
        <v/>
      </c>
      <c r="K147" s="71"/>
      <c r="L147" s="71"/>
      <c r="M147" s="72"/>
      <c r="N147" s="73" t="str">
        <f t="shared" si="30"/>
        <v/>
      </c>
      <c r="O147" s="79" t="str">
        <f t="shared" si="7"/>
        <v/>
      </c>
      <c r="P147" s="80" t="str">
        <f t="shared" si="22"/>
        <v/>
      </c>
      <c r="Q147" s="76" t="str">
        <f t="shared" si="27"/>
        <v/>
      </c>
      <c r="R147" s="73" t="str">
        <f t="shared" si="23"/>
        <v/>
      </c>
      <c r="S147" s="73" t="str">
        <f t="shared" si="24"/>
        <v/>
      </c>
      <c r="T147" s="73" t="str">
        <f t="shared" si="25"/>
        <v/>
      </c>
      <c r="U147" s="73" t="str">
        <f t="shared" si="26"/>
        <v/>
      </c>
      <c r="V147" s="73" t="str">
        <f t="shared" si="29"/>
        <v/>
      </c>
      <c r="W147" s="81" t="str">
        <f t="shared" si="31"/>
        <v/>
      </c>
      <c r="X147" s="188" t="str">
        <f t="shared" si="10"/>
        <v/>
      </c>
      <c r="Y147" s="14">
        <f t="shared" si="32"/>
        <v>0</v>
      </c>
    </row>
    <row r="148" spans="1:25" ht="12.75" hidden="1" customHeight="1">
      <c r="A148" s="67"/>
      <c r="B148" s="3"/>
      <c r="C148" s="37"/>
      <c r="D148" s="42"/>
      <c r="E148" s="68"/>
      <c r="F148" s="68"/>
      <c r="G148" s="69"/>
      <c r="H148" s="78"/>
      <c r="I148" s="184"/>
      <c r="J148" s="199" t="str">
        <f t="shared" si="28"/>
        <v/>
      </c>
      <c r="K148" s="71"/>
      <c r="L148" s="71"/>
      <c r="M148" s="72"/>
      <c r="N148" s="73" t="str">
        <f t="shared" si="30"/>
        <v/>
      </c>
      <c r="O148" s="79" t="str">
        <f t="shared" si="7"/>
        <v/>
      </c>
      <c r="P148" s="80" t="str">
        <f t="shared" si="22"/>
        <v/>
      </c>
      <c r="Q148" s="76" t="str">
        <f t="shared" si="27"/>
        <v/>
      </c>
      <c r="R148" s="73" t="str">
        <f t="shared" si="23"/>
        <v/>
      </c>
      <c r="S148" s="73" t="str">
        <f t="shared" si="24"/>
        <v/>
      </c>
      <c r="T148" s="73" t="str">
        <f t="shared" si="25"/>
        <v/>
      </c>
      <c r="U148" s="73" t="str">
        <f t="shared" si="26"/>
        <v/>
      </c>
      <c r="V148" s="73" t="str">
        <f t="shared" si="29"/>
        <v/>
      </c>
      <c r="W148" s="81" t="str">
        <f t="shared" si="31"/>
        <v/>
      </c>
      <c r="X148" s="188" t="str">
        <f t="shared" si="10"/>
        <v/>
      </c>
      <c r="Y148" s="14">
        <f t="shared" si="32"/>
        <v>0</v>
      </c>
    </row>
    <row r="149" spans="1:25" ht="12.75" hidden="1" customHeight="1">
      <c r="A149" s="67"/>
      <c r="B149" s="3"/>
      <c r="C149" s="37"/>
      <c r="D149" s="42"/>
      <c r="E149" s="68"/>
      <c r="F149" s="68"/>
      <c r="G149" s="69"/>
      <c r="H149" s="78"/>
      <c r="I149" s="184"/>
      <c r="J149" s="199" t="str">
        <f t="shared" si="28"/>
        <v/>
      </c>
      <c r="K149" s="71"/>
      <c r="L149" s="71"/>
      <c r="M149" s="72"/>
      <c r="N149" s="73" t="str">
        <f t="shared" si="30"/>
        <v/>
      </c>
      <c r="O149" s="79" t="str">
        <f t="shared" si="7"/>
        <v/>
      </c>
      <c r="P149" s="80" t="str">
        <f t="shared" si="22"/>
        <v/>
      </c>
      <c r="Q149" s="76" t="str">
        <f t="shared" si="27"/>
        <v/>
      </c>
      <c r="R149" s="73" t="str">
        <f t="shared" si="23"/>
        <v/>
      </c>
      <c r="S149" s="73" t="str">
        <f t="shared" si="24"/>
        <v/>
      </c>
      <c r="T149" s="73" t="str">
        <f t="shared" si="25"/>
        <v/>
      </c>
      <c r="U149" s="73" t="str">
        <f t="shared" si="26"/>
        <v/>
      </c>
      <c r="V149" s="73" t="str">
        <f t="shared" si="29"/>
        <v/>
      </c>
      <c r="W149" s="81" t="str">
        <f t="shared" si="31"/>
        <v/>
      </c>
      <c r="X149" s="188" t="str">
        <f t="shared" si="10"/>
        <v/>
      </c>
      <c r="Y149" s="14">
        <f t="shared" si="32"/>
        <v>0</v>
      </c>
    </row>
    <row r="150" spans="1:25" ht="12.75" hidden="1" customHeight="1">
      <c r="A150" s="67"/>
      <c r="B150" s="3"/>
      <c r="C150" s="37"/>
      <c r="D150" s="42"/>
      <c r="E150" s="68"/>
      <c r="F150" s="68"/>
      <c r="G150" s="69"/>
      <c r="H150" s="78"/>
      <c r="I150" s="184"/>
      <c r="J150" s="199" t="str">
        <f t="shared" si="28"/>
        <v/>
      </c>
      <c r="K150" s="71"/>
      <c r="L150" s="71"/>
      <c r="M150" s="72"/>
      <c r="N150" s="73" t="str">
        <f t="shared" si="30"/>
        <v/>
      </c>
      <c r="O150" s="79" t="str">
        <f t="shared" si="7"/>
        <v/>
      </c>
      <c r="P150" s="80" t="str">
        <f t="shared" si="22"/>
        <v/>
      </c>
      <c r="Q150" s="76" t="str">
        <f t="shared" si="27"/>
        <v/>
      </c>
      <c r="R150" s="73" t="str">
        <f t="shared" si="23"/>
        <v/>
      </c>
      <c r="S150" s="73" t="str">
        <f t="shared" si="24"/>
        <v/>
      </c>
      <c r="T150" s="73" t="str">
        <f t="shared" si="25"/>
        <v/>
      </c>
      <c r="U150" s="73" t="str">
        <f t="shared" si="26"/>
        <v/>
      </c>
      <c r="V150" s="73" t="str">
        <f t="shared" si="29"/>
        <v/>
      </c>
      <c r="W150" s="81" t="str">
        <f t="shared" si="31"/>
        <v/>
      </c>
      <c r="X150" s="188" t="str">
        <f t="shared" si="10"/>
        <v/>
      </c>
      <c r="Y150" s="14">
        <f t="shared" si="32"/>
        <v>0</v>
      </c>
    </row>
    <row r="151" spans="1:25" ht="12.75" hidden="1" customHeight="1">
      <c r="A151" s="67"/>
      <c r="B151" s="3"/>
      <c r="C151" s="37"/>
      <c r="D151" s="42"/>
      <c r="E151" s="68"/>
      <c r="F151" s="68"/>
      <c r="G151" s="69"/>
      <c r="H151" s="78"/>
      <c r="I151" s="184"/>
      <c r="J151" s="199" t="str">
        <f t="shared" si="28"/>
        <v/>
      </c>
      <c r="K151" s="71"/>
      <c r="L151" s="71"/>
      <c r="M151" s="72"/>
      <c r="N151" s="73" t="str">
        <f t="shared" si="30"/>
        <v/>
      </c>
      <c r="O151" s="79" t="str">
        <f t="shared" si="7"/>
        <v/>
      </c>
      <c r="P151" s="80" t="str">
        <f t="shared" si="22"/>
        <v/>
      </c>
      <c r="Q151" s="76" t="str">
        <f t="shared" si="27"/>
        <v/>
      </c>
      <c r="R151" s="73" t="str">
        <f t="shared" si="23"/>
        <v/>
      </c>
      <c r="S151" s="73" t="str">
        <f t="shared" si="24"/>
        <v/>
      </c>
      <c r="T151" s="73" t="str">
        <f t="shared" si="25"/>
        <v/>
      </c>
      <c r="U151" s="73" t="str">
        <f t="shared" si="26"/>
        <v/>
      </c>
      <c r="V151" s="73" t="str">
        <f t="shared" si="29"/>
        <v/>
      </c>
      <c r="W151" s="81" t="str">
        <f t="shared" si="31"/>
        <v/>
      </c>
      <c r="X151" s="188" t="str">
        <f t="shared" si="10"/>
        <v/>
      </c>
      <c r="Y151" s="14">
        <f t="shared" si="32"/>
        <v>0</v>
      </c>
    </row>
    <row r="152" spans="1:25" ht="12.75" hidden="1" customHeight="1">
      <c r="A152" s="67"/>
      <c r="B152" s="3"/>
      <c r="C152" s="37"/>
      <c r="D152" s="42"/>
      <c r="E152" s="68"/>
      <c r="F152" s="68"/>
      <c r="G152" s="69"/>
      <c r="H152" s="78"/>
      <c r="I152" s="184"/>
      <c r="J152" s="199" t="str">
        <f t="shared" si="28"/>
        <v/>
      </c>
      <c r="K152" s="71"/>
      <c r="L152" s="71"/>
      <c r="M152" s="72"/>
      <c r="N152" s="73" t="str">
        <f t="shared" si="30"/>
        <v/>
      </c>
      <c r="O152" s="79" t="str">
        <f t="shared" si="7"/>
        <v/>
      </c>
      <c r="P152" s="80" t="str">
        <f t="shared" si="22"/>
        <v/>
      </c>
      <c r="Q152" s="76" t="str">
        <f t="shared" si="27"/>
        <v/>
      </c>
      <c r="R152" s="73" t="str">
        <f t="shared" si="23"/>
        <v/>
      </c>
      <c r="S152" s="73" t="str">
        <f t="shared" si="24"/>
        <v/>
      </c>
      <c r="T152" s="73" t="str">
        <f t="shared" si="25"/>
        <v/>
      </c>
      <c r="U152" s="73" t="str">
        <f t="shared" si="26"/>
        <v/>
      </c>
      <c r="V152" s="73" t="str">
        <f t="shared" si="29"/>
        <v/>
      </c>
      <c r="W152" s="81" t="str">
        <f t="shared" si="31"/>
        <v/>
      </c>
      <c r="X152" s="188" t="str">
        <f t="shared" si="10"/>
        <v/>
      </c>
      <c r="Y152" s="14">
        <f t="shared" si="32"/>
        <v>0</v>
      </c>
    </row>
    <row r="153" spans="1:25" ht="12.75" hidden="1" customHeight="1">
      <c r="A153" s="67"/>
      <c r="B153" s="3"/>
      <c r="C153" s="37"/>
      <c r="D153" s="42"/>
      <c r="E153" s="68"/>
      <c r="F153" s="68"/>
      <c r="G153" s="69"/>
      <c r="H153" s="78"/>
      <c r="I153" s="184"/>
      <c r="J153" s="199" t="str">
        <f t="shared" si="28"/>
        <v/>
      </c>
      <c r="K153" s="71"/>
      <c r="L153" s="71"/>
      <c r="M153" s="72"/>
      <c r="N153" s="73" t="str">
        <f t="shared" si="30"/>
        <v/>
      </c>
      <c r="O153" s="79" t="str">
        <f t="shared" si="7"/>
        <v/>
      </c>
      <c r="P153" s="80" t="str">
        <f t="shared" si="22"/>
        <v/>
      </c>
      <c r="Q153" s="76" t="str">
        <f t="shared" si="27"/>
        <v/>
      </c>
      <c r="R153" s="73" t="str">
        <f t="shared" si="23"/>
        <v/>
      </c>
      <c r="S153" s="73" t="str">
        <f t="shared" si="24"/>
        <v/>
      </c>
      <c r="T153" s="73" t="str">
        <f t="shared" si="25"/>
        <v/>
      </c>
      <c r="U153" s="73" t="str">
        <f t="shared" si="26"/>
        <v/>
      </c>
      <c r="V153" s="73" t="str">
        <f t="shared" si="29"/>
        <v/>
      </c>
      <c r="W153" s="81" t="str">
        <f t="shared" si="31"/>
        <v/>
      </c>
      <c r="X153" s="188" t="str">
        <f t="shared" si="10"/>
        <v/>
      </c>
      <c r="Y153" s="14">
        <f t="shared" si="32"/>
        <v>0</v>
      </c>
    </row>
    <row r="154" spans="1:25" ht="12.75" hidden="1" customHeight="1">
      <c r="A154" s="67"/>
      <c r="B154" s="3"/>
      <c r="C154" s="37"/>
      <c r="D154" s="42"/>
      <c r="E154" s="68"/>
      <c r="F154" s="68"/>
      <c r="G154" s="69"/>
      <c r="H154" s="78"/>
      <c r="I154" s="184"/>
      <c r="J154" s="199" t="str">
        <f t="shared" si="28"/>
        <v/>
      </c>
      <c r="K154" s="71"/>
      <c r="L154" s="71"/>
      <c r="M154" s="72"/>
      <c r="N154" s="73" t="str">
        <f t="shared" si="30"/>
        <v/>
      </c>
      <c r="O154" s="79" t="str">
        <f t="shared" si="7"/>
        <v/>
      </c>
      <c r="P154" s="80" t="str">
        <f t="shared" si="22"/>
        <v/>
      </c>
      <c r="Q154" s="76" t="str">
        <f t="shared" si="27"/>
        <v/>
      </c>
      <c r="R154" s="73" t="str">
        <f t="shared" si="23"/>
        <v/>
      </c>
      <c r="S154" s="73" t="str">
        <f t="shared" si="24"/>
        <v/>
      </c>
      <c r="T154" s="73" t="str">
        <f t="shared" si="25"/>
        <v/>
      </c>
      <c r="U154" s="73" t="str">
        <f t="shared" si="26"/>
        <v/>
      </c>
      <c r="V154" s="73" t="str">
        <f t="shared" si="29"/>
        <v/>
      </c>
      <c r="W154" s="81" t="str">
        <f t="shared" si="31"/>
        <v/>
      </c>
      <c r="X154" s="188" t="str">
        <f t="shared" si="10"/>
        <v/>
      </c>
      <c r="Y154" s="14">
        <f t="shared" si="32"/>
        <v>0</v>
      </c>
    </row>
    <row r="155" spans="1:25" ht="12.75" hidden="1" customHeight="1">
      <c r="A155" s="67"/>
      <c r="B155" s="3"/>
      <c r="C155" s="37"/>
      <c r="D155" s="42"/>
      <c r="E155" s="68"/>
      <c r="F155" s="68"/>
      <c r="G155" s="69"/>
      <c r="H155" s="78"/>
      <c r="I155" s="184"/>
      <c r="J155" s="199" t="str">
        <f t="shared" si="28"/>
        <v/>
      </c>
      <c r="K155" s="71"/>
      <c r="L155" s="71"/>
      <c r="M155" s="72"/>
      <c r="N155" s="73" t="str">
        <f t="shared" si="30"/>
        <v/>
      </c>
      <c r="O155" s="79" t="str">
        <f t="shared" si="7"/>
        <v/>
      </c>
      <c r="P155" s="80" t="str">
        <f t="shared" si="22"/>
        <v/>
      </c>
      <c r="Q155" s="76" t="str">
        <f t="shared" si="27"/>
        <v/>
      </c>
      <c r="R155" s="73" t="str">
        <f t="shared" si="23"/>
        <v/>
      </c>
      <c r="S155" s="73" t="str">
        <f t="shared" si="24"/>
        <v/>
      </c>
      <c r="T155" s="73" t="str">
        <f t="shared" si="25"/>
        <v/>
      </c>
      <c r="U155" s="73" t="str">
        <f t="shared" si="26"/>
        <v/>
      </c>
      <c r="V155" s="73" t="str">
        <f t="shared" si="29"/>
        <v/>
      </c>
      <c r="W155" s="81" t="str">
        <f t="shared" si="31"/>
        <v/>
      </c>
      <c r="X155" s="188" t="str">
        <f t="shared" si="10"/>
        <v/>
      </c>
      <c r="Y155" s="14">
        <f t="shared" si="32"/>
        <v>0</v>
      </c>
    </row>
    <row r="156" spans="1:25" ht="12.75" hidden="1" customHeight="1">
      <c r="A156" s="67"/>
      <c r="B156" s="3"/>
      <c r="C156" s="37"/>
      <c r="D156" s="42"/>
      <c r="E156" s="68"/>
      <c r="F156" s="68"/>
      <c r="G156" s="69"/>
      <c r="H156" s="78"/>
      <c r="I156" s="184"/>
      <c r="J156" s="199" t="str">
        <f t="shared" si="28"/>
        <v/>
      </c>
      <c r="K156" s="71"/>
      <c r="L156" s="71"/>
      <c r="M156" s="72"/>
      <c r="N156" s="73" t="str">
        <f t="shared" si="30"/>
        <v/>
      </c>
      <c r="O156" s="79" t="str">
        <f t="shared" si="7"/>
        <v/>
      </c>
      <c r="P156" s="80" t="str">
        <f t="shared" si="22"/>
        <v/>
      </c>
      <c r="Q156" s="76" t="str">
        <f t="shared" si="27"/>
        <v/>
      </c>
      <c r="R156" s="73" t="str">
        <f t="shared" si="23"/>
        <v/>
      </c>
      <c r="S156" s="73" t="str">
        <f t="shared" si="24"/>
        <v/>
      </c>
      <c r="T156" s="73" t="str">
        <f t="shared" si="25"/>
        <v/>
      </c>
      <c r="U156" s="73" t="str">
        <f t="shared" si="26"/>
        <v/>
      </c>
      <c r="V156" s="73" t="str">
        <f t="shared" si="29"/>
        <v/>
      </c>
      <c r="W156" s="81" t="str">
        <f t="shared" si="31"/>
        <v/>
      </c>
      <c r="X156" s="188" t="str">
        <f t="shared" si="10"/>
        <v/>
      </c>
      <c r="Y156" s="14">
        <f t="shared" si="32"/>
        <v>0</v>
      </c>
    </row>
    <row r="157" spans="1:25" ht="12.75" hidden="1" customHeight="1">
      <c r="A157" s="67"/>
      <c r="B157" s="3"/>
      <c r="C157" s="37"/>
      <c r="D157" s="42"/>
      <c r="E157" s="68"/>
      <c r="F157" s="68"/>
      <c r="G157" s="69"/>
      <c r="H157" s="78"/>
      <c r="I157" s="184"/>
      <c r="J157" s="199" t="str">
        <f t="shared" si="28"/>
        <v/>
      </c>
      <c r="K157" s="71"/>
      <c r="L157" s="71"/>
      <c r="M157" s="72"/>
      <c r="N157" s="73" t="str">
        <f t="shared" si="30"/>
        <v/>
      </c>
      <c r="O157" s="79" t="str">
        <f t="shared" si="7"/>
        <v/>
      </c>
      <c r="P157" s="80" t="str">
        <f t="shared" si="22"/>
        <v/>
      </c>
      <c r="Q157" s="76" t="str">
        <f t="shared" si="27"/>
        <v/>
      </c>
      <c r="R157" s="73" t="str">
        <f t="shared" si="23"/>
        <v/>
      </c>
      <c r="S157" s="73" t="str">
        <f t="shared" si="24"/>
        <v/>
      </c>
      <c r="T157" s="73" t="str">
        <f t="shared" si="25"/>
        <v/>
      </c>
      <c r="U157" s="73" t="str">
        <f t="shared" si="26"/>
        <v/>
      </c>
      <c r="V157" s="73" t="str">
        <f t="shared" si="29"/>
        <v/>
      </c>
      <c r="W157" s="81" t="str">
        <f t="shared" si="31"/>
        <v/>
      </c>
      <c r="X157" s="188" t="str">
        <f t="shared" si="10"/>
        <v/>
      </c>
      <c r="Y157" s="14">
        <f t="shared" si="32"/>
        <v>0</v>
      </c>
    </row>
    <row r="158" spans="1:25" ht="12.75" hidden="1" customHeight="1">
      <c r="A158" s="67"/>
      <c r="B158" s="3"/>
      <c r="C158" s="37"/>
      <c r="D158" s="42"/>
      <c r="E158" s="68"/>
      <c r="F158" s="68"/>
      <c r="G158" s="69"/>
      <c r="H158" s="78"/>
      <c r="I158" s="184"/>
      <c r="J158" s="199" t="str">
        <f t="shared" si="28"/>
        <v/>
      </c>
      <c r="K158" s="71"/>
      <c r="L158" s="71"/>
      <c r="M158" s="72"/>
      <c r="N158" s="73" t="str">
        <f t="shared" si="30"/>
        <v/>
      </c>
      <c r="O158" s="79" t="str">
        <f t="shared" si="7"/>
        <v/>
      </c>
      <c r="P158" s="80" t="str">
        <f t="shared" si="22"/>
        <v/>
      </c>
      <c r="Q158" s="76" t="str">
        <f t="shared" si="27"/>
        <v/>
      </c>
      <c r="R158" s="73" t="str">
        <f t="shared" si="23"/>
        <v/>
      </c>
      <c r="S158" s="73" t="str">
        <f t="shared" si="24"/>
        <v/>
      </c>
      <c r="T158" s="73" t="str">
        <f t="shared" si="25"/>
        <v/>
      </c>
      <c r="U158" s="73" t="str">
        <f t="shared" si="26"/>
        <v/>
      </c>
      <c r="V158" s="73" t="str">
        <f t="shared" si="29"/>
        <v/>
      </c>
      <c r="W158" s="81" t="str">
        <f t="shared" si="31"/>
        <v/>
      </c>
      <c r="X158" s="188" t="str">
        <f t="shared" si="10"/>
        <v/>
      </c>
      <c r="Y158" s="14">
        <f t="shared" si="32"/>
        <v>0</v>
      </c>
    </row>
    <row r="159" spans="1:25" ht="12.75" hidden="1" customHeight="1">
      <c r="A159" s="67"/>
      <c r="B159" s="3"/>
      <c r="C159" s="37"/>
      <c r="D159" s="42"/>
      <c r="E159" s="68"/>
      <c r="F159" s="68"/>
      <c r="G159" s="69"/>
      <c r="H159" s="78"/>
      <c r="I159" s="184"/>
      <c r="J159" s="199" t="str">
        <f t="shared" si="28"/>
        <v/>
      </c>
      <c r="K159" s="71"/>
      <c r="L159" s="71"/>
      <c r="M159" s="72"/>
      <c r="N159" s="73" t="str">
        <f t="shared" si="30"/>
        <v/>
      </c>
      <c r="O159" s="79" t="str">
        <f t="shared" si="7"/>
        <v/>
      </c>
      <c r="P159" s="80" t="str">
        <f t="shared" si="22"/>
        <v/>
      </c>
      <c r="Q159" s="76" t="str">
        <f t="shared" si="27"/>
        <v/>
      </c>
      <c r="R159" s="73" t="str">
        <f t="shared" si="23"/>
        <v/>
      </c>
      <c r="S159" s="73" t="str">
        <f t="shared" si="24"/>
        <v/>
      </c>
      <c r="T159" s="73" t="str">
        <f t="shared" si="25"/>
        <v/>
      </c>
      <c r="U159" s="73" t="str">
        <f t="shared" si="26"/>
        <v/>
      </c>
      <c r="V159" s="73" t="str">
        <f t="shared" si="29"/>
        <v/>
      </c>
      <c r="W159" s="81" t="str">
        <f t="shared" si="31"/>
        <v/>
      </c>
      <c r="X159" s="188" t="str">
        <f t="shared" si="10"/>
        <v/>
      </c>
      <c r="Y159" s="14">
        <f t="shared" si="32"/>
        <v>0</v>
      </c>
    </row>
    <row r="160" spans="1:25" ht="12.75" hidden="1" customHeight="1">
      <c r="A160" s="67"/>
      <c r="B160" s="3"/>
      <c r="C160" s="37"/>
      <c r="D160" s="42"/>
      <c r="E160" s="68"/>
      <c r="F160" s="68"/>
      <c r="G160" s="69"/>
      <c r="H160" s="78"/>
      <c r="I160" s="184"/>
      <c r="J160" s="199" t="str">
        <f t="shared" si="28"/>
        <v/>
      </c>
      <c r="K160" s="71"/>
      <c r="L160" s="71"/>
      <c r="M160" s="72"/>
      <c r="N160" s="73" t="str">
        <f t="shared" si="30"/>
        <v/>
      </c>
      <c r="O160" s="79" t="str">
        <f t="shared" si="7"/>
        <v/>
      </c>
      <c r="P160" s="80" t="str">
        <f t="shared" si="22"/>
        <v/>
      </c>
      <c r="Q160" s="76" t="str">
        <f t="shared" si="27"/>
        <v/>
      </c>
      <c r="R160" s="73" t="str">
        <f t="shared" si="23"/>
        <v/>
      </c>
      <c r="S160" s="73" t="str">
        <f t="shared" si="24"/>
        <v/>
      </c>
      <c r="T160" s="73" t="str">
        <f t="shared" si="25"/>
        <v/>
      </c>
      <c r="U160" s="73" t="str">
        <f t="shared" si="26"/>
        <v/>
      </c>
      <c r="V160" s="73" t="str">
        <f t="shared" si="29"/>
        <v/>
      </c>
      <c r="W160" s="81" t="str">
        <f t="shared" si="31"/>
        <v/>
      </c>
      <c r="X160" s="188" t="str">
        <f t="shared" si="10"/>
        <v/>
      </c>
      <c r="Y160" s="14">
        <f t="shared" si="32"/>
        <v>0</v>
      </c>
    </row>
    <row r="161" spans="1:25" ht="12.75" hidden="1" customHeight="1">
      <c r="A161" s="67"/>
      <c r="B161" s="3"/>
      <c r="C161" s="37"/>
      <c r="D161" s="42"/>
      <c r="E161" s="68"/>
      <c r="F161" s="68"/>
      <c r="G161" s="69"/>
      <c r="H161" s="78"/>
      <c r="I161" s="184"/>
      <c r="J161" s="199" t="str">
        <f t="shared" si="28"/>
        <v/>
      </c>
      <c r="K161" s="71"/>
      <c r="L161" s="71"/>
      <c r="M161" s="72"/>
      <c r="N161" s="73" t="str">
        <f t="shared" si="30"/>
        <v/>
      </c>
      <c r="O161" s="79" t="str">
        <f t="shared" si="7"/>
        <v/>
      </c>
      <c r="P161" s="80" t="str">
        <f t="shared" si="22"/>
        <v/>
      </c>
      <c r="Q161" s="76" t="str">
        <f t="shared" si="27"/>
        <v/>
      </c>
      <c r="R161" s="73" t="str">
        <f t="shared" si="23"/>
        <v/>
      </c>
      <c r="S161" s="73" t="str">
        <f t="shared" si="24"/>
        <v/>
      </c>
      <c r="T161" s="73" t="str">
        <f t="shared" si="25"/>
        <v/>
      </c>
      <c r="U161" s="73" t="str">
        <f t="shared" si="26"/>
        <v/>
      </c>
      <c r="V161" s="73" t="str">
        <f t="shared" si="29"/>
        <v/>
      </c>
      <c r="W161" s="81" t="str">
        <f t="shared" si="31"/>
        <v/>
      </c>
      <c r="X161" s="188" t="str">
        <f t="shared" si="10"/>
        <v/>
      </c>
      <c r="Y161" s="14">
        <f t="shared" si="32"/>
        <v>0</v>
      </c>
    </row>
    <row r="162" spans="1:25" ht="12.75" hidden="1" customHeight="1">
      <c r="A162" s="67"/>
      <c r="B162" s="3"/>
      <c r="C162" s="37"/>
      <c r="D162" s="42"/>
      <c r="E162" s="68"/>
      <c r="F162" s="68"/>
      <c r="G162" s="69"/>
      <c r="H162" s="78"/>
      <c r="I162" s="184"/>
      <c r="J162" s="199" t="str">
        <f t="shared" si="28"/>
        <v/>
      </c>
      <c r="K162" s="71"/>
      <c r="L162" s="71"/>
      <c r="M162" s="72"/>
      <c r="N162" s="73" t="str">
        <f t="shared" si="30"/>
        <v/>
      </c>
      <c r="O162" s="79" t="str">
        <f t="shared" si="7"/>
        <v/>
      </c>
      <c r="P162" s="80" t="str">
        <f t="shared" si="22"/>
        <v/>
      </c>
      <c r="Q162" s="76" t="str">
        <f t="shared" si="27"/>
        <v/>
      </c>
      <c r="R162" s="73" t="str">
        <f t="shared" si="23"/>
        <v/>
      </c>
      <c r="S162" s="73" t="str">
        <f t="shared" si="24"/>
        <v/>
      </c>
      <c r="T162" s="73" t="str">
        <f t="shared" si="25"/>
        <v/>
      </c>
      <c r="U162" s="73" t="str">
        <f t="shared" si="26"/>
        <v/>
      </c>
      <c r="V162" s="73" t="str">
        <f t="shared" si="29"/>
        <v/>
      </c>
      <c r="W162" s="81" t="str">
        <f t="shared" si="31"/>
        <v/>
      </c>
      <c r="X162" s="188" t="str">
        <f t="shared" si="10"/>
        <v/>
      </c>
      <c r="Y162" s="14">
        <f t="shared" si="32"/>
        <v>0</v>
      </c>
    </row>
    <row r="163" spans="1:25" ht="12.75" hidden="1" customHeight="1">
      <c r="A163" s="67"/>
      <c r="B163" s="3"/>
      <c r="C163" s="37"/>
      <c r="D163" s="42"/>
      <c r="E163" s="68"/>
      <c r="F163" s="68"/>
      <c r="G163" s="69"/>
      <c r="H163" s="78"/>
      <c r="I163" s="184"/>
      <c r="J163" s="199" t="str">
        <f t="shared" si="28"/>
        <v/>
      </c>
      <c r="K163" s="71"/>
      <c r="L163" s="71"/>
      <c r="M163" s="72"/>
      <c r="N163" s="73" t="str">
        <f t="shared" si="30"/>
        <v/>
      </c>
      <c r="O163" s="79" t="str">
        <f t="shared" si="7"/>
        <v/>
      </c>
      <c r="P163" s="80" t="str">
        <f t="shared" si="22"/>
        <v/>
      </c>
      <c r="Q163" s="76" t="str">
        <f t="shared" si="27"/>
        <v/>
      </c>
      <c r="R163" s="73" t="str">
        <f t="shared" si="23"/>
        <v/>
      </c>
      <c r="S163" s="73" t="str">
        <f t="shared" si="24"/>
        <v/>
      </c>
      <c r="T163" s="73" t="str">
        <f t="shared" si="25"/>
        <v/>
      </c>
      <c r="U163" s="73" t="str">
        <f t="shared" si="26"/>
        <v/>
      </c>
      <c r="V163" s="73" t="str">
        <f t="shared" si="29"/>
        <v/>
      </c>
      <c r="W163" s="81" t="str">
        <f t="shared" si="31"/>
        <v/>
      </c>
      <c r="X163" s="188" t="str">
        <f t="shared" si="10"/>
        <v/>
      </c>
      <c r="Y163" s="14">
        <f t="shared" si="32"/>
        <v>0</v>
      </c>
    </row>
    <row r="164" spans="1:25" ht="12.75" hidden="1" customHeight="1">
      <c r="A164" s="67"/>
      <c r="B164" s="3"/>
      <c r="C164" s="37"/>
      <c r="D164" s="42"/>
      <c r="E164" s="68"/>
      <c r="F164" s="68"/>
      <c r="G164" s="69"/>
      <c r="H164" s="78"/>
      <c r="I164" s="184"/>
      <c r="J164" s="199" t="str">
        <f t="shared" si="28"/>
        <v/>
      </c>
      <c r="K164" s="71"/>
      <c r="L164" s="71"/>
      <c r="M164" s="72"/>
      <c r="N164" s="73" t="str">
        <f t="shared" si="30"/>
        <v/>
      </c>
      <c r="O164" s="79" t="str">
        <f t="shared" si="7"/>
        <v/>
      </c>
      <c r="P164" s="80" t="str">
        <f t="shared" si="22"/>
        <v/>
      </c>
      <c r="Q164" s="76" t="str">
        <f t="shared" si="27"/>
        <v/>
      </c>
      <c r="R164" s="73" t="str">
        <f t="shared" si="23"/>
        <v/>
      </c>
      <c r="S164" s="73" t="str">
        <f t="shared" si="24"/>
        <v/>
      </c>
      <c r="T164" s="73" t="str">
        <f t="shared" si="25"/>
        <v/>
      </c>
      <c r="U164" s="73" t="str">
        <f t="shared" si="26"/>
        <v/>
      </c>
      <c r="V164" s="73" t="str">
        <f t="shared" si="29"/>
        <v/>
      </c>
      <c r="W164" s="81" t="str">
        <f t="shared" si="31"/>
        <v/>
      </c>
      <c r="X164" s="188" t="str">
        <f t="shared" si="10"/>
        <v/>
      </c>
      <c r="Y164" s="14">
        <f t="shared" si="32"/>
        <v>0</v>
      </c>
    </row>
    <row r="165" spans="1:25" ht="12.75" hidden="1" customHeight="1">
      <c r="A165" s="67"/>
      <c r="B165" s="3"/>
      <c r="C165" s="37"/>
      <c r="D165" s="42"/>
      <c r="E165" s="68"/>
      <c r="F165" s="68"/>
      <c r="G165" s="69"/>
      <c r="H165" s="78"/>
      <c r="I165" s="184"/>
      <c r="J165" s="199" t="str">
        <f t="shared" si="28"/>
        <v/>
      </c>
      <c r="K165" s="71"/>
      <c r="L165" s="71"/>
      <c r="M165" s="72"/>
      <c r="N165" s="73" t="str">
        <f t="shared" si="30"/>
        <v/>
      </c>
      <c r="O165" s="79" t="str">
        <f t="shared" si="7"/>
        <v/>
      </c>
      <c r="P165" s="80" t="str">
        <f t="shared" si="22"/>
        <v/>
      </c>
      <c r="Q165" s="76" t="str">
        <f t="shared" si="27"/>
        <v/>
      </c>
      <c r="R165" s="73" t="str">
        <f t="shared" si="23"/>
        <v/>
      </c>
      <c r="S165" s="73" t="str">
        <f t="shared" si="24"/>
        <v/>
      </c>
      <c r="T165" s="73" t="str">
        <f t="shared" si="25"/>
        <v/>
      </c>
      <c r="U165" s="73" t="str">
        <f t="shared" si="26"/>
        <v/>
      </c>
      <c r="V165" s="73" t="str">
        <f t="shared" si="29"/>
        <v/>
      </c>
      <c r="W165" s="81" t="str">
        <f t="shared" si="31"/>
        <v/>
      </c>
      <c r="X165" s="188" t="str">
        <f t="shared" si="10"/>
        <v/>
      </c>
      <c r="Y165" s="14">
        <f t="shared" si="32"/>
        <v>0</v>
      </c>
    </row>
    <row r="166" spans="1:25" ht="12.75" hidden="1" customHeight="1">
      <c r="A166" s="67"/>
      <c r="B166" s="3"/>
      <c r="C166" s="37"/>
      <c r="D166" s="42"/>
      <c r="E166" s="68"/>
      <c r="F166" s="68"/>
      <c r="G166" s="69"/>
      <c r="H166" s="78"/>
      <c r="I166" s="184"/>
      <c r="J166" s="199" t="str">
        <f t="shared" si="28"/>
        <v/>
      </c>
      <c r="K166" s="71"/>
      <c r="L166" s="71"/>
      <c r="M166" s="72"/>
      <c r="N166" s="73" t="str">
        <f t="shared" si="30"/>
        <v/>
      </c>
      <c r="O166" s="79" t="str">
        <f t="shared" si="7"/>
        <v/>
      </c>
      <c r="P166" s="80" t="str">
        <f t="shared" si="22"/>
        <v/>
      </c>
      <c r="Q166" s="76" t="str">
        <f t="shared" si="27"/>
        <v/>
      </c>
      <c r="R166" s="73" t="str">
        <f t="shared" si="23"/>
        <v/>
      </c>
      <c r="S166" s="73" t="str">
        <f t="shared" si="24"/>
        <v/>
      </c>
      <c r="T166" s="73" t="str">
        <f t="shared" si="25"/>
        <v/>
      </c>
      <c r="U166" s="73" t="str">
        <f t="shared" si="26"/>
        <v/>
      </c>
      <c r="V166" s="73" t="str">
        <f t="shared" si="29"/>
        <v/>
      </c>
      <c r="W166" s="81" t="str">
        <f t="shared" si="31"/>
        <v/>
      </c>
      <c r="X166" s="188" t="str">
        <f t="shared" si="10"/>
        <v/>
      </c>
      <c r="Y166" s="14">
        <f t="shared" si="32"/>
        <v>0</v>
      </c>
    </row>
    <row r="167" spans="1:25" ht="12.75" hidden="1" customHeight="1">
      <c r="A167" s="67"/>
      <c r="B167" s="3"/>
      <c r="C167" s="37"/>
      <c r="D167" s="42"/>
      <c r="E167" s="68"/>
      <c r="F167" s="68"/>
      <c r="G167" s="69"/>
      <c r="H167" s="78"/>
      <c r="I167" s="184"/>
      <c r="J167" s="199" t="str">
        <f t="shared" si="28"/>
        <v/>
      </c>
      <c r="K167" s="71"/>
      <c r="L167" s="71"/>
      <c r="M167" s="72"/>
      <c r="N167" s="73" t="str">
        <f t="shared" si="30"/>
        <v/>
      </c>
      <c r="O167" s="79" t="str">
        <f t="shared" si="7"/>
        <v/>
      </c>
      <c r="P167" s="80" t="str">
        <f t="shared" ref="P167:P198" si="33">IF($Y167 = 1,IF($P$23="No",$P$24,0),"")</f>
        <v/>
      </c>
      <c r="Q167" s="76" t="str">
        <f t="shared" si="27"/>
        <v/>
      </c>
      <c r="R167" s="73" t="str">
        <f t="shared" ref="R167:R198" si="34">IF($Y167 = 1,IFERROR(IF($P$34="Per Bed",$Q$34,$Q$34 /F167),0) + IFERROR(IF($P$35="Per Bed",$Q$35,$Q$35/F167),0),"")</f>
        <v/>
      </c>
      <c r="S167" s="73" t="str">
        <f t="shared" ref="S167:S198" si="35">IF($Y167 = 1,IFERROR(IF($P$36="Per Bed",$Q$36,$Q$36/F167),0),"")</f>
        <v/>
      </c>
      <c r="T167" s="73" t="str">
        <f t="shared" ref="T167:T198" si="36">IF($Y167 = 1,IFERROR(IF($P$38="Per Bed",$Q$38,$Q$38 /F167),0) + IFERROR(IF($P$39="Per Bed",$Q$39,$Q$39/F167),0),"")</f>
        <v/>
      </c>
      <c r="U167" s="73" t="str">
        <f t="shared" ref="U167:U198" si="37">IF($Y167 = 1,IFERROR(IF($P$40="Per Bed",$Q$40,$Q$40/F167),0) + IFERROR(IF($P$41="Per Bed",$Q$41,$Q$41/F167),0) + IFERROR(IF($P$42="Per Bed",$Q$42,$Q$42/F167),0),"")</f>
        <v/>
      </c>
      <c r="V167" s="73" t="str">
        <f t="shared" si="29"/>
        <v/>
      </c>
      <c r="W167" s="81" t="str">
        <f t="shared" si="31"/>
        <v/>
      </c>
      <c r="X167" s="188" t="str">
        <f t="shared" si="10"/>
        <v/>
      </c>
      <c r="Y167" s="14">
        <f t="shared" si="32"/>
        <v>0</v>
      </c>
    </row>
    <row r="168" spans="1:25" ht="12.75" hidden="1" customHeight="1">
      <c r="A168" s="67"/>
      <c r="B168" s="3"/>
      <c r="C168" s="37"/>
      <c r="D168" s="42"/>
      <c r="E168" s="68"/>
      <c r="F168" s="68"/>
      <c r="G168" s="69"/>
      <c r="H168" s="78"/>
      <c r="I168" s="184"/>
      <c r="J168" s="199" t="str">
        <f t="shared" si="28"/>
        <v/>
      </c>
      <c r="K168" s="71"/>
      <c r="L168" s="71"/>
      <c r="M168" s="72"/>
      <c r="N168" s="73" t="str">
        <f t="shared" si="30"/>
        <v/>
      </c>
      <c r="O168" s="79" t="str">
        <f t="shared" si="7"/>
        <v/>
      </c>
      <c r="P168" s="80" t="str">
        <f t="shared" si="33"/>
        <v/>
      </c>
      <c r="Q168" s="76" t="str">
        <f t="shared" si="27"/>
        <v/>
      </c>
      <c r="R168" s="73" t="str">
        <f t="shared" si="34"/>
        <v/>
      </c>
      <c r="S168" s="73" t="str">
        <f t="shared" si="35"/>
        <v/>
      </c>
      <c r="T168" s="73" t="str">
        <f t="shared" si="36"/>
        <v/>
      </c>
      <c r="U168" s="73" t="str">
        <f t="shared" si="37"/>
        <v/>
      </c>
      <c r="V168" s="73" t="str">
        <f t="shared" si="29"/>
        <v/>
      </c>
      <c r="W168" s="81" t="str">
        <f t="shared" si="31"/>
        <v/>
      </c>
      <c r="X168" s="188" t="str">
        <f t="shared" si="10"/>
        <v/>
      </c>
      <c r="Y168" s="14">
        <f t="shared" si="32"/>
        <v>0</v>
      </c>
    </row>
    <row r="169" spans="1:25" ht="12.75" hidden="1" customHeight="1">
      <c r="A169" s="67"/>
      <c r="B169" s="3"/>
      <c r="C169" s="37"/>
      <c r="D169" s="42"/>
      <c r="E169" s="68"/>
      <c r="F169" s="68"/>
      <c r="G169" s="69"/>
      <c r="H169" s="78"/>
      <c r="I169" s="184"/>
      <c r="J169" s="199" t="str">
        <f t="shared" si="28"/>
        <v/>
      </c>
      <c r="K169" s="71"/>
      <c r="L169" s="71"/>
      <c r="M169" s="72"/>
      <c r="N169" s="73" t="str">
        <f t="shared" si="30"/>
        <v/>
      </c>
      <c r="O169" s="79" t="str">
        <f t="shared" si="7"/>
        <v/>
      </c>
      <c r="P169" s="80" t="str">
        <f t="shared" si="33"/>
        <v/>
      </c>
      <c r="Q169" s="76" t="str">
        <f t="shared" si="27"/>
        <v/>
      </c>
      <c r="R169" s="73" t="str">
        <f t="shared" si="34"/>
        <v/>
      </c>
      <c r="S169" s="73" t="str">
        <f t="shared" si="35"/>
        <v/>
      </c>
      <c r="T169" s="73" t="str">
        <f t="shared" si="36"/>
        <v/>
      </c>
      <c r="U169" s="73" t="str">
        <f t="shared" si="37"/>
        <v/>
      </c>
      <c r="V169" s="73" t="str">
        <f t="shared" si="29"/>
        <v/>
      </c>
      <c r="W169" s="81" t="str">
        <f t="shared" si="31"/>
        <v/>
      </c>
      <c r="X169" s="188" t="str">
        <f t="shared" si="10"/>
        <v/>
      </c>
      <c r="Y169" s="14">
        <f t="shared" si="32"/>
        <v>0</v>
      </c>
    </row>
    <row r="170" spans="1:25" ht="12.75" hidden="1" customHeight="1">
      <c r="A170" s="67"/>
      <c r="B170" s="3"/>
      <c r="C170" s="37"/>
      <c r="D170" s="42"/>
      <c r="E170" s="68"/>
      <c r="F170" s="68"/>
      <c r="G170" s="69"/>
      <c r="H170" s="78"/>
      <c r="I170" s="184"/>
      <c r="J170" s="199" t="str">
        <f t="shared" si="28"/>
        <v/>
      </c>
      <c r="K170" s="71"/>
      <c r="L170" s="71"/>
      <c r="M170" s="72"/>
      <c r="N170" s="73" t="str">
        <f t="shared" si="30"/>
        <v/>
      </c>
      <c r="O170" s="79" t="str">
        <f t="shared" si="7"/>
        <v/>
      </c>
      <c r="P170" s="80" t="str">
        <f t="shared" si="33"/>
        <v/>
      </c>
      <c r="Q170" s="76" t="str">
        <f t="shared" si="27"/>
        <v/>
      </c>
      <c r="R170" s="73" t="str">
        <f t="shared" si="34"/>
        <v/>
      </c>
      <c r="S170" s="73" t="str">
        <f t="shared" si="35"/>
        <v/>
      </c>
      <c r="T170" s="73" t="str">
        <f t="shared" si="36"/>
        <v/>
      </c>
      <c r="U170" s="73" t="str">
        <f t="shared" si="37"/>
        <v/>
      </c>
      <c r="V170" s="73" t="str">
        <f t="shared" si="29"/>
        <v/>
      </c>
      <c r="W170" s="81" t="str">
        <f t="shared" si="31"/>
        <v/>
      </c>
      <c r="X170" s="188" t="str">
        <f t="shared" si="10"/>
        <v/>
      </c>
      <c r="Y170" s="14">
        <f t="shared" si="32"/>
        <v>0</v>
      </c>
    </row>
    <row r="171" spans="1:25" ht="12.75" hidden="1" customHeight="1">
      <c r="A171" s="67"/>
      <c r="B171" s="3"/>
      <c r="C171" s="37"/>
      <c r="D171" s="42"/>
      <c r="E171" s="68"/>
      <c r="F171" s="68"/>
      <c r="G171" s="69"/>
      <c r="H171" s="78"/>
      <c r="I171" s="184"/>
      <c r="J171" s="199" t="str">
        <f t="shared" si="28"/>
        <v/>
      </c>
      <c r="K171" s="71"/>
      <c r="L171" s="71"/>
      <c r="M171" s="72"/>
      <c r="N171" s="73" t="str">
        <f t="shared" si="30"/>
        <v/>
      </c>
      <c r="O171" s="79" t="str">
        <f t="shared" si="7"/>
        <v/>
      </c>
      <c r="P171" s="80" t="str">
        <f t="shared" si="33"/>
        <v/>
      </c>
      <c r="Q171" s="76" t="str">
        <f t="shared" si="27"/>
        <v/>
      </c>
      <c r="R171" s="73" t="str">
        <f t="shared" si="34"/>
        <v/>
      </c>
      <c r="S171" s="73" t="str">
        <f t="shared" si="35"/>
        <v/>
      </c>
      <c r="T171" s="73" t="str">
        <f t="shared" si="36"/>
        <v/>
      </c>
      <c r="U171" s="73" t="str">
        <f t="shared" si="37"/>
        <v/>
      </c>
      <c r="V171" s="73" t="str">
        <f t="shared" si="29"/>
        <v/>
      </c>
      <c r="W171" s="81" t="str">
        <f t="shared" si="31"/>
        <v/>
      </c>
      <c r="X171" s="188" t="str">
        <f t="shared" si="10"/>
        <v/>
      </c>
      <c r="Y171" s="14">
        <f t="shared" si="32"/>
        <v>0</v>
      </c>
    </row>
    <row r="172" spans="1:25" ht="12.75" hidden="1" customHeight="1">
      <c r="A172" s="67"/>
      <c r="B172" s="3"/>
      <c r="C172" s="37"/>
      <c r="D172" s="42"/>
      <c r="E172" s="68"/>
      <c r="F172" s="68"/>
      <c r="G172" s="69"/>
      <c r="H172" s="78"/>
      <c r="I172" s="184"/>
      <c r="J172" s="199" t="str">
        <f t="shared" si="28"/>
        <v/>
      </c>
      <c r="K172" s="71"/>
      <c r="L172" s="71"/>
      <c r="M172" s="72"/>
      <c r="N172" s="73" t="str">
        <f t="shared" si="30"/>
        <v/>
      </c>
      <c r="O172" s="79" t="str">
        <f t="shared" si="7"/>
        <v/>
      </c>
      <c r="P172" s="80" t="str">
        <f t="shared" si="33"/>
        <v/>
      </c>
      <c r="Q172" s="76" t="str">
        <f t="shared" si="27"/>
        <v/>
      </c>
      <c r="R172" s="73" t="str">
        <f t="shared" si="34"/>
        <v/>
      </c>
      <c r="S172" s="73" t="str">
        <f t="shared" si="35"/>
        <v/>
      </c>
      <c r="T172" s="73" t="str">
        <f t="shared" si="36"/>
        <v/>
      </c>
      <c r="U172" s="73" t="str">
        <f t="shared" si="37"/>
        <v/>
      </c>
      <c r="V172" s="73" t="str">
        <f t="shared" si="29"/>
        <v/>
      </c>
      <c r="W172" s="81" t="str">
        <f t="shared" si="31"/>
        <v/>
      </c>
      <c r="X172" s="188" t="str">
        <f t="shared" si="10"/>
        <v/>
      </c>
      <c r="Y172" s="14">
        <f t="shared" si="32"/>
        <v>0</v>
      </c>
    </row>
    <row r="173" spans="1:25" ht="12.75" hidden="1" customHeight="1">
      <c r="A173" s="67"/>
      <c r="B173" s="3"/>
      <c r="C173" s="37"/>
      <c r="D173" s="42"/>
      <c r="E173" s="68"/>
      <c r="F173" s="68"/>
      <c r="G173" s="69"/>
      <c r="H173" s="78"/>
      <c r="I173" s="184"/>
      <c r="J173" s="199" t="str">
        <f t="shared" si="28"/>
        <v/>
      </c>
      <c r="K173" s="71"/>
      <c r="L173" s="71"/>
      <c r="M173" s="72"/>
      <c r="N173" s="73" t="str">
        <f t="shared" si="30"/>
        <v/>
      </c>
      <c r="O173" s="79" t="str">
        <f t="shared" si="7"/>
        <v/>
      </c>
      <c r="P173" s="80" t="str">
        <f t="shared" si="33"/>
        <v/>
      </c>
      <c r="Q173" s="76" t="str">
        <f t="shared" si="27"/>
        <v/>
      </c>
      <c r="R173" s="73" t="str">
        <f t="shared" si="34"/>
        <v/>
      </c>
      <c r="S173" s="73" t="str">
        <f t="shared" si="35"/>
        <v/>
      </c>
      <c r="T173" s="73" t="str">
        <f t="shared" si="36"/>
        <v/>
      </c>
      <c r="U173" s="73" t="str">
        <f t="shared" si="37"/>
        <v/>
      </c>
      <c r="V173" s="73" t="str">
        <f t="shared" si="29"/>
        <v/>
      </c>
      <c r="W173" s="81" t="str">
        <f t="shared" si="31"/>
        <v/>
      </c>
      <c r="X173" s="188" t="str">
        <f t="shared" si="10"/>
        <v/>
      </c>
      <c r="Y173" s="14">
        <f t="shared" si="32"/>
        <v>0</v>
      </c>
    </row>
    <row r="174" spans="1:25" ht="12.75" hidden="1" customHeight="1">
      <c r="A174" s="67"/>
      <c r="B174" s="3"/>
      <c r="C174" s="37"/>
      <c r="D174" s="42"/>
      <c r="E174" s="68"/>
      <c r="F174" s="68"/>
      <c r="G174" s="69"/>
      <c r="H174" s="78"/>
      <c r="I174" s="184"/>
      <c r="J174" s="199" t="str">
        <f t="shared" si="28"/>
        <v/>
      </c>
      <c r="K174" s="71"/>
      <c r="L174" s="71"/>
      <c r="M174" s="72"/>
      <c r="N174" s="73" t="str">
        <f t="shared" si="30"/>
        <v/>
      </c>
      <c r="O174" s="79" t="str">
        <f t="shared" si="7"/>
        <v/>
      </c>
      <c r="P174" s="80" t="str">
        <f t="shared" si="33"/>
        <v/>
      </c>
      <c r="Q174" s="76" t="str">
        <f t="shared" si="27"/>
        <v/>
      </c>
      <c r="R174" s="73" t="str">
        <f t="shared" si="34"/>
        <v/>
      </c>
      <c r="S174" s="73" t="str">
        <f t="shared" si="35"/>
        <v/>
      </c>
      <c r="T174" s="73" t="str">
        <f t="shared" si="36"/>
        <v/>
      </c>
      <c r="U174" s="73" t="str">
        <f t="shared" si="37"/>
        <v/>
      </c>
      <c r="V174" s="73" t="str">
        <f t="shared" si="29"/>
        <v/>
      </c>
      <c r="W174" s="81" t="str">
        <f t="shared" si="31"/>
        <v/>
      </c>
      <c r="X174" s="188" t="str">
        <f t="shared" si="10"/>
        <v/>
      </c>
      <c r="Y174" s="14">
        <f t="shared" si="32"/>
        <v>0</v>
      </c>
    </row>
    <row r="175" spans="1:25" ht="12.75" hidden="1" customHeight="1">
      <c r="A175" s="67"/>
      <c r="B175" s="3"/>
      <c r="C175" s="37"/>
      <c r="D175" s="42"/>
      <c r="E175" s="68"/>
      <c r="F175" s="68"/>
      <c r="G175" s="69"/>
      <c r="H175" s="78"/>
      <c r="I175" s="184"/>
      <c r="J175" s="199" t="str">
        <f t="shared" si="28"/>
        <v/>
      </c>
      <c r="K175" s="71"/>
      <c r="L175" s="71"/>
      <c r="M175" s="72"/>
      <c r="N175" s="73" t="str">
        <f t="shared" si="30"/>
        <v/>
      </c>
      <c r="O175" s="79" t="str">
        <f t="shared" si="7"/>
        <v/>
      </c>
      <c r="P175" s="80" t="str">
        <f t="shared" si="33"/>
        <v/>
      </c>
      <c r="Q175" s="76" t="str">
        <f t="shared" si="27"/>
        <v/>
      </c>
      <c r="R175" s="73" t="str">
        <f t="shared" si="34"/>
        <v/>
      </c>
      <c r="S175" s="73" t="str">
        <f t="shared" si="35"/>
        <v/>
      </c>
      <c r="T175" s="73" t="str">
        <f t="shared" si="36"/>
        <v/>
      </c>
      <c r="U175" s="73" t="str">
        <f t="shared" si="37"/>
        <v/>
      </c>
      <c r="V175" s="73" t="str">
        <f t="shared" si="29"/>
        <v/>
      </c>
      <c r="W175" s="81" t="str">
        <f t="shared" si="31"/>
        <v/>
      </c>
      <c r="X175" s="188" t="str">
        <f t="shared" si="10"/>
        <v/>
      </c>
      <c r="Y175" s="14">
        <f t="shared" si="32"/>
        <v>0</v>
      </c>
    </row>
    <row r="176" spans="1:25" ht="12.75" hidden="1" customHeight="1">
      <c r="A176" s="67"/>
      <c r="B176" s="3"/>
      <c r="C176" s="37"/>
      <c r="D176" s="42"/>
      <c r="E176" s="68"/>
      <c r="F176" s="68"/>
      <c r="G176" s="69"/>
      <c r="H176" s="78"/>
      <c r="I176" s="184"/>
      <c r="J176" s="199" t="str">
        <f t="shared" si="28"/>
        <v/>
      </c>
      <c r="K176" s="71"/>
      <c r="L176" s="71"/>
      <c r="M176" s="72"/>
      <c r="N176" s="73" t="str">
        <f t="shared" si="30"/>
        <v/>
      </c>
      <c r="O176" s="79" t="str">
        <f t="shared" si="7"/>
        <v/>
      </c>
      <c r="P176" s="80" t="str">
        <f t="shared" si="33"/>
        <v/>
      </c>
      <c r="Q176" s="76" t="str">
        <f t="shared" si="27"/>
        <v/>
      </c>
      <c r="R176" s="73" t="str">
        <f t="shared" si="34"/>
        <v/>
      </c>
      <c r="S176" s="73" t="str">
        <f t="shared" si="35"/>
        <v/>
      </c>
      <c r="T176" s="73" t="str">
        <f t="shared" si="36"/>
        <v/>
      </c>
      <c r="U176" s="73" t="str">
        <f t="shared" si="37"/>
        <v/>
      </c>
      <c r="V176" s="73" t="str">
        <f t="shared" si="29"/>
        <v/>
      </c>
      <c r="W176" s="81" t="str">
        <f t="shared" si="31"/>
        <v/>
      </c>
      <c r="X176" s="188" t="str">
        <f t="shared" si="10"/>
        <v/>
      </c>
      <c r="Y176" s="14">
        <f t="shared" si="32"/>
        <v>0</v>
      </c>
    </row>
    <row r="177" spans="1:25" ht="12.75" hidden="1" customHeight="1">
      <c r="A177" s="67"/>
      <c r="B177" s="3"/>
      <c r="C177" s="37"/>
      <c r="D177" s="42"/>
      <c r="E177" s="68"/>
      <c r="F177" s="68"/>
      <c r="G177" s="69"/>
      <c r="H177" s="78"/>
      <c r="I177" s="184"/>
      <c r="J177" s="199" t="str">
        <f t="shared" si="28"/>
        <v/>
      </c>
      <c r="K177" s="71"/>
      <c r="L177" s="71"/>
      <c r="M177" s="72"/>
      <c r="N177" s="73" t="str">
        <f t="shared" si="30"/>
        <v/>
      </c>
      <c r="O177" s="79" t="str">
        <f t="shared" si="7"/>
        <v/>
      </c>
      <c r="P177" s="80" t="str">
        <f t="shared" si="33"/>
        <v/>
      </c>
      <c r="Q177" s="76" t="str">
        <f t="shared" si="27"/>
        <v/>
      </c>
      <c r="R177" s="73" t="str">
        <f t="shared" si="34"/>
        <v/>
      </c>
      <c r="S177" s="73" t="str">
        <f t="shared" si="35"/>
        <v/>
      </c>
      <c r="T177" s="73" t="str">
        <f t="shared" si="36"/>
        <v/>
      </c>
      <c r="U177" s="73" t="str">
        <f t="shared" si="37"/>
        <v/>
      </c>
      <c r="V177" s="73" t="str">
        <f t="shared" si="29"/>
        <v/>
      </c>
      <c r="W177" s="81" t="str">
        <f t="shared" si="31"/>
        <v/>
      </c>
      <c r="X177" s="188" t="str">
        <f t="shared" si="10"/>
        <v/>
      </c>
      <c r="Y177" s="14">
        <f t="shared" si="32"/>
        <v>0</v>
      </c>
    </row>
    <row r="178" spans="1:25" ht="12.75" hidden="1" customHeight="1">
      <c r="A178" s="67"/>
      <c r="B178" s="3"/>
      <c r="C178" s="37"/>
      <c r="D178" s="42"/>
      <c r="E178" s="68"/>
      <c r="F178" s="68"/>
      <c r="G178" s="69"/>
      <c r="H178" s="78"/>
      <c r="I178" s="184"/>
      <c r="J178" s="199" t="str">
        <f t="shared" si="28"/>
        <v/>
      </c>
      <c r="K178" s="71"/>
      <c r="L178" s="71"/>
      <c r="M178" s="72"/>
      <c r="N178" s="73" t="str">
        <f t="shared" si="30"/>
        <v/>
      </c>
      <c r="O178" s="79" t="str">
        <f t="shared" si="7"/>
        <v/>
      </c>
      <c r="P178" s="80" t="str">
        <f t="shared" si="33"/>
        <v/>
      </c>
      <c r="Q178" s="76" t="str">
        <f t="shared" si="27"/>
        <v/>
      </c>
      <c r="R178" s="73" t="str">
        <f t="shared" si="34"/>
        <v/>
      </c>
      <c r="S178" s="73" t="str">
        <f t="shared" si="35"/>
        <v/>
      </c>
      <c r="T178" s="73" t="str">
        <f t="shared" si="36"/>
        <v/>
      </c>
      <c r="U178" s="73" t="str">
        <f t="shared" si="37"/>
        <v/>
      </c>
      <c r="V178" s="73" t="str">
        <f t="shared" si="29"/>
        <v/>
      </c>
      <c r="W178" s="81" t="str">
        <f t="shared" si="31"/>
        <v/>
      </c>
      <c r="X178" s="188" t="str">
        <f t="shared" si="10"/>
        <v/>
      </c>
      <c r="Y178" s="14">
        <f t="shared" si="32"/>
        <v>0</v>
      </c>
    </row>
    <row r="179" spans="1:25" ht="12.75" hidden="1" customHeight="1">
      <c r="A179" s="67"/>
      <c r="B179" s="3"/>
      <c r="C179" s="37"/>
      <c r="D179" s="42"/>
      <c r="E179" s="68"/>
      <c r="F179" s="68"/>
      <c r="G179" s="69"/>
      <c r="H179" s="78"/>
      <c r="I179" s="184"/>
      <c r="J179" s="199" t="str">
        <f t="shared" si="28"/>
        <v/>
      </c>
      <c r="K179" s="71"/>
      <c r="L179" s="71"/>
      <c r="M179" s="72"/>
      <c r="N179" s="73" t="str">
        <f t="shared" si="30"/>
        <v/>
      </c>
      <c r="O179" s="79" t="str">
        <f t="shared" si="7"/>
        <v/>
      </c>
      <c r="P179" s="80" t="str">
        <f t="shared" si="33"/>
        <v/>
      </c>
      <c r="Q179" s="76" t="str">
        <f t="shared" si="27"/>
        <v/>
      </c>
      <c r="R179" s="73" t="str">
        <f t="shared" si="34"/>
        <v/>
      </c>
      <c r="S179" s="73" t="str">
        <f t="shared" si="35"/>
        <v/>
      </c>
      <c r="T179" s="73" t="str">
        <f t="shared" si="36"/>
        <v/>
      </c>
      <c r="U179" s="73" t="str">
        <f t="shared" si="37"/>
        <v/>
      </c>
      <c r="V179" s="73" t="str">
        <f t="shared" si="29"/>
        <v/>
      </c>
      <c r="W179" s="81" t="str">
        <f t="shared" si="31"/>
        <v/>
      </c>
      <c r="X179" s="188" t="str">
        <f t="shared" si="10"/>
        <v/>
      </c>
      <c r="Y179" s="14">
        <f t="shared" si="32"/>
        <v>0</v>
      </c>
    </row>
    <row r="180" spans="1:25" ht="12.75" hidden="1" customHeight="1">
      <c r="A180" s="67"/>
      <c r="B180" s="3"/>
      <c r="C180" s="37"/>
      <c r="D180" s="42"/>
      <c r="E180" s="68"/>
      <c r="F180" s="68"/>
      <c r="G180" s="69"/>
      <c r="H180" s="78"/>
      <c r="I180" s="184"/>
      <c r="J180" s="199" t="str">
        <f t="shared" si="28"/>
        <v/>
      </c>
      <c r="K180" s="71"/>
      <c r="L180" s="71"/>
      <c r="M180" s="72"/>
      <c r="N180" s="73" t="str">
        <f t="shared" si="30"/>
        <v/>
      </c>
      <c r="O180" s="79" t="str">
        <f t="shared" si="7"/>
        <v/>
      </c>
      <c r="P180" s="80" t="str">
        <f t="shared" si="33"/>
        <v/>
      </c>
      <c r="Q180" s="76" t="str">
        <f t="shared" si="27"/>
        <v/>
      </c>
      <c r="R180" s="73" t="str">
        <f t="shared" si="34"/>
        <v/>
      </c>
      <c r="S180" s="73" t="str">
        <f t="shared" si="35"/>
        <v/>
      </c>
      <c r="T180" s="73" t="str">
        <f t="shared" si="36"/>
        <v/>
      </c>
      <c r="U180" s="73" t="str">
        <f t="shared" si="37"/>
        <v/>
      </c>
      <c r="V180" s="73" t="str">
        <f t="shared" si="29"/>
        <v/>
      </c>
      <c r="W180" s="81" t="str">
        <f t="shared" si="31"/>
        <v/>
      </c>
      <c r="X180" s="188" t="str">
        <f t="shared" si="10"/>
        <v/>
      </c>
      <c r="Y180" s="14">
        <f t="shared" si="32"/>
        <v>0</v>
      </c>
    </row>
    <row r="181" spans="1:25" ht="12.75" hidden="1" customHeight="1">
      <c r="A181" s="67"/>
      <c r="B181" s="3"/>
      <c r="C181" s="37"/>
      <c r="D181" s="42"/>
      <c r="E181" s="68"/>
      <c r="F181" s="68"/>
      <c r="G181" s="69"/>
      <c r="H181" s="78"/>
      <c r="I181" s="184"/>
      <c r="J181" s="199" t="str">
        <f t="shared" si="28"/>
        <v/>
      </c>
      <c r="K181" s="71"/>
      <c r="L181" s="71"/>
      <c r="M181" s="72"/>
      <c r="N181" s="73" t="str">
        <f t="shared" si="30"/>
        <v/>
      </c>
      <c r="O181" s="79" t="str">
        <f t="shared" si="7"/>
        <v/>
      </c>
      <c r="P181" s="80" t="str">
        <f t="shared" si="33"/>
        <v/>
      </c>
      <c r="Q181" s="76" t="str">
        <f t="shared" si="27"/>
        <v/>
      </c>
      <c r="R181" s="73" t="str">
        <f t="shared" si="34"/>
        <v/>
      </c>
      <c r="S181" s="73" t="str">
        <f t="shared" si="35"/>
        <v/>
      </c>
      <c r="T181" s="73" t="str">
        <f t="shared" si="36"/>
        <v/>
      </c>
      <c r="U181" s="73" t="str">
        <f t="shared" si="37"/>
        <v/>
      </c>
      <c r="V181" s="73" t="str">
        <f t="shared" si="29"/>
        <v/>
      </c>
      <c r="W181" s="81" t="str">
        <f t="shared" si="31"/>
        <v/>
      </c>
      <c r="X181" s="188" t="str">
        <f t="shared" si="10"/>
        <v/>
      </c>
      <c r="Y181" s="14">
        <f t="shared" si="32"/>
        <v>0</v>
      </c>
    </row>
    <row r="182" spans="1:25" ht="12.75" hidden="1" customHeight="1">
      <c r="A182" s="67"/>
      <c r="B182" s="3"/>
      <c r="C182" s="37"/>
      <c r="D182" s="42"/>
      <c r="E182" s="68"/>
      <c r="F182" s="68"/>
      <c r="G182" s="69"/>
      <c r="H182" s="78"/>
      <c r="I182" s="184"/>
      <c r="J182" s="199" t="str">
        <f t="shared" si="28"/>
        <v/>
      </c>
      <c r="K182" s="71"/>
      <c r="L182" s="71"/>
      <c r="M182" s="72"/>
      <c r="N182" s="73" t="str">
        <f t="shared" si="30"/>
        <v/>
      </c>
      <c r="O182" s="79" t="str">
        <f t="shared" si="7"/>
        <v/>
      </c>
      <c r="P182" s="80" t="str">
        <f t="shared" si="33"/>
        <v/>
      </c>
      <c r="Q182" s="76" t="str">
        <f t="shared" si="27"/>
        <v/>
      </c>
      <c r="R182" s="73" t="str">
        <f t="shared" si="34"/>
        <v/>
      </c>
      <c r="S182" s="73" t="str">
        <f t="shared" si="35"/>
        <v/>
      </c>
      <c r="T182" s="73" t="str">
        <f t="shared" si="36"/>
        <v/>
      </c>
      <c r="U182" s="73" t="str">
        <f t="shared" si="37"/>
        <v/>
      </c>
      <c r="V182" s="73" t="str">
        <f t="shared" si="29"/>
        <v/>
      </c>
      <c r="W182" s="81" t="str">
        <f t="shared" si="31"/>
        <v/>
      </c>
      <c r="X182" s="188" t="str">
        <f t="shared" si="10"/>
        <v/>
      </c>
      <c r="Y182" s="14">
        <f t="shared" si="32"/>
        <v>0</v>
      </c>
    </row>
    <row r="183" spans="1:25" ht="12.75" hidden="1" customHeight="1">
      <c r="A183" s="67"/>
      <c r="B183" s="3"/>
      <c r="C183" s="37"/>
      <c r="D183" s="42"/>
      <c r="E183" s="68"/>
      <c r="F183" s="68"/>
      <c r="G183" s="69"/>
      <c r="H183" s="78"/>
      <c r="I183" s="184"/>
      <c r="J183" s="199" t="str">
        <f t="shared" si="28"/>
        <v/>
      </c>
      <c r="K183" s="71"/>
      <c r="L183" s="71"/>
      <c r="M183" s="72"/>
      <c r="N183" s="73" t="str">
        <f t="shared" si="30"/>
        <v/>
      </c>
      <c r="O183" s="79" t="str">
        <f t="shared" si="7"/>
        <v/>
      </c>
      <c r="P183" s="80" t="str">
        <f t="shared" si="33"/>
        <v/>
      </c>
      <c r="Q183" s="76" t="str">
        <f t="shared" si="27"/>
        <v/>
      </c>
      <c r="R183" s="73" t="str">
        <f t="shared" si="34"/>
        <v/>
      </c>
      <c r="S183" s="73" t="str">
        <f t="shared" si="35"/>
        <v/>
      </c>
      <c r="T183" s="73" t="str">
        <f t="shared" si="36"/>
        <v/>
      </c>
      <c r="U183" s="73" t="str">
        <f t="shared" si="37"/>
        <v/>
      </c>
      <c r="V183" s="73" t="str">
        <f t="shared" si="29"/>
        <v/>
      </c>
      <c r="W183" s="81" t="str">
        <f t="shared" si="31"/>
        <v/>
      </c>
      <c r="X183" s="188" t="str">
        <f t="shared" si="10"/>
        <v/>
      </c>
      <c r="Y183" s="14">
        <f t="shared" si="32"/>
        <v>0</v>
      </c>
    </row>
    <row r="184" spans="1:25" ht="12.75" hidden="1" customHeight="1">
      <c r="A184" s="67"/>
      <c r="B184" s="3"/>
      <c r="C184" s="37"/>
      <c r="D184" s="42"/>
      <c r="E184" s="68"/>
      <c r="F184" s="68"/>
      <c r="G184" s="69"/>
      <c r="H184" s="78"/>
      <c r="I184" s="184"/>
      <c r="J184" s="199" t="str">
        <f t="shared" si="28"/>
        <v/>
      </c>
      <c r="K184" s="71"/>
      <c r="L184" s="71"/>
      <c r="M184" s="72"/>
      <c r="N184" s="73" t="str">
        <f t="shared" si="30"/>
        <v/>
      </c>
      <c r="O184" s="79" t="str">
        <f t="shared" si="7"/>
        <v/>
      </c>
      <c r="P184" s="80" t="str">
        <f t="shared" si="33"/>
        <v/>
      </c>
      <c r="Q184" s="76" t="str">
        <f t="shared" si="27"/>
        <v/>
      </c>
      <c r="R184" s="73" t="str">
        <f t="shared" si="34"/>
        <v/>
      </c>
      <c r="S184" s="73" t="str">
        <f t="shared" si="35"/>
        <v/>
      </c>
      <c r="T184" s="73" t="str">
        <f t="shared" si="36"/>
        <v/>
      </c>
      <c r="U184" s="73" t="str">
        <f t="shared" si="37"/>
        <v/>
      </c>
      <c r="V184" s="73" t="str">
        <f t="shared" si="29"/>
        <v/>
      </c>
      <c r="W184" s="81" t="str">
        <f t="shared" si="31"/>
        <v/>
      </c>
      <c r="X184" s="188" t="str">
        <f t="shared" si="10"/>
        <v/>
      </c>
      <c r="Y184" s="14">
        <f t="shared" si="32"/>
        <v>0</v>
      </c>
    </row>
    <row r="185" spans="1:25" ht="12.75" hidden="1" customHeight="1">
      <c r="A185" s="67"/>
      <c r="B185" s="3"/>
      <c r="C185" s="37"/>
      <c r="D185" s="42"/>
      <c r="E185" s="68"/>
      <c r="F185" s="68"/>
      <c r="G185" s="69"/>
      <c r="H185" s="78"/>
      <c r="I185" s="184"/>
      <c r="J185" s="199" t="str">
        <f t="shared" si="28"/>
        <v/>
      </c>
      <c r="K185" s="71"/>
      <c r="L185" s="71"/>
      <c r="M185" s="72"/>
      <c r="N185" s="73" t="str">
        <f t="shared" si="30"/>
        <v/>
      </c>
      <c r="O185" s="79" t="str">
        <f t="shared" si="7"/>
        <v/>
      </c>
      <c r="P185" s="80" t="str">
        <f t="shared" si="33"/>
        <v/>
      </c>
      <c r="Q185" s="76" t="str">
        <f t="shared" si="27"/>
        <v/>
      </c>
      <c r="R185" s="73" t="str">
        <f t="shared" si="34"/>
        <v/>
      </c>
      <c r="S185" s="73" t="str">
        <f t="shared" si="35"/>
        <v/>
      </c>
      <c r="T185" s="73" t="str">
        <f t="shared" si="36"/>
        <v/>
      </c>
      <c r="U185" s="73" t="str">
        <f t="shared" si="37"/>
        <v/>
      </c>
      <c r="V185" s="73" t="str">
        <f t="shared" si="29"/>
        <v/>
      </c>
      <c r="W185" s="81" t="str">
        <f t="shared" si="31"/>
        <v/>
      </c>
      <c r="X185" s="188" t="str">
        <f t="shared" si="10"/>
        <v/>
      </c>
      <c r="Y185" s="14">
        <f t="shared" si="32"/>
        <v>0</v>
      </c>
    </row>
    <row r="186" spans="1:25" ht="12.75" hidden="1" customHeight="1">
      <c r="A186" s="67"/>
      <c r="B186" s="3"/>
      <c r="C186" s="37"/>
      <c r="D186" s="42"/>
      <c r="E186" s="68"/>
      <c r="F186" s="68"/>
      <c r="G186" s="69"/>
      <c r="H186" s="78"/>
      <c r="I186" s="184"/>
      <c r="J186" s="199" t="str">
        <f t="shared" si="28"/>
        <v/>
      </c>
      <c r="K186" s="71"/>
      <c r="L186" s="71"/>
      <c r="M186" s="72"/>
      <c r="N186" s="73" t="str">
        <f t="shared" si="30"/>
        <v/>
      </c>
      <c r="O186" s="79" t="str">
        <f t="shared" si="7"/>
        <v/>
      </c>
      <c r="P186" s="80" t="str">
        <f t="shared" si="33"/>
        <v/>
      </c>
      <c r="Q186" s="76" t="str">
        <f t="shared" si="27"/>
        <v/>
      </c>
      <c r="R186" s="73" t="str">
        <f t="shared" si="34"/>
        <v/>
      </c>
      <c r="S186" s="73" t="str">
        <f t="shared" si="35"/>
        <v/>
      </c>
      <c r="T186" s="73" t="str">
        <f t="shared" si="36"/>
        <v/>
      </c>
      <c r="U186" s="73" t="str">
        <f t="shared" si="37"/>
        <v/>
      </c>
      <c r="V186" s="73" t="str">
        <f t="shared" si="29"/>
        <v/>
      </c>
      <c r="W186" s="81" t="str">
        <f t="shared" si="31"/>
        <v/>
      </c>
      <c r="X186" s="188" t="str">
        <f t="shared" si="10"/>
        <v/>
      </c>
      <c r="Y186" s="14">
        <f t="shared" si="32"/>
        <v>0</v>
      </c>
    </row>
    <row r="187" spans="1:25" ht="12.75" hidden="1" customHeight="1">
      <c r="A187" s="67"/>
      <c r="B187" s="3"/>
      <c r="C187" s="37"/>
      <c r="D187" s="42"/>
      <c r="E187" s="68"/>
      <c r="F187" s="68"/>
      <c r="G187" s="69"/>
      <c r="H187" s="78"/>
      <c r="I187" s="184"/>
      <c r="J187" s="199" t="str">
        <f t="shared" si="28"/>
        <v/>
      </c>
      <c r="K187" s="71"/>
      <c r="L187" s="71"/>
      <c r="M187" s="72"/>
      <c r="N187" s="73" t="str">
        <f t="shared" si="30"/>
        <v/>
      </c>
      <c r="O187" s="79" t="str">
        <f t="shared" si="7"/>
        <v/>
      </c>
      <c r="P187" s="80" t="str">
        <f t="shared" si="33"/>
        <v/>
      </c>
      <c r="Q187" s="76" t="str">
        <f t="shared" si="27"/>
        <v/>
      </c>
      <c r="R187" s="73" t="str">
        <f t="shared" si="34"/>
        <v/>
      </c>
      <c r="S187" s="73" t="str">
        <f t="shared" si="35"/>
        <v/>
      </c>
      <c r="T187" s="73" t="str">
        <f t="shared" si="36"/>
        <v/>
      </c>
      <c r="U187" s="73" t="str">
        <f t="shared" si="37"/>
        <v/>
      </c>
      <c r="V187" s="73" t="str">
        <f t="shared" si="29"/>
        <v/>
      </c>
      <c r="W187" s="81" t="str">
        <f t="shared" si="31"/>
        <v/>
      </c>
      <c r="X187" s="188" t="str">
        <f t="shared" si="10"/>
        <v/>
      </c>
      <c r="Y187" s="14">
        <f t="shared" si="32"/>
        <v>0</v>
      </c>
    </row>
    <row r="188" spans="1:25" ht="12.75" hidden="1" customHeight="1">
      <c r="A188" s="67"/>
      <c r="B188" s="3"/>
      <c r="C188" s="37"/>
      <c r="D188" s="42"/>
      <c r="E188" s="68"/>
      <c r="F188" s="68"/>
      <c r="G188" s="69"/>
      <c r="H188" s="78"/>
      <c r="I188" s="184"/>
      <c r="J188" s="199" t="str">
        <f t="shared" si="28"/>
        <v/>
      </c>
      <c r="K188" s="71"/>
      <c r="L188" s="71"/>
      <c r="M188" s="72"/>
      <c r="N188" s="73" t="str">
        <f t="shared" si="30"/>
        <v/>
      </c>
      <c r="O188" s="79" t="str">
        <f t="shared" si="7"/>
        <v/>
      </c>
      <c r="P188" s="80" t="str">
        <f t="shared" si="33"/>
        <v/>
      </c>
      <c r="Q188" s="76" t="str">
        <f t="shared" si="27"/>
        <v/>
      </c>
      <c r="R188" s="73" t="str">
        <f t="shared" si="34"/>
        <v/>
      </c>
      <c r="S188" s="73" t="str">
        <f t="shared" si="35"/>
        <v/>
      </c>
      <c r="T188" s="73" t="str">
        <f t="shared" si="36"/>
        <v/>
      </c>
      <c r="U188" s="73" t="str">
        <f t="shared" si="37"/>
        <v/>
      </c>
      <c r="V188" s="73" t="str">
        <f t="shared" si="29"/>
        <v/>
      </c>
      <c r="W188" s="81" t="str">
        <f t="shared" si="31"/>
        <v/>
      </c>
      <c r="X188" s="188" t="str">
        <f t="shared" si="10"/>
        <v/>
      </c>
      <c r="Y188" s="14">
        <f t="shared" si="32"/>
        <v>0</v>
      </c>
    </row>
    <row r="189" spans="1:25" ht="12.75" hidden="1" customHeight="1">
      <c r="A189" s="67"/>
      <c r="B189" s="3"/>
      <c r="C189" s="37"/>
      <c r="D189" s="42"/>
      <c r="E189" s="68"/>
      <c r="F189" s="68"/>
      <c r="G189" s="69"/>
      <c r="H189" s="78"/>
      <c r="I189" s="184"/>
      <c r="J189" s="199" t="str">
        <f t="shared" si="28"/>
        <v/>
      </c>
      <c r="K189" s="71"/>
      <c r="L189" s="71"/>
      <c r="M189" s="72"/>
      <c r="N189" s="73" t="str">
        <f t="shared" si="30"/>
        <v/>
      </c>
      <c r="O189" s="79" t="str">
        <f t="shared" si="7"/>
        <v/>
      </c>
      <c r="P189" s="80" t="str">
        <f t="shared" si="33"/>
        <v/>
      </c>
      <c r="Q189" s="76" t="str">
        <f t="shared" si="27"/>
        <v/>
      </c>
      <c r="R189" s="73" t="str">
        <f t="shared" si="34"/>
        <v/>
      </c>
      <c r="S189" s="73" t="str">
        <f t="shared" si="35"/>
        <v/>
      </c>
      <c r="T189" s="73" t="str">
        <f t="shared" si="36"/>
        <v/>
      </c>
      <c r="U189" s="73" t="str">
        <f t="shared" si="37"/>
        <v/>
      </c>
      <c r="V189" s="73" t="str">
        <f t="shared" si="29"/>
        <v/>
      </c>
      <c r="W189" s="81" t="str">
        <f t="shared" si="31"/>
        <v/>
      </c>
      <c r="X189" s="188" t="str">
        <f t="shared" si="10"/>
        <v/>
      </c>
      <c r="Y189" s="14">
        <f t="shared" si="32"/>
        <v>0</v>
      </c>
    </row>
    <row r="190" spans="1:25" ht="12.75" hidden="1" customHeight="1">
      <c r="A190" s="67"/>
      <c r="B190" s="3"/>
      <c r="C190" s="37"/>
      <c r="D190" s="42"/>
      <c r="E190" s="68"/>
      <c r="F190" s="68"/>
      <c r="G190" s="69"/>
      <c r="H190" s="78"/>
      <c r="I190" s="184"/>
      <c r="J190" s="199" t="str">
        <f t="shared" si="28"/>
        <v/>
      </c>
      <c r="K190" s="71"/>
      <c r="L190" s="71"/>
      <c r="M190" s="72"/>
      <c r="N190" s="73" t="str">
        <f t="shared" si="30"/>
        <v/>
      </c>
      <c r="O190" s="79" t="str">
        <f t="shared" si="7"/>
        <v/>
      </c>
      <c r="P190" s="80" t="str">
        <f t="shared" si="33"/>
        <v/>
      </c>
      <c r="Q190" s="76" t="str">
        <f t="shared" si="27"/>
        <v/>
      </c>
      <c r="R190" s="73" t="str">
        <f t="shared" si="34"/>
        <v/>
      </c>
      <c r="S190" s="73" t="str">
        <f t="shared" si="35"/>
        <v/>
      </c>
      <c r="T190" s="73" t="str">
        <f t="shared" si="36"/>
        <v/>
      </c>
      <c r="U190" s="73" t="str">
        <f t="shared" si="37"/>
        <v/>
      </c>
      <c r="V190" s="73" t="str">
        <f t="shared" si="29"/>
        <v/>
      </c>
      <c r="W190" s="81" t="str">
        <f t="shared" si="31"/>
        <v/>
      </c>
      <c r="X190" s="188" t="str">
        <f t="shared" si="10"/>
        <v/>
      </c>
      <c r="Y190" s="14">
        <f t="shared" si="32"/>
        <v>0</v>
      </c>
    </row>
    <row r="191" spans="1:25" ht="12.75" hidden="1" customHeight="1">
      <c r="A191" s="67"/>
      <c r="B191" s="3"/>
      <c r="C191" s="37"/>
      <c r="D191" s="42"/>
      <c r="E191" s="68"/>
      <c r="F191" s="68"/>
      <c r="G191" s="69"/>
      <c r="H191" s="78"/>
      <c r="I191" s="184"/>
      <c r="J191" s="199" t="str">
        <f t="shared" si="28"/>
        <v/>
      </c>
      <c r="K191" s="71"/>
      <c r="L191" s="71"/>
      <c r="M191" s="72"/>
      <c r="N191" s="73" t="str">
        <f t="shared" si="30"/>
        <v/>
      </c>
      <c r="O191" s="79" t="str">
        <f t="shared" si="7"/>
        <v/>
      </c>
      <c r="P191" s="80" t="str">
        <f t="shared" si="33"/>
        <v/>
      </c>
      <c r="Q191" s="76" t="str">
        <f t="shared" si="27"/>
        <v/>
      </c>
      <c r="R191" s="73" t="str">
        <f t="shared" si="34"/>
        <v/>
      </c>
      <c r="S191" s="73" t="str">
        <f t="shared" si="35"/>
        <v/>
      </c>
      <c r="T191" s="73" t="str">
        <f t="shared" si="36"/>
        <v/>
      </c>
      <c r="U191" s="73" t="str">
        <f t="shared" si="37"/>
        <v/>
      </c>
      <c r="V191" s="73" t="str">
        <f t="shared" si="29"/>
        <v/>
      </c>
      <c r="W191" s="81" t="str">
        <f t="shared" si="31"/>
        <v/>
      </c>
      <c r="X191" s="188" t="str">
        <f t="shared" si="10"/>
        <v/>
      </c>
      <c r="Y191" s="14">
        <f t="shared" si="32"/>
        <v>0</v>
      </c>
    </row>
    <row r="192" spans="1:25" ht="12.75" hidden="1" customHeight="1">
      <c r="A192" s="67"/>
      <c r="B192" s="3"/>
      <c r="C192" s="37"/>
      <c r="D192" s="42"/>
      <c r="E192" s="68"/>
      <c r="F192" s="68"/>
      <c r="G192" s="69"/>
      <c r="H192" s="78"/>
      <c r="I192" s="184"/>
      <c r="J192" s="199" t="str">
        <f t="shared" si="28"/>
        <v/>
      </c>
      <c r="K192" s="71"/>
      <c r="L192" s="71"/>
      <c r="M192" s="72"/>
      <c r="N192" s="73" t="str">
        <f t="shared" si="30"/>
        <v/>
      </c>
      <c r="O192" s="79" t="str">
        <f t="shared" si="7"/>
        <v/>
      </c>
      <c r="P192" s="80" t="str">
        <f t="shared" si="33"/>
        <v/>
      </c>
      <c r="Q192" s="76" t="str">
        <f t="shared" si="27"/>
        <v/>
      </c>
      <c r="R192" s="73" t="str">
        <f t="shared" si="34"/>
        <v/>
      </c>
      <c r="S192" s="73" t="str">
        <f t="shared" si="35"/>
        <v/>
      </c>
      <c r="T192" s="73" t="str">
        <f t="shared" si="36"/>
        <v/>
      </c>
      <c r="U192" s="73" t="str">
        <f t="shared" si="37"/>
        <v/>
      </c>
      <c r="V192" s="73" t="str">
        <f t="shared" si="29"/>
        <v/>
      </c>
      <c r="W192" s="81" t="str">
        <f t="shared" si="31"/>
        <v/>
      </c>
      <c r="X192" s="188" t="str">
        <f t="shared" si="10"/>
        <v/>
      </c>
      <c r="Y192" s="14">
        <f t="shared" si="32"/>
        <v>0</v>
      </c>
    </row>
    <row r="193" spans="1:25" ht="12.75" hidden="1" customHeight="1">
      <c r="A193" s="67"/>
      <c r="B193" s="3"/>
      <c r="C193" s="37"/>
      <c r="D193" s="42"/>
      <c r="E193" s="68"/>
      <c r="F193" s="68"/>
      <c r="G193" s="69"/>
      <c r="H193" s="78"/>
      <c r="I193" s="184"/>
      <c r="J193" s="199" t="str">
        <f t="shared" si="28"/>
        <v/>
      </c>
      <c r="K193" s="71"/>
      <c r="L193" s="71"/>
      <c r="M193" s="72"/>
      <c r="N193" s="73" t="str">
        <f t="shared" si="30"/>
        <v/>
      </c>
      <c r="O193" s="79" t="str">
        <f t="shared" si="7"/>
        <v/>
      </c>
      <c r="P193" s="80" t="str">
        <f t="shared" si="33"/>
        <v/>
      </c>
      <c r="Q193" s="76" t="str">
        <f t="shared" si="27"/>
        <v/>
      </c>
      <c r="R193" s="73" t="str">
        <f t="shared" si="34"/>
        <v/>
      </c>
      <c r="S193" s="73" t="str">
        <f t="shared" si="35"/>
        <v/>
      </c>
      <c r="T193" s="73" t="str">
        <f t="shared" si="36"/>
        <v/>
      </c>
      <c r="U193" s="73" t="str">
        <f t="shared" si="37"/>
        <v/>
      </c>
      <c r="V193" s="73" t="str">
        <f t="shared" si="29"/>
        <v/>
      </c>
      <c r="W193" s="81" t="str">
        <f t="shared" si="31"/>
        <v/>
      </c>
      <c r="X193" s="188" t="str">
        <f t="shared" si="10"/>
        <v/>
      </c>
      <c r="Y193" s="14">
        <f t="shared" si="32"/>
        <v>0</v>
      </c>
    </row>
    <row r="194" spans="1:25" ht="12.75" hidden="1" customHeight="1">
      <c r="A194" s="67"/>
      <c r="B194" s="3"/>
      <c r="C194" s="37"/>
      <c r="D194" s="42"/>
      <c r="E194" s="68"/>
      <c r="F194" s="68"/>
      <c r="G194" s="69"/>
      <c r="H194" s="78"/>
      <c r="I194" s="184"/>
      <c r="J194" s="199" t="str">
        <f t="shared" si="28"/>
        <v/>
      </c>
      <c r="K194" s="71"/>
      <c r="L194" s="71"/>
      <c r="M194" s="72"/>
      <c r="N194" s="73" t="str">
        <f t="shared" si="30"/>
        <v/>
      </c>
      <c r="O194" s="79" t="str">
        <f t="shared" si="7"/>
        <v/>
      </c>
      <c r="P194" s="80" t="str">
        <f t="shared" si="33"/>
        <v/>
      </c>
      <c r="Q194" s="76" t="str">
        <f t="shared" si="27"/>
        <v/>
      </c>
      <c r="R194" s="73" t="str">
        <f t="shared" si="34"/>
        <v/>
      </c>
      <c r="S194" s="73" t="str">
        <f t="shared" si="35"/>
        <v/>
      </c>
      <c r="T194" s="73" t="str">
        <f t="shared" si="36"/>
        <v/>
      </c>
      <c r="U194" s="73" t="str">
        <f t="shared" si="37"/>
        <v/>
      </c>
      <c r="V194" s="73" t="str">
        <f t="shared" si="29"/>
        <v/>
      </c>
      <c r="W194" s="81" t="str">
        <f t="shared" si="31"/>
        <v/>
      </c>
      <c r="X194" s="188" t="str">
        <f t="shared" si="10"/>
        <v/>
      </c>
      <c r="Y194" s="14">
        <f t="shared" si="32"/>
        <v>0</v>
      </c>
    </row>
    <row r="195" spans="1:25" ht="12.75" hidden="1" customHeight="1">
      <c r="A195" s="67"/>
      <c r="B195" s="3"/>
      <c r="C195" s="37"/>
      <c r="D195" s="42"/>
      <c r="E195" s="68"/>
      <c r="F195" s="68"/>
      <c r="G195" s="69"/>
      <c r="H195" s="78"/>
      <c r="I195" s="184"/>
      <c r="J195" s="199" t="str">
        <f t="shared" si="28"/>
        <v/>
      </c>
      <c r="K195" s="71"/>
      <c r="L195" s="71"/>
      <c r="M195" s="72"/>
      <c r="N195" s="73" t="str">
        <f t="shared" si="30"/>
        <v/>
      </c>
      <c r="O195" s="79" t="str">
        <f t="shared" si="7"/>
        <v/>
      </c>
      <c r="P195" s="80" t="str">
        <f t="shared" si="33"/>
        <v/>
      </c>
      <c r="Q195" s="76" t="str">
        <f t="shared" si="27"/>
        <v/>
      </c>
      <c r="R195" s="73" t="str">
        <f t="shared" si="34"/>
        <v/>
      </c>
      <c r="S195" s="73" t="str">
        <f t="shared" si="35"/>
        <v/>
      </c>
      <c r="T195" s="73" t="str">
        <f t="shared" si="36"/>
        <v/>
      </c>
      <c r="U195" s="73" t="str">
        <f t="shared" si="37"/>
        <v/>
      </c>
      <c r="V195" s="73" t="str">
        <f t="shared" si="29"/>
        <v/>
      </c>
      <c r="W195" s="81" t="str">
        <f t="shared" si="31"/>
        <v/>
      </c>
      <c r="X195" s="188" t="str">
        <f t="shared" si="10"/>
        <v/>
      </c>
      <c r="Y195" s="14">
        <f t="shared" si="32"/>
        <v>0</v>
      </c>
    </row>
    <row r="196" spans="1:25" ht="12.75" hidden="1" customHeight="1">
      <c r="A196" s="67"/>
      <c r="B196" s="3"/>
      <c r="C196" s="37"/>
      <c r="D196" s="42"/>
      <c r="E196" s="68"/>
      <c r="F196" s="68"/>
      <c r="G196" s="69"/>
      <c r="H196" s="82"/>
      <c r="I196" s="185"/>
      <c r="J196" s="199" t="str">
        <f t="shared" si="28"/>
        <v/>
      </c>
      <c r="K196" s="51"/>
      <c r="L196" s="51"/>
      <c r="M196" s="83"/>
      <c r="N196" s="73" t="str">
        <f t="shared" si="30"/>
        <v/>
      </c>
      <c r="O196" s="79" t="str">
        <f t="shared" si="7"/>
        <v/>
      </c>
      <c r="P196" s="80" t="str">
        <f t="shared" si="33"/>
        <v/>
      </c>
      <c r="Q196" s="76" t="str">
        <f t="shared" si="27"/>
        <v/>
      </c>
      <c r="R196" s="73" t="str">
        <f t="shared" si="34"/>
        <v/>
      </c>
      <c r="S196" s="73" t="str">
        <f t="shared" si="35"/>
        <v/>
      </c>
      <c r="T196" s="73" t="str">
        <f t="shared" si="36"/>
        <v/>
      </c>
      <c r="U196" s="73" t="str">
        <f t="shared" si="37"/>
        <v/>
      </c>
      <c r="V196" s="73" t="str">
        <f t="shared" si="29"/>
        <v/>
      </c>
      <c r="W196" s="81" t="str">
        <f t="shared" si="31"/>
        <v/>
      </c>
      <c r="X196" s="188" t="str">
        <f t="shared" si="10"/>
        <v/>
      </c>
      <c r="Y196" s="14">
        <f t="shared" si="32"/>
        <v>0</v>
      </c>
    </row>
    <row r="197" spans="1:25" ht="12.75" hidden="1" customHeight="1">
      <c r="A197" s="67"/>
      <c r="B197" s="3"/>
      <c r="C197" s="37"/>
      <c r="D197" s="42"/>
      <c r="E197" s="68"/>
      <c r="F197" s="68"/>
      <c r="G197" s="69"/>
      <c r="H197" s="82"/>
      <c r="I197" s="185"/>
      <c r="J197" s="199" t="str">
        <f t="shared" si="28"/>
        <v/>
      </c>
      <c r="K197" s="51"/>
      <c r="L197" s="51"/>
      <c r="M197" s="83"/>
      <c r="N197" s="73" t="str">
        <f t="shared" si="30"/>
        <v/>
      </c>
      <c r="O197" s="79" t="str">
        <f t="shared" si="7"/>
        <v/>
      </c>
      <c r="P197" s="80" t="str">
        <f t="shared" si="33"/>
        <v/>
      </c>
      <c r="Q197" s="76" t="str">
        <f t="shared" si="27"/>
        <v/>
      </c>
      <c r="R197" s="73" t="str">
        <f t="shared" si="34"/>
        <v/>
      </c>
      <c r="S197" s="73" t="str">
        <f t="shared" si="35"/>
        <v/>
      </c>
      <c r="T197" s="73" t="str">
        <f t="shared" si="36"/>
        <v/>
      </c>
      <c r="U197" s="73" t="str">
        <f t="shared" si="37"/>
        <v/>
      </c>
      <c r="V197" s="73" t="str">
        <f t="shared" si="29"/>
        <v/>
      </c>
      <c r="W197" s="81" t="str">
        <f t="shared" si="31"/>
        <v/>
      </c>
      <c r="X197" s="188" t="str">
        <f t="shared" si="10"/>
        <v/>
      </c>
      <c r="Y197" s="14">
        <f t="shared" si="32"/>
        <v>0</v>
      </c>
    </row>
    <row r="198" spans="1:25" ht="12.75" hidden="1" customHeight="1">
      <c r="A198" s="67"/>
      <c r="B198" s="3"/>
      <c r="C198" s="37"/>
      <c r="D198" s="42"/>
      <c r="E198" s="68"/>
      <c r="F198" s="68"/>
      <c r="G198" s="69"/>
      <c r="H198" s="82"/>
      <c r="I198" s="185"/>
      <c r="J198" s="199" t="str">
        <f t="shared" si="28"/>
        <v/>
      </c>
      <c r="K198" s="51"/>
      <c r="L198" s="51"/>
      <c r="M198" s="83"/>
      <c r="N198" s="73" t="str">
        <f t="shared" si="30"/>
        <v/>
      </c>
      <c r="O198" s="79" t="str">
        <f t="shared" si="7"/>
        <v/>
      </c>
      <c r="P198" s="80" t="str">
        <f t="shared" si="33"/>
        <v/>
      </c>
      <c r="Q198" s="76" t="str">
        <f t="shared" si="27"/>
        <v/>
      </c>
      <c r="R198" s="73" t="str">
        <f t="shared" si="34"/>
        <v/>
      </c>
      <c r="S198" s="73" t="str">
        <f t="shared" si="35"/>
        <v/>
      </c>
      <c r="T198" s="73" t="str">
        <f t="shared" si="36"/>
        <v/>
      </c>
      <c r="U198" s="73" t="str">
        <f t="shared" si="37"/>
        <v/>
      </c>
      <c r="V198" s="73" t="str">
        <f t="shared" si="29"/>
        <v/>
      </c>
      <c r="W198" s="81" t="str">
        <f t="shared" si="31"/>
        <v/>
      </c>
      <c r="X198" s="188" t="str">
        <f t="shared" si="10"/>
        <v/>
      </c>
      <c r="Y198" s="14">
        <f t="shared" si="32"/>
        <v>0</v>
      </c>
    </row>
    <row r="199" spans="1:25" ht="12.75" hidden="1" customHeight="1">
      <c r="A199" s="67"/>
      <c r="B199" s="3"/>
      <c r="C199" s="37"/>
      <c r="D199" s="42"/>
      <c r="E199" s="68"/>
      <c r="F199" s="68"/>
      <c r="G199" s="69"/>
      <c r="H199" s="82"/>
      <c r="I199" s="185"/>
      <c r="J199" s="199" t="str">
        <f t="shared" si="28"/>
        <v/>
      </c>
      <c r="K199" s="51"/>
      <c r="L199" s="51"/>
      <c r="M199" s="83"/>
      <c r="N199" s="73" t="str">
        <f t="shared" si="30"/>
        <v/>
      </c>
      <c r="O199" s="79" t="str">
        <f t="shared" si="7"/>
        <v/>
      </c>
      <c r="P199" s="80" t="str">
        <f t="shared" ref="P199:P229" si="38">IF($Y199 = 1,IF($P$23="No",$P$24,0),"")</f>
        <v/>
      </c>
      <c r="Q199" s="76" t="str">
        <f t="shared" si="27"/>
        <v/>
      </c>
      <c r="R199" s="73" t="str">
        <f t="shared" ref="R199:R229" si="39">IF($Y199 = 1,IFERROR(IF($P$34="Per Bed",$Q$34,$Q$34 /F199),0) + IFERROR(IF($P$35="Per Bed",$Q$35,$Q$35/F199),0),"")</f>
        <v/>
      </c>
      <c r="S199" s="73" t="str">
        <f t="shared" ref="S199:S229" si="40">IF($Y199 = 1,IFERROR(IF($P$36="Per Bed",$Q$36,$Q$36/F199),0),"")</f>
        <v/>
      </c>
      <c r="T199" s="73" t="str">
        <f t="shared" ref="T199:T229" si="41">IF($Y199 = 1,IFERROR(IF($P$38="Per Bed",$Q$38,$Q$38 /F199),0) + IFERROR(IF($P$39="Per Bed",$Q$39,$Q$39/F199),0),"")</f>
        <v/>
      </c>
      <c r="U199" s="73" t="str">
        <f t="shared" ref="U199:U229" si="42">IF($Y199 = 1,IFERROR(IF($P$40="Per Bed",$Q$40,$Q$40/F199),0) + IFERROR(IF($P$41="Per Bed",$Q$41,$Q$41/F199),0) + IFERROR(IF($P$42="Per Bed",$Q$42,$Q$42/F199),0),"")</f>
        <v/>
      </c>
      <c r="V199" s="73" t="str">
        <f t="shared" si="29"/>
        <v/>
      </c>
      <c r="W199" s="81" t="str">
        <f t="shared" si="31"/>
        <v/>
      </c>
      <c r="X199" s="188" t="str">
        <f t="shared" si="10"/>
        <v/>
      </c>
      <c r="Y199" s="14">
        <f t="shared" si="32"/>
        <v>0</v>
      </c>
    </row>
    <row r="200" spans="1:25" ht="12.75" hidden="1" customHeight="1">
      <c r="A200" s="67"/>
      <c r="B200" s="3"/>
      <c r="C200" s="37"/>
      <c r="D200" s="42"/>
      <c r="E200" s="68"/>
      <c r="F200" s="68"/>
      <c r="G200" s="69"/>
      <c r="H200" s="82"/>
      <c r="I200" s="185"/>
      <c r="J200" s="199" t="str">
        <f t="shared" si="28"/>
        <v/>
      </c>
      <c r="K200" s="51"/>
      <c r="L200" s="51"/>
      <c r="M200" s="83"/>
      <c r="N200" s="73" t="str">
        <f t="shared" si="30"/>
        <v/>
      </c>
      <c r="O200" s="79" t="str">
        <f t="shared" si="7"/>
        <v/>
      </c>
      <c r="P200" s="80" t="str">
        <f t="shared" si="38"/>
        <v/>
      </c>
      <c r="Q200" s="76" t="str">
        <f t="shared" ref="Q200:Q229" si="43">IF($Y200 = 1,$Q$19,"")</f>
        <v/>
      </c>
      <c r="R200" s="73" t="str">
        <f t="shared" si="39"/>
        <v/>
      </c>
      <c r="S200" s="73" t="str">
        <f t="shared" si="40"/>
        <v/>
      </c>
      <c r="T200" s="73" t="str">
        <f t="shared" si="41"/>
        <v/>
      </c>
      <c r="U200" s="73" t="str">
        <f t="shared" si="42"/>
        <v/>
      </c>
      <c r="V200" s="73" t="str">
        <f t="shared" si="29"/>
        <v/>
      </c>
      <c r="W200" s="81" t="str">
        <f t="shared" si="31"/>
        <v/>
      </c>
      <c r="X200" s="188" t="str">
        <f t="shared" si="10"/>
        <v/>
      </c>
      <c r="Y200" s="14">
        <f t="shared" si="32"/>
        <v>0</v>
      </c>
    </row>
    <row r="201" spans="1:25" ht="12.75" hidden="1" customHeight="1">
      <c r="A201" s="67"/>
      <c r="B201" s="3"/>
      <c r="C201" s="37"/>
      <c r="D201" s="42"/>
      <c r="E201" s="68"/>
      <c r="F201" s="68"/>
      <c r="G201" s="69"/>
      <c r="H201" s="82"/>
      <c r="I201" s="185"/>
      <c r="J201" s="199" t="str">
        <f t="shared" ref="J201:J229" si="44">IF($Y201 = 1,$I201/$E201,"")</f>
        <v/>
      </c>
      <c r="K201" s="51"/>
      <c r="L201" s="51"/>
      <c r="M201" s="83"/>
      <c r="N201" s="73" t="str">
        <f t="shared" si="30"/>
        <v/>
      </c>
      <c r="O201" s="79" t="str">
        <f t="shared" si="7"/>
        <v/>
      </c>
      <c r="P201" s="80" t="str">
        <f t="shared" si="38"/>
        <v/>
      </c>
      <c r="Q201" s="76" t="str">
        <f t="shared" si="43"/>
        <v/>
      </c>
      <c r="R201" s="73" t="str">
        <f t="shared" si="39"/>
        <v/>
      </c>
      <c r="S201" s="73" t="str">
        <f t="shared" si="40"/>
        <v/>
      </c>
      <c r="T201" s="73" t="str">
        <f t="shared" si="41"/>
        <v/>
      </c>
      <c r="U201" s="73" t="str">
        <f t="shared" si="42"/>
        <v/>
      </c>
      <c r="V201" s="73" t="str">
        <f t="shared" ref="V201:V229" si="45">IF($Y201 = 1,$I$44,"")</f>
        <v/>
      </c>
      <c r="W201" s="81" t="str">
        <f t="shared" si="31"/>
        <v/>
      </c>
      <c r="X201" s="188" t="str">
        <f t="shared" si="10"/>
        <v/>
      </c>
      <c r="Y201" s="14">
        <f t="shared" si="32"/>
        <v>0</v>
      </c>
    </row>
    <row r="202" spans="1:25" ht="12.75" hidden="1" customHeight="1">
      <c r="A202" s="67"/>
      <c r="B202" s="3"/>
      <c r="C202" s="37"/>
      <c r="D202" s="42"/>
      <c r="E202" s="68"/>
      <c r="F202" s="68"/>
      <c r="G202" s="69"/>
      <c r="H202" s="82"/>
      <c r="I202" s="185"/>
      <c r="J202" s="199" t="str">
        <f t="shared" si="44"/>
        <v/>
      </c>
      <c r="K202" s="51"/>
      <c r="L202" s="51"/>
      <c r="M202" s="83"/>
      <c r="N202" s="73" t="str">
        <f t="shared" si="30"/>
        <v/>
      </c>
      <c r="O202" s="79" t="str">
        <f t="shared" si="7"/>
        <v/>
      </c>
      <c r="P202" s="80" t="str">
        <f t="shared" si="38"/>
        <v/>
      </c>
      <c r="Q202" s="76" t="str">
        <f t="shared" si="43"/>
        <v/>
      </c>
      <c r="R202" s="73" t="str">
        <f t="shared" si="39"/>
        <v/>
      </c>
      <c r="S202" s="73" t="str">
        <f t="shared" si="40"/>
        <v/>
      </c>
      <c r="T202" s="73" t="str">
        <f t="shared" si="41"/>
        <v/>
      </c>
      <c r="U202" s="73" t="str">
        <f t="shared" si="42"/>
        <v/>
      </c>
      <c r="V202" s="73" t="str">
        <f t="shared" si="45"/>
        <v/>
      </c>
      <c r="W202" s="81" t="str">
        <f t="shared" si="31"/>
        <v/>
      </c>
      <c r="X202" s="188" t="str">
        <f t="shared" si="10"/>
        <v/>
      </c>
      <c r="Y202" s="14">
        <f t="shared" si="32"/>
        <v>0</v>
      </c>
    </row>
    <row r="203" spans="1:25" ht="12.75" hidden="1" customHeight="1">
      <c r="A203" s="67"/>
      <c r="B203" s="3"/>
      <c r="C203" s="37"/>
      <c r="D203" s="42"/>
      <c r="E203" s="68"/>
      <c r="F203" s="68"/>
      <c r="G203" s="69"/>
      <c r="H203" s="82"/>
      <c r="I203" s="185"/>
      <c r="J203" s="199" t="str">
        <f t="shared" si="44"/>
        <v/>
      </c>
      <c r="K203" s="51"/>
      <c r="L203" s="51"/>
      <c r="M203" s="83"/>
      <c r="N203" s="73" t="str">
        <f t="shared" si="30"/>
        <v/>
      </c>
      <c r="O203" s="79" t="str">
        <f t="shared" si="7"/>
        <v/>
      </c>
      <c r="P203" s="80" t="str">
        <f t="shared" si="38"/>
        <v/>
      </c>
      <c r="Q203" s="76" t="str">
        <f t="shared" si="43"/>
        <v/>
      </c>
      <c r="R203" s="73" t="str">
        <f t="shared" si="39"/>
        <v/>
      </c>
      <c r="S203" s="73" t="str">
        <f t="shared" si="40"/>
        <v/>
      </c>
      <c r="T203" s="73" t="str">
        <f t="shared" si="41"/>
        <v/>
      </c>
      <c r="U203" s="73" t="str">
        <f t="shared" si="42"/>
        <v/>
      </c>
      <c r="V203" s="73" t="str">
        <f t="shared" si="45"/>
        <v/>
      </c>
      <c r="W203" s="81" t="str">
        <f t="shared" si="31"/>
        <v/>
      </c>
      <c r="X203" s="188" t="str">
        <f t="shared" si="10"/>
        <v/>
      </c>
      <c r="Y203" s="14">
        <f t="shared" si="32"/>
        <v>0</v>
      </c>
    </row>
    <row r="204" spans="1:25" ht="12.75" hidden="1" customHeight="1">
      <c r="A204" s="67"/>
      <c r="B204" s="3"/>
      <c r="C204" s="37"/>
      <c r="D204" s="42"/>
      <c r="E204" s="68"/>
      <c r="F204" s="68"/>
      <c r="G204" s="69"/>
      <c r="H204" s="82"/>
      <c r="I204" s="185"/>
      <c r="J204" s="199" t="str">
        <f t="shared" si="44"/>
        <v/>
      </c>
      <c r="K204" s="51"/>
      <c r="L204" s="51"/>
      <c r="M204" s="83"/>
      <c r="N204" s="73" t="str">
        <f t="shared" ref="N204:N229" si="46">IF($Y204 = 1, $I204-K204/12-L204/12-M204,"")</f>
        <v/>
      </c>
      <c r="O204" s="79" t="str">
        <f t="shared" si="7"/>
        <v/>
      </c>
      <c r="P204" s="80" t="str">
        <f t="shared" si="38"/>
        <v/>
      </c>
      <c r="Q204" s="76" t="str">
        <f t="shared" si="43"/>
        <v/>
      </c>
      <c r="R204" s="73" t="str">
        <f t="shared" si="39"/>
        <v/>
      </c>
      <c r="S204" s="73" t="str">
        <f t="shared" si="40"/>
        <v/>
      </c>
      <c r="T204" s="73" t="str">
        <f t="shared" si="41"/>
        <v/>
      </c>
      <c r="U204" s="73" t="str">
        <f t="shared" si="42"/>
        <v/>
      </c>
      <c r="V204" s="73" t="str">
        <f t="shared" si="45"/>
        <v/>
      </c>
      <c r="W204" s="81" t="str">
        <f t="shared" ref="W204:W229" si="47">IF($Y204 = 1,N204+SUM(P204:V204),"")</f>
        <v/>
      </c>
      <c r="X204" s="188" t="str">
        <f t="shared" si="10"/>
        <v/>
      </c>
      <c r="Y204" s="14">
        <f t="shared" ref="Y204:Y229" si="48">IF(AND(A204&lt;&gt;"", E204 &gt; 0, F204 &lt;&gt; ""),  1, 0 )</f>
        <v>0</v>
      </c>
    </row>
    <row r="205" spans="1:25" ht="12.75" hidden="1" customHeight="1">
      <c r="A205" s="67"/>
      <c r="B205" s="3"/>
      <c r="C205" s="37"/>
      <c r="D205" s="42"/>
      <c r="E205" s="68"/>
      <c r="F205" s="68"/>
      <c r="G205" s="69"/>
      <c r="H205" s="82"/>
      <c r="I205" s="185"/>
      <c r="J205" s="199" t="str">
        <f t="shared" si="44"/>
        <v/>
      </c>
      <c r="K205" s="51"/>
      <c r="L205" s="51"/>
      <c r="M205" s="83"/>
      <c r="N205" s="73" t="str">
        <f t="shared" si="46"/>
        <v/>
      </c>
      <c r="O205" s="79" t="str">
        <f t="shared" si="7"/>
        <v/>
      </c>
      <c r="P205" s="80" t="str">
        <f t="shared" si="38"/>
        <v/>
      </c>
      <c r="Q205" s="76" t="str">
        <f t="shared" si="43"/>
        <v/>
      </c>
      <c r="R205" s="73" t="str">
        <f t="shared" si="39"/>
        <v/>
      </c>
      <c r="S205" s="73" t="str">
        <f t="shared" si="40"/>
        <v/>
      </c>
      <c r="T205" s="73" t="str">
        <f t="shared" si="41"/>
        <v/>
      </c>
      <c r="U205" s="73" t="str">
        <f t="shared" si="42"/>
        <v/>
      </c>
      <c r="V205" s="73" t="str">
        <f t="shared" si="45"/>
        <v/>
      </c>
      <c r="W205" s="81" t="str">
        <f t="shared" si="47"/>
        <v/>
      </c>
      <c r="X205" s="188" t="str">
        <f t="shared" si="10"/>
        <v/>
      </c>
      <c r="Y205" s="14">
        <f t="shared" si="48"/>
        <v>0</v>
      </c>
    </row>
    <row r="206" spans="1:25" ht="12.75" hidden="1" customHeight="1">
      <c r="A206" s="67"/>
      <c r="B206" s="3"/>
      <c r="C206" s="37"/>
      <c r="D206" s="42"/>
      <c r="E206" s="68"/>
      <c r="F206" s="68"/>
      <c r="G206" s="69"/>
      <c r="H206" s="82"/>
      <c r="I206" s="185"/>
      <c r="J206" s="199" t="str">
        <f t="shared" si="44"/>
        <v/>
      </c>
      <c r="K206" s="51"/>
      <c r="L206" s="51"/>
      <c r="M206" s="83"/>
      <c r="N206" s="73" t="str">
        <f t="shared" si="46"/>
        <v/>
      </c>
      <c r="O206" s="79" t="str">
        <f t="shared" si="7"/>
        <v/>
      </c>
      <c r="P206" s="80" t="str">
        <f t="shared" si="38"/>
        <v/>
      </c>
      <c r="Q206" s="76" t="str">
        <f t="shared" si="43"/>
        <v/>
      </c>
      <c r="R206" s="73" t="str">
        <f t="shared" si="39"/>
        <v/>
      </c>
      <c r="S206" s="73" t="str">
        <f t="shared" si="40"/>
        <v/>
      </c>
      <c r="T206" s="73" t="str">
        <f t="shared" si="41"/>
        <v/>
      </c>
      <c r="U206" s="73" t="str">
        <f t="shared" si="42"/>
        <v/>
      </c>
      <c r="V206" s="73" t="str">
        <f t="shared" si="45"/>
        <v/>
      </c>
      <c r="W206" s="81" t="str">
        <f t="shared" si="47"/>
        <v/>
      </c>
      <c r="X206" s="188" t="str">
        <f t="shared" si="10"/>
        <v/>
      </c>
      <c r="Y206" s="14">
        <f t="shared" si="48"/>
        <v>0</v>
      </c>
    </row>
    <row r="207" spans="1:25" ht="12.75" hidden="1" customHeight="1">
      <c r="A207" s="67"/>
      <c r="B207" s="3"/>
      <c r="C207" s="37"/>
      <c r="D207" s="42"/>
      <c r="E207" s="68"/>
      <c r="F207" s="68"/>
      <c r="G207" s="69"/>
      <c r="H207" s="82"/>
      <c r="I207" s="185"/>
      <c r="J207" s="199" t="str">
        <f t="shared" si="44"/>
        <v/>
      </c>
      <c r="K207" s="51"/>
      <c r="L207" s="51"/>
      <c r="M207" s="83"/>
      <c r="N207" s="73" t="str">
        <f t="shared" si="46"/>
        <v/>
      </c>
      <c r="O207" s="79" t="str">
        <f t="shared" si="7"/>
        <v/>
      </c>
      <c r="P207" s="80" t="str">
        <f t="shared" si="38"/>
        <v/>
      </c>
      <c r="Q207" s="76" t="str">
        <f t="shared" si="43"/>
        <v/>
      </c>
      <c r="R207" s="73" t="str">
        <f t="shared" si="39"/>
        <v/>
      </c>
      <c r="S207" s="73" t="str">
        <f t="shared" si="40"/>
        <v/>
      </c>
      <c r="T207" s="73" t="str">
        <f t="shared" si="41"/>
        <v/>
      </c>
      <c r="U207" s="73" t="str">
        <f t="shared" si="42"/>
        <v/>
      </c>
      <c r="V207" s="73" t="str">
        <f t="shared" si="45"/>
        <v/>
      </c>
      <c r="W207" s="81" t="str">
        <f t="shared" si="47"/>
        <v/>
      </c>
      <c r="X207" s="188" t="str">
        <f t="shared" si="10"/>
        <v/>
      </c>
      <c r="Y207" s="14">
        <f t="shared" si="48"/>
        <v>0</v>
      </c>
    </row>
    <row r="208" spans="1:25" ht="12.75" hidden="1" customHeight="1">
      <c r="A208" s="67"/>
      <c r="B208" s="3"/>
      <c r="C208" s="37"/>
      <c r="D208" s="42"/>
      <c r="E208" s="68"/>
      <c r="F208" s="68"/>
      <c r="G208" s="69"/>
      <c r="H208" s="82"/>
      <c r="I208" s="185"/>
      <c r="J208" s="199" t="str">
        <f t="shared" si="44"/>
        <v/>
      </c>
      <c r="K208" s="51"/>
      <c r="L208" s="51"/>
      <c r="M208" s="83"/>
      <c r="N208" s="73" t="str">
        <f t="shared" si="46"/>
        <v/>
      </c>
      <c r="O208" s="79" t="str">
        <f t="shared" si="7"/>
        <v/>
      </c>
      <c r="P208" s="80" t="str">
        <f t="shared" si="38"/>
        <v/>
      </c>
      <c r="Q208" s="76" t="str">
        <f t="shared" si="43"/>
        <v/>
      </c>
      <c r="R208" s="73" t="str">
        <f t="shared" si="39"/>
        <v/>
      </c>
      <c r="S208" s="73" t="str">
        <f t="shared" si="40"/>
        <v/>
      </c>
      <c r="T208" s="73" t="str">
        <f t="shared" si="41"/>
        <v/>
      </c>
      <c r="U208" s="73" t="str">
        <f t="shared" si="42"/>
        <v/>
      </c>
      <c r="V208" s="73" t="str">
        <f t="shared" si="45"/>
        <v/>
      </c>
      <c r="W208" s="81" t="str">
        <f t="shared" si="47"/>
        <v/>
      </c>
      <c r="X208" s="188" t="str">
        <f t="shared" si="10"/>
        <v/>
      </c>
      <c r="Y208" s="14">
        <f t="shared" si="48"/>
        <v>0</v>
      </c>
    </row>
    <row r="209" spans="1:25" ht="12.75" hidden="1" customHeight="1">
      <c r="A209" s="67"/>
      <c r="B209" s="3"/>
      <c r="C209" s="37"/>
      <c r="D209" s="42"/>
      <c r="E209" s="68"/>
      <c r="F209" s="68"/>
      <c r="G209" s="69"/>
      <c r="H209" s="82"/>
      <c r="I209" s="185"/>
      <c r="J209" s="199" t="str">
        <f t="shared" si="44"/>
        <v/>
      </c>
      <c r="K209" s="51"/>
      <c r="L209" s="51"/>
      <c r="M209" s="83"/>
      <c r="N209" s="73" t="str">
        <f t="shared" si="46"/>
        <v/>
      </c>
      <c r="O209" s="79" t="str">
        <f t="shared" si="7"/>
        <v/>
      </c>
      <c r="P209" s="80" t="str">
        <f t="shared" si="38"/>
        <v/>
      </c>
      <c r="Q209" s="76" t="str">
        <f t="shared" si="43"/>
        <v/>
      </c>
      <c r="R209" s="73" t="str">
        <f t="shared" si="39"/>
        <v/>
      </c>
      <c r="S209" s="73" t="str">
        <f t="shared" si="40"/>
        <v/>
      </c>
      <c r="T209" s="73" t="str">
        <f t="shared" si="41"/>
        <v/>
      </c>
      <c r="U209" s="73" t="str">
        <f t="shared" si="42"/>
        <v/>
      </c>
      <c r="V209" s="73" t="str">
        <f t="shared" si="45"/>
        <v/>
      </c>
      <c r="W209" s="81" t="str">
        <f t="shared" si="47"/>
        <v/>
      </c>
      <c r="X209" s="188" t="str">
        <f t="shared" si="10"/>
        <v/>
      </c>
      <c r="Y209" s="14">
        <f t="shared" si="48"/>
        <v>0</v>
      </c>
    </row>
    <row r="210" spans="1:25" ht="12.75" hidden="1" customHeight="1">
      <c r="A210" s="67"/>
      <c r="B210" s="3"/>
      <c r="C210" s="37"/>
      <c r="D210" s="42"/>
      <c r="E210" s="68"/>
      <c r="F210" s="68"/>
      <c r="G210" s="69"/>
      <c r="H210" s="82"/>
      <c r="I210" s="185"/>
      <c r="J210" s="199" t="str">
        <f t="shared" si="44"/>
        <v/>
      </c>
      <c r="K210" s="51"/>
      <c r="L210" s="51"/>
      <c r="M210" s="83"/>
      <c r="N210" s="73" t="str">
        <f t="shared" si="46"/>
        <v/>
      </c>
      <c r="O210" s="79" t="str">
        <f t="shared" si="7"/>
        <v/>
      </c>
      <c r="P210" s="80" t="str">
        <f t="shared" si="38"/>
        <v/>
      </c>
      <c r="Q210" s="76" t="str">
        <f t="shared" si="43"/>
        <v/>
      </c>
      <c r="R210" s="73" t="str">
        <f t="shared" si="39"/>
        <v/>
      </c>
      <c r="S210" s="73" t="str">
        <f t="shared" si="40"/>
        <v/>
      </c>
      <c r="T210" s="73" t="str">
        <f t="shared" si="41"/>
        <v/>
      </c>
      <c r="U210" s="73" t="str">
        <f t="shared" si="42"/>
        <v/>
      </c>
      <c r="V210" s="73" t="str">
        <f t="shared" si="45"/>
        <v/>
      </c>
      <c r="W210" s="81" t="str">
        <f t="shared" si="47"/>
        <v/>
      </c>
      <c r="X210" s="188" t="str">
        <f t="shared" si="10"/>
        <v/>
      </c>
      <c r="Y210" s="14">
        <f t="shared" si="48"/>
        <v>0</v>
      </c>
    </row>
    <row r="211" spans="1:25" ht="12.75" hidden="1" customHeight="1">
      <c r="A211" s="67"/>
      <c r="B211" s="3"/>
      <c r="C211" s="37"/>
      <c r="D211" s="42"/>
      <c r="E211" s="68"/>
      <c r="F211" s="68"/>
      <c r="G211" s="69"/>
      <c r="H211" s="82"/>
      <c r="I211" s="185"/>
      <c r="J211" s="199" t="str">
        <f t="shared" si="44"/>
        <v/>
      </c>
      <c r="K211" s="51"/>
      <c r="L211" s="51"/>
      <c r="M211" s="83"/>
      <c r="N211" s="73" t="str">
        <f t="shared" si="46"/>
        <v/>
      </c>
      <c r="O211" s="79" t="str">
        <f t="shared" si="7"/>
        <v/>
      </c>
      <c r="P211" s="80" t="str">
        <f t="shared" si="38"/>
        <v/>
      </c>
      <c r="Q211" s="76" t="str">
        <f t="shared" si="43"/>
        <v/>
      </c>
      <c r="R211" s="73" t="str">
        <f t="shared" si="39"/>
        <v/>
      </c>
      <c r="S211" s="73" t="str">
        <f t="shared" si="40"/>
        <v/>
      </c>
      <c r="T211" s="73" t="str">
        <f t="shared" si="41"/>
        <v/>
      </c>
      <c r="U211" s="73" t="str">
        <f t="shared" si="42"/>
        <v/>
      </c>
      <c r="V211" s="73" t="str">
        <f t="shared" si="45"/>
        <v/>
      </c>
      <c r="W211" s="81" t="str">
        <f t="shared" si="47"/>
        <v/>
      </c>
      <c r="X211" s="188" t="str">
        <f t="shared" si="10"/>
        <v/>
      </c>
      <c r="Y211" s="14">
        <f t="shared" si="48"/>
        <v>0</v>
      </c>
    </row>
    <row r="212" spans="1:25" ht="12.75" hidden="1" customHeight="1">
      <c r="A212" s="67"/>
      <c r="B212" s="3"/>
      <c r="C212" s="37"/>
      <c r="D212" s="42"/>
      <c r="E212" s="68"/>
      <c r="F212" s="68"/>
      <c r="G212" s="69"/>
      <c r="H212" s="82"/>
      <c r="I212" s="185"/>
      <c r="J212" s="199" t="str">
        <f t="shared" si="44"/>
        <v/>
      </c>
      <c r="K212" s="51"/>
      <c r="L212" s="51"/>
      <c r="M212" s="83"/>
      <c r="N212" s="73" t="str">
        <f t="shared" si="46"/>
        <v/>
      </c>
      <c r="O212" s="79" t="str">
        <f t="shared" si="7"/>
        <v/>
      </c>
      <c r="P212" s="80" t="str">
        <f t="shared" si="38"/>
        <v/>
      </c>
      <c r="Q212" s="76" t="str">
        <f t="shared" si="43"/>
        <v/>
      </c>
      <c r="R212" s="73" t="str">
        <f t="shared" si="39"/>
        <v/>
      </c>
      <c r="S212" s="73" t="str">
        <f t="shared" si="40"/>
        <v/>
      </c>
      <c r="T212" s="73" t="str">
        <f t="shared" si="41"/>
        <v/>
      </c>
      <c r="U212" s="73" t="str">
        <f t="shared" si="42"/>
        <v/>
      </c>
      <c r="V212" s="73" t="str">
        <f t="shared" si="45"/>
        <v/>
      </c>
      <c r="W212" s="81" t="str">
        <f t="shared" si="47"/>
        <v/>
      </c>
      <c r="X212" s="188" t="str">
        <f t="shared" si="10"/>
        <v/>
      </c>
      <c r="Y212" s="14">
        <f t="shared" si="48"/>
        <v>0</v>
      </c>
    </row>
    <row r="213" spans="1:25" ht="12.75" hidden="1" customHeight="1">
      <c r="A213" s="67"/>
      <c r="B213" s="3"/>
      <c r="C213" s="37"/>
      <c r="D213" s="42"/>
      <c r="E213" s="68"/>
      <c r="F213" s="68"/>
      <c r="G213" s="69"/>
      <c r="H213" s="82"/>
      <c r="I213" s="185"/>
      <c r="J213" s="199" t="str">
        <f t="shared" si="44"/>
        <v/>
      </c>
      <c r="K213" s="51"/>
      <c r="L213" s="51"/>
      <c r="M213" s="83"/>
      <c r="N213" s="73" t="str">
        <f t="shared" si="46"/>
        <v/>
      </c>
      <c r="O213" s="79" t="str">
        <f t="shared" si="7"/>
        <v/>
      </c>
      <c r="P213" s="80" t="str">
        <f t="shared" si="38"/>
        <v/>
      </c>
      <c r="Q213" s="76" t="str">
        <f t="shared" si="43"/>
        <v/>
      </c>
      <c r="R213" s="73" t="str">
        <f t="shared" si="39"/>
        <v/>
      </c>
      <c r="S213" s="73" t="str">
        <f t="shared" si="40"/>
        <v/>
      </c>
      <c r="T213" s="73" t="str">
        <f t="shared" si="41"/>
        <v/>
      </c>
      <c r="U213" s="73" t="str">
        <f t="shared" si="42"/>
        <v/>
      </c>
      <c r="V213" s="73" t="str">
        <f t="shared" si="45"/>
        <v/>
      </c>
      <c r="W213" s="81" t="str">
        <f t="shared" si="47"/>
        <v/>
      </c>
      <c r="X213" s="188" t="str">
        <f t="shared" si="10"/>
        <v/>
      </c>
      <c r="Y213" s="14">
        <f t="shared" si="48"/>
        <v>0</v>
      </c>
    </row>
    <row r="214" spans="1:25" ht="12.75" hidden="1" customHeight="1">
      <c r="A214" s="67"/>
      <c r="B214" s="3"/>
      <c r="C214" s="37"/>
      <c r="D214" s="42"/>
      <c r="E214" s="68"/>
      <c r="F214" s="68"/>
      <c r="G214" s="69"/>
      <c r="H214" s="82"/>
      <c r="I214" s="185"/>
      <c r="J214" s="199" t="str">
        <f t="shared" si="44"/>
        <v/>
      </c>
      <c r="K214" s="51"/>
      <c r="L214" s="51"/>
      <c r="M214" s="83"/>
      <c r="N214" s="73" t="str">
        <f t="shared" si="46"/>
        <v/>
      </c>
      <c r="O214" s="79" t="str">
        <f t="shared" si="7"/>
        <v/>
      </c>
      <c r="P214" s="80" t="str">
        <f t="shared" si="38"/>
        <v/>
      </c>
      <c r="Q214" s="76" t="str">
        <f t="shared" si="43"/>
        <v/>
      </c>
      <c r="R214" s="73" t="str">
        <f t="shared" si="39"/>
        <v/>
      </c>
      <c r="S214" s="73" t="str">
        <f t="shared" si="40"/>
        <v/>
      </c>
      <c r="T214" s="73" t="str">
        <f t="shared" si="41"/>
        <v/>
      </c>
      <c r="U214" s="73" t="str">
        <f t="shared" si="42"/>
        <v/>
      </c>
      <c r="V214" s="73" t="str">
        <f t="shared" si="45"/>
        <v/>
      </c>
      <c r="W214" s="81" t="str">
        <f t="shared" si="47"/>
        <v/>
      </c>
      <c r="X214" s="188" t="str">
        <f t="shared" si="10"/>
        <v/>
      </c>
      <c r="Y214" s="14">
        <f t="shared" si="48"/>
        <v>0</v>
      </c>
    </row>
    <row r="215" spans="1:25" ht="12.75" hidden="1" customHeight="1">
      <c r="A215" s="67"/>
      <c r="B215" s="3"/>
      <c r="C215" s="37"/>
      <c r="D215" s="42"/>
      <c r="E215" s="68"/>
      <c r="F215" s="68"/>
      <c r="G215" s="69"/>
      <c r="H215" s="82"/>
      <c r="I215" s="185"/>
      <c r="J215" s="199" t="str">
        <f t="shared" si="44"/>
        <v/>
      </c>
      <c r="K215" s="51"/>
      <c r="L215" s="51"/>
      <c r="M215" s="83"/>
      <c r="N215" s="73" t="str">
        <f t="shared" si="46"/>
        <v/>
      </c>
      <c r="O215" s="79" t="str">
        <f t="shared" si="7"/>
        <v/>
      </c>
      <c r="P215" s="80" t="str">
        <f t="shared" si="38"/>
        <v/>
      </c>
      <c r="Q215" s="76" t="str">
        <f t="shared" si="43"/>
        <v/>
      </c>
      <c r="R215" s="73" t="str">
        <f t="shared" si="39"/>
        <v/>
      </c>
      <c r="S215" s="73" t="str">
        <f t="shared" si="40"/>
        <v/>
      </c>
      <c r="T215" s="73" t="str">
        <f t="shared" si="41"/>
        <v/>
      </c>
      <c r="U215" s="73" t="str">
        <f t="shared" si="42"/>
        <v/>
      </c>
      <c r="V215" s="73" t="str">
        <f t="shared" si="45"/>
        <v/>
      </c>
      <c r="W215" s="81" t="str">
        <f t="shared" si="47"/>
        <v/>
      </c>
      <c r="X215" s="188" t="str">
        <f t="shared" si="10"/>
        <v/>
      </c>
      <c r="Y215" s="14">
        <f t="shared" si="48"/>
        <v>0</v>
      </c>
    </row>
    <row r="216" spans="1:25" ht="12.75" hidden="1" customHeight="1">
      <c r="A216" s="67"/>
      <c r="B216" s="3"/>
      <c r="C216" s="37"/>
      <c r="D216" s="42"/>
      <c r="E216" s="68"/>
      <c r="F216" s="68"/>
      <c r="G216" s="69"/>
      <c r="H216" s="82"/>
      <c r="I216" s="185"/>
      <c r="J216" s="199" t="str">
        <f t="shared" si="44"/>
        <v/>
      </c>
      <c r="K216" s="51"/>
      <c r="L216" s="51"/>
      <c r="M216" s="83"/>
      <c r="N216" s="73" t="str">
        <f t="shared" si="46"/>
        <v/>
      </c>
      <c r="O216" s="79" t="str">
        <f t="shared" si="7"/>
        <v/>
      </c>
      <c r="P216" s="80" t="str">
        <f t="shared" si="38"/>
        <v/>
      </c>
      <c r="Q216" s="76" t="str">
        <f t="shared" si="43"/>
        <v/>
      </c>
      <c r="R216" s="73" t="str">
        <f t="shared" si="39"/>
        <v/>
      </c>
      <c r="S216" s="73" t="str">
        <f t="shared" si="40"/>
        <v/>
      </c>
      <c r="T216" s="73" t="str">
        <f t="shared" si="41"/>
        <v/>
      </c>
      <c r="U216" s="73" t="str">
        <f t="shared" si="42"/>
        <v/>
      </c>
      <c r="V216" s="73" t="str">
        <f t="shared" si="45"/>
        <v/>
      </c>
      <c r="W216" s="81" t="str">
        <f t="shared" si="47"/>
        <v/>
      </c>
      <c r="X216" s="188" t="str">
        <f t="shared" si="10"/>
        <v/>
      </c>
      <c r="Y216" s="14">
        <f t="shared" si="48"/>
        <v>0</v>
      </c>
    </row>
    <row r="217" spans="1:25" ht="12.75" hidden="1" customHeight="1">
      <c r="A217" s="67"/>
      <c r="B217" s="3"/>
      <c r="C217" s="37"/>
      <c r="D217" s="42"/>
      <c r="E217" s="68"/>
      <c r="F217" s="68"/>
      <c r="G217" s="69"/>
      <c r="H217" s="82"/>
      <c r="I217" s="185"/>
      <c r="J217" s="199" t="str">
        <f t="shared" si="44"/>
        <v/>
      </c>
      <c r="K217" s="51"/>
      <c r="L217" s="51"/>
      <c r="M217" s="83"/>
      <c r="N217" s="73" t="str">
        <f t="shared" si="46"/>
        <v/>
      </c>
      <c r="O217" s="79" t="str">
        <f t="shared" si="7"/>
        <v/>
      </c>
      <c r="P217" s="80" t="str">
        <f t="shared" si="38"/>
        <v/>
      </c>
      <c r="Q217" s="76" t="str">
        <f t="shared" si="43"/>
        <v/>
      </c>
      <c r="R217" s="73" t="str">
        <f t="shared" si="39"/>
        <v/>
      </c>
      <c r="S217" s="73" t="str">
        <f t="shared" si="40"/>
        <v/>
      </c>
      <c r="T217" s="73" t="str">
        <f t="shared" si="41"/>
        <v/>
      </c>
      <c r="U217" s="73" t="str">
        <f t="shared" si="42"/>
        <v/>
      </c>
      <c r="V217" s="73" t="str">
        <f t="shared" si="45"/>
        <v/>
      </c>
      <c r="W217" s="81" t="str">
        <f t="shared" si="47"/>
        <v/>
      </c>
      <c r="X217" s="188" t="str">
        <f t="shared" si="10"/>
        <v/>
      </c>
      <c r="Y217" s="14">
        <f t="shared" si="48"/>
        <v>0</v>
      </c>
    </row>
    <row r="218" spans="1:25" ht="12.75" hidden="1" customHeight="1">
      <c r="A218" s="67"/>
      <c r="B218" s="3"/>
      <c r="C218" s="37"/>
      <c r="D218" s="42"/>
      <c r="E218" s="68"/>
      <c r="F218" s="68"/>
      <c r="G218" s="69"/>
      <c r="H218" s="82"/>
      <c r="I218" s="185"/>
      <c r="J218" s="199" t="str">
        <f t="shared" si="44"/>
        <v/>
      </c>
      <c r="K218" s="51"/>
      <c r="L218" s="51"/>
      <c r="M218" s="83"/>
      <c r="N218" s="73" t="str">
        <f t="shared" si="46"/>
        <v/>
      </c>
      <c r="O218" s="79" t="str">
        <f t="shared" si="7"/>
        <v/>
      </c>
      <c r="P218" s="80" t="str">
        <f t="shared" si="38"/>
        <v/>
      </c>
      <c r="Q218" s="76" t="str">
        <f t="shared" si="43"/>
        <v/>
      </c>
      <c r="R218" s="73" t="str">
        <f t="shared" si="39"/>
        <v/>
      </c>
      <c r="S218" s="73" t="str">
        <f t="shared" si="40"/>
        <v/>
      </c>
      <c r="T218" s="73" t="str">
        <f t="shared" si="41"/>
        <v/>
      </c>
      <c r="U218" s="73" t="str">
        <f t="shared" si="42"/>
        <v/>
      </c>
      <c r="V218" s="73" t="str">
        <f t="shared" si="45"/>
        <v/>
      </c>
      <c r="W218" s="81" t="str">
        <f t="shared" si="47"/>
        <v/>
      </c>
      <c r="X218" s="188" t="str">
        <f t="shared" si="10"/>
        <v/>
      </c>
      <c r="Y218" s="14">
        <f t="shared" si="48"/>
        <v>0</v>
      </c>
    </row>
    <row r="219" spans="1:25" ht="12.75" hidden="1" customHeight="1">
      <c r="A219" s="67"/>
      <c r="B219" s="3"/>
      <c r="C219" s="37"/>
      <c r="D219" s="42"/>
      <c r="E219" s="68"/>
      <c r="F219" s="68"/>
      <c r="G219" s="69"/>
      <c r="H219" s="82"/>
      <c r="I219" s="185"/>
      <c r="J219" s="199" t="str">
        <f t="shared" si="44"/>
        <v/>
      </c>
      <c r="K219" s="51"/>
      <c r="L219" s="51"/>
      <c r="M219" s="83"/>
      <c r="N219" s="73" t="str">
        <f t="shared" si="46"/>
        <v/>
      </c>
      <c r="O219" s="79" t="str">
        <f t="shared" si="7"/>
        <v/>
      </c>
      <c r="P219" s="80" t="str">
        <f t="shared" si="38"/>
        <v/>
      </c>
      <c r="Q219" s="76" t="str">
        <f t="shared" si="43"/>
        <v/>
      </c>
      <c r="R219" s="73" t="str">
        <f t="shared" si="39"/>
        <v/>
      </c>
      <c r="S219" s="73" t="str">
        <f t="shared" si="40"/>
        <v/>
      </c>
      <c r="T219" s="73" t="str">
        <f t="shared" si="41"/>
        <v/>
      </c>
      <c r="U219" s="73" t="str">
        <f t="shared" si="42"/>
        <v/>
      </c>
      <c r="V219" s="73" t="str">
        <f t="shared" si="45"/>
        <v/>
      </c>
      <c r="W219" s="81" t="str">
        <f t="shared" si="47"/>
        <v/>
      </c>
      <c r="X219" s="188" t="str">
        <f t="shared" si="10"/>
        <v/>
      </c>
      <c r="Y219" s="14">
        <f t="shared" si="48"/>
        <v>0</v>
      </c>
    </row>
    <row r="220" spans="1:25" ht="12.75" hidden="1" customHeight="1">
      <c r="A220" s="67"/>
      <c r="B220" s="3"/>
      <c r="C220" s="37"/>
      <c r="D220" s="42"/>
      <c r="E220" s="68"/>
      <c r="F220" s="68"/>
      <c r="G220" s="69"/>
      <c r="H220" s="82"/>
      <c r="I220" s="185"/>
      <c r="J220" s="199" t="str">
        <f t="shared" si="44"/>
        <v/>
      </c>
      <c r="K220" s="51"/>
      <c r="L220" s="51"/>
      <c r="M220" s="83"/>
      <c r="N220" s="73" t="str">
        <f t="shared" si="46"/>
        <v/>
      </c>
      <c r="O220" s="79" t="str">
        <f t="shared" si="7"/>
        <v/>
      </c>
      <c r="P220" s="80" t="str">
        <f t="shared" si="38"/>
        <v/>
      </c>
      <c r="Q220" s="76" t="str">
        <f t="shared" si="43"/>
        <v/>
      </c>
      <c r="R220" s="73" t="str">
        <f t="shared" si="39"/>
        <v/>
      </c>
      <c r="S220" s="73" t="str">
        <f t="shared" si="40"/>
        <v/>
      </c>
      <c r="T220" s="73" t="str">
        <f t="shared" si="41"/>
        <v/>
      </c>
      <c r="U220" s="73" t="str">
        <f t="shared" si="42"/>
        <v/>
      </c>
      <c r="V220" s="73" t="str">
        <f t="shared" si="45"/>
        <v/>
      </c>
      <c r="W220" s="81" t="str">
        <f t="shared" si="47"/>
        <v/>
      </c>
      <c r="X220" s="188" t="str">
        <f t="shared" si="10"/>
        <v/>
      </c>
      <c r="Y220" s="14">
        <f t="shared" si="48"/>
        <v>0</v>
      </c>
    </row>
    <row r="221" spans="1:25" ht="12.75" hidden="1" customHeight="1">
      <c r="A221" s="67"/>
      <c r="B221" s="3"/>
      <c r="C221" s="37"/>
      <c r="D221" s="42"/>
      <c r="E221" s="68"/>
      <c r="F221" s="68"/>
      <c r="G221" s="69"/>
      <c r="H221" s="82"/>
      <c r="I221" s="185"/>
      <c r="J221" s="199" t="str">
        <f t="shared" si="44"/>
        <v/>
      </c>
      <c r="K221" s="51"/>
      <c r="L221" s="51"/>
      <c r="M221" s="83"/>
      <c r="N221" s="73" t="str">
        <f t="shared" si="46"/>
        <v/>
      </c>
      <c r="O221" s="79" t="str">
        <f t="shared" si="7"/>
        <v/>
      </c>
      <c r="P221" s="80" t="str">
        <f t="shared" si="38"/>
        <v/>
      </c>
      <c r="Q221" s="76" t="str">
        <f t="shared" si="43"/>
        <v/>
      </c>
      <c r="R221" s="73" t="str">
        <f t="shared" si="39"/>
        <v/>
      </c>
      <c r="S221" s="73" t="str">
        <f t="shared" si="40"/>
        <v/>
      </c>
      <c r="T221" s="73" t="str">
        <f t="shared" si="41"/>
        <v/>
      </c>
      <c r="U221" s="73" t="str">
        <f t="shared" si="42"/>
        <v/>
      </c>
      <c r="V221" s="73" t="str">
        <f t="shared" si="45"/>
        <v/>
      </c>
      <c r="W221" s="81" t="str">
        <f t="shared" si="47"/>
        <v/>
      </c>
      <c r="X221" s="188" t="str">
        <f t="shared" si="10"/>
        <v/>
      </c>
      <c r="Y221" s="14">
        <f t="shared" si="48"/>
        <v>0</v>
      </c>
    </row>
    <row r="222" spans="1:25" ht="12.75" hidden="1" customHeight="1">
      <c r="A222" s="67"/>
      <c r="B222" s="3"/>
      <c r="C222" s="37"/>
      <c r="D222" s="42"/>
      <c r="E222" s="68"/>
      <c r="F222" s="68"/>
      <c r="G222" s="69"/>
      <c r="H222" s="82"/>
      <c r="I222" s="185"/>
      <c r="J222" s="199" t="str">
        <f t="shared" si="44"/>
        <v/>
      </c>
      <c r="K222" s="51"/>
      <c r="L222" s="51"/>
      <c r="M222" s="83"/>
      <c r="N222" s="73" t="str">
        <f t="shared" si="46"/>
        <v/>
      </c>
      <c r="O222" s="79" t="str">
        <f t="shared" si="7"/>
        <v/>
      </c>
      <c r="P222" s="80" t="str">
        <f t="shared" si="38"/>
        <v/>
      </c>
      <c r="Q222" s="76" t="str">
        <f t="shared" si="43"/>
        <v/>
      </c>
      <c r="R222" s="73" t="str">
        <f t="shared" si="39"/>
        <v/>
      </c>
      <c r="S222" s="73" t="str">
        <f t="shared" si="40"/>
        <v/>
      </c>
      <c r="T222" s="73" t="str">
        <f t="shared" si="41"/>
        <v/>
      </c>
      <c r="U222" s="73" t="str">
        <f t="shared" si="42"/>
        <v/>
      </c>
      <c r="V222" s="73" t="str">
        <f t="shared" si="45"/>
        <v/>
      </c>
      <c r="W222" s="81" t="str">
        <f t="shared" si="47"/>
        <v/>
      </c>
      <c r="X222" s="188" t="str">
        <f t="shared" si="10"/>
        <v/>
      </c>
      <c r="Y222" s="14">
        <f t="shared" si="48"/>
        <v>0</v>
      </c>
    </row>
    <row r="223" spans="1:25" ht="12.75" hidden="1" customHeight="1">
      <c r="A223" s="67"/>
      <c r="B223" s="3"/>
      <c r="C223" s="37"/>
      <c r="D223" s="42"/>
      <c r="E223" s="68"/>
      <c r="F223" s="68"/>
      <c r="G223" s="69"/>
      <c r="H223" s="82"/>
      <c r="I223" s="185"/>
      <c r="J223" s="199" t="str">
        <f t="shared" si="44"/>
        <v/>
      </c>
      <c r="K223" s="51"/>
      <c r="L223" s="51"/>
      <c r="M223" s="83"/>
      <c r="N223" s="73" t="str">
        <f t="shared" si="46"/>
        <v/>
      </c>
      <c r="O223" s="79" t="str">
        <f t="shared" si="7"/>
        <v/>
      </c>
      <c r="P223" s="80" t="str">
        <f t="shared" si="38"/>
        <v/>
      </c>
      <c r="Q223" s="76" t="str">
        <f t="shared" si="43"/>
        <v/>
      </c>
      <c r="R223" s="73" t="str">
        <f t="shared" si="39"/>
        <v/>
      </c>
      <c r="S223" s="73" t="str">
        <f t="shared" si="40"/>
        <v/>
      </c>
      <c r="T223" s="73" t="str">
        <f t="shared" si="41"/>
        <v/>
      </c>
      <c r="U223" s="73" t="str">
        <f t="shared" si="42"/>
        <v/>
      </c>
      <c r="V223" s="73" t="str">
        <f t="shared" si="45"/>
        <v/>
      </c>
      <c r="W223" s="81" t="str">
        <f t="shared" si="47"/>
        <v/>
      </c>
      <c r="X223" s="188" t="str">
        <f t="shared" si="10"/>
        <v/>
      </c>
      <c r="Y223" s="14">
        <f t="shared" si="48"/>
        <v>0</v>
      </c>
    </row>
    <row r="224" spans="1:25" ht="12.75" hidden="1" customHeight="1">
      <c r="A224" s="67"/>
      <c r="B224" s="3"/>
      <c r="C224" s="37"/>
      <c r="D224" s="42"/>
      <c r="E224" s="68"/>
      <c r="F224" s="68"/>
      <c r="G224" s="69"/>
      <c r="H224" s="82"/>
      <c r="I224" s="185"/>
      <c r="J224" s="199" t="str">
        <f t="shared" si="44"/>
        <v/>
      </c>
      <c r="K224" s="51"/>
      <c r="L224" s="51"/>
      <c r="M224" s="83"/>
      <c r="N224" s="73" t="str">
        <f t="shared" si="46"/>
        <v/>
      </c>
      <c r="O224" s="79" t="str">
        <f t="shared" si="7"/>
        <v/>
      </c>
      <c r="P224" s="80" t="str">
        <f t="shared" si="38"/>
        <v/>
      </c>
      <c r="Q224" s="76" t="str">
        <f t="shared" si="43"/>
        <v/>
      </c>
      <c r="R224" s="73" t="str">
        <f t="shared" si="39"/>
        <v/>
      </c>
      <c r="S224" s="73" t="str">
        <f t="shared" si="40"/>
        <v/>
      </c>
      <c r="T224" s="73" t="str">
        <f t="shared" si="41"/>
        <v/>
      </c>
      <c r="U224" s="73" t="str">
        <f t="shared" si="42"/>
        <v/>
      </c>
      <c r="V224" s="73" t="str">
        <f t="shared" si="45"/>
        <v/>
      </c>
      <c r="W224" s="81" t="str">
        <f t="shared" si="47"/>
        <v/>
      </c>
      <c r="X224" s="188" t="str">
        <f t="shared" si="10"/>
        <v/>
      </c>
      <c r="Y224" s="14">
        <f t="shared" si="48"/>
        <v>0</v>
      </c>
    </row>
    <row r="225" spans="1:25" ht="12.75" hidden="1" customHeight="1">
      <c r="A225" s="67"/>
      <c r="B225" s="3"/>
      <c r="C225" s="37"/>
      <c r="D225" s="42"/>
      <c r="E225" s="68"/>
      <c r="F225" s="68"/>
      <c r="G225" s="69"/>
      <c r="H225" s="82"/>
      <c r="I225" s="185"/>
      <c r="J225" s="199" t="str">
        <f t="shared" si="44"/>
        <v/>
      </c>
      <c r="K225" s="51"/>
      <c r="L225" s="51"/>
      <c r="M225" s="83"/>
      <c r="N225" s="73" t="str">
        <f t="shared" si="46"/>
        <v/>
      </c>
      <c r="O225" s="79" t="str">
        <f t="shared" si="7"/>
        <v/>
      </c>
      <c r="P225" s="80" t="str">
        <f t="shared" si="38"/>
        <v/>
      </c>
      <c r="Q225" s="76" t="str">
        <f t="shared" si="43"/>
        <v/>
      </c>
      <c r="R225" s="73" t="str">
        <f t="shared" si="39"/>
        <v/>
      </c>
      <c r="S225" s="73" t="str">
        <f t="shared" si="40"/>
        <v/>
      </c>
      <c r="T225" s="73" t="str">
        <f t="shared" si="41"/>
        <v/>
      </c>
      <c r="U225" s="73" t="str">
        <f t="shared" si="42"/>
        <v/>
      </c>
      <c r="V225" s="73" t="str">
        <f t="shared" si="45"/>
        <v/>
      </c>
      <c r="W225" s="81" t="str">
        <f t="shared" si="47"/>
        <v/>
      </c>
      <c r="X225" s="188" t="str">
        <f t="shared" si="10"/>
        <v/>
      </c>
      <c r="Y225" s="14">
        <f t="shared" si="48"/>
        <v>0</v>
      </c>
    </row>
    <row r="226" spans="1:25" ht="12.75" hidden="1" customHeight="1">
      <c r="A226" s="67"/>
      <c r="B226" s="3"/>
      <c r="C226" s="37"/>
      <c r="D226" s="42"/>
      <c r="E226" s="68"/>
      <c r="F226" s="68"/>
      <c r="G226" s="69"/>
      <c r="H226" s="82"/>
      <c r="I226" s="185"/>
      <c r="J226" s="199" t="str">
        <f t="shared" si="44"/>
        <v/>
      </c>
      <c r="K226" s="51"/>
      <c r="L226" s="51"/>
      <c r="M226" s="83"/>
      <c r="N226" s="73" t="str">
        <f t="shared" si="46"/>
        <v/>
      </c>
      <c r="O226" s="79" t="str">
        <f t="shared" si="7"/>
        <v/>
      </c>
      <c r="P226" s="80" t="str">
        <f t="shared" si="38"/>
        <v/>
      </c>
      <c r="Q226" s="76" t="str">
        <f t="shared" si="43"/>
        <v/>
      </c>
      <c r="R226" s="73" t="str">
        <f t="shared" si="39"/>
        <v/>
      </c>
      <c r="S226" s="73" t="str">
        <f t="shared" si="40"/>
        <v/>
      </c>
      <c r="T226" s="73" t="str">
        <f t="shared" si="41"/>
        <v/>
      </c>
      <c r="U226" s="73" t="str">
        <f t="shared" si="42"/>
        <v/>
      </c>
      <c r="V226" s="73" t="str">
        <f t="shared" si="45"/>
        <v/>
      </c>
      <c r="W226" s="81" t="str">
        <f t="shared" si="47"/>
        <v/>
      </c>
      <c r="X226" s="188" t="str">
        <f t="shared" si="10"/>
        <v/>
      </c>
      <c r="Y226" s="14">
        <f t="shared" si="48"/>
        <v>0</v>
      </c>
    </row>
    <row r="227" spans="1:25" ht="12.75" hidden="1" customHeight="1">
      <c r="A227" s="67"/>
      <c r="B227" s="3"/>
      <c r="C227" s="37"/>
      <c r="D227" s="42"/>
      <c r="E227" s="68"/>
      <c r="F227" s="68"/>
      <c r="G227" s="69"/>
      <c r="H227" s="82"/>
      <c r="I227" s="185"/>
      <c r="J227" s="199" t="str">
        <f t="shared" si="44"/>
        <v/>
      </c>
      <c r="K227" s="51"/>
      <c r="L227" s="51"/>
      <c r="M227" s="83"/>
      <c r="N227" s="73" t="str">
        <f t="shared" si="46"/>
        <v/>
      </c>
      <c r="O227" s="79" t="str">
        <f t="shared" si="7"/>
        <v/>
      </c>
      <c r="P227" s="80" t="str">
        <f t="shared" si="38"/>
        <v/>
      </c>
      <c r="Q227" s="76" t="str">
        <f t="shared" si="43"/>
        <v/>
      </c>
      <c r="R227" s="73" t="str">
        <f t="shared" si="39"/>
        <v/>
      </c>
      <c r="S227" s="73" t="str">
        <f t="shared" si="40"/>
        <v/>
      </c>
      <c r="T227" s="73" t="str">
        <f t="shared" si="41"/>
        <v/>
      </c>
      <c r="U227" s="73" t="str">
        <f t="shared" si="42"/>
        <v/>
      </c>
      <c r="V227" s="73" t="str">
        <f t="shared" si="45"/>
        <v/>
      </c>
      <c r="W227" s="81" t="str">
        <f t="shared" si="47"/>
        <v/>
      </c>
      <c r="X227" s="188" t="str">
        <f t="shared" si="10"/>
        <v/>
      </c>
      <c r="Y227" s="14">
        <f t="shared" si="48"/>
        <v>0</v>
      </c>
    </row>
    <row r="228" spans="1:25" ht="12.75" hidden="1" customHeight="1">
      <c r="A228" s="67"/>
      <c r="B228" s="3"/>
      <c r="C228" s="37"/>
      <c r="D228" s="42"/>
      <c r="E228" s="68"/>
      <c r="F228" s="68"/>
      <c r="G228" s="69"/>
      <c r="H228" s="82"/>
      <c r="I228" s="185"/>
      <c r="J228" s="199" t="str">
        <f t="shared" si="44"/>
        <v/>
      </c>
      <c r="K228" s="51"/>
      <c r="L228" s="51"/>
      <c r="M228" s="83"/>
      <c r="N228" s="73" t="str">
        <f t="shared" si="46"/>
        <v/>
      </c>
      <c r="O228" s="79" t="str">
        <f t="shared" si="7"/>
        <v/>
      </c>
      <c r="P228" s="80" t="str">
        <f t="shared" si="38"/>
        <v/>
      </c>
      <c r="Q228" s="76" t="str">
        <f t="shared" si="43"/>
        <v/>
      </c>
      <c r="R228" s="73" t="str">
        <f t="shared" si="39"/>
        <v/>
      </c>
      <c r="S228" s="73" t="str">
        <f t="shared" si="40"/>
        <v/>
      </c>
      <c r="T228" s="73" t="str">
        <f t="shared" si="41"/>
        <v/>
      </c>
      <c r="U228" s="73" t="str">
        <f t="shared" si="42"/>
        <v/>
      </c>
      <c r="V228" s="73" t="str">
        <f t="shared" si="45"/>
        <v/>
      </c>
      <c r="W228" s="81" t="str">
        <f t="shared" si="47"/>
        <v/>
      </c>
      <c r="X228" s="188" t="str">
        <f t="shared" si="10"/>
        <v/>
      </c>
      <c r="Y228" s="14">
        <f t="shared" si="48"/>
        <v>0</v>
      </c>
    </row>
    <row r="229" spans="1:25" ht="18" hidden="1" customHeight="1">
      <c r="A229" s="67"/>
      <c r="B229" s="3"/>
      <c r="C229" s="37"/>
      <c r="D229" s="42"/>
      <c r="E229" s="68"/>
      <c r="F229" s="68"/>
      <c r="G229" s="69"/>
      <c r="H229" s="82"/>
      <c r="I229" s="185"/>
      <c r="J229" s="199" t="str">
        <f t="shared" si="44"/>
        <v/>
      </c>
      <c r="K229" s="51"/>
      <c r="L229" s="51"/>
      <c r="M229" s="83"/>
      <c r="N229" s="73" t="str">
        <f t="shared" si="46"/>
        <v/>
      </c>
      <c r="O229" s="79" t="str">
        <f t="shared" si="7"/>
        <v/>
      </c>
      <c r="P229" s="80" t="str">
        <f t="shared" si="38"/>
        <v/>
      </c>
      <c r="Q229" s="76" t="str">
        <f t="shared" si="43"/>
        <v/>
      </c>
      <c r="R229" s="73" t="str">
        <f t="shared" si="39"/>
        <v/>
      </c>
      <c r="S229" s="73" t="str">
        <f t="shared" si="40"/>
        <v/>
      </c>
      <c r="T229" s="73" t="str">
        <f t="shared" si="41"/>
        <v/>
      </c>
      <c r="U229" s="73" t="str">
        <f t="shared" si="42"/>
        <v/>
      </c>
      <c r="V229" s="73" t="str">
        <f t="shared" si="45"/>
        <v/>
      </c>
      <c r="W229" s="81" t="str">
        <f t="shared" si="47"/>
        <v/>
      </c>
      <c r="X229" s="188" t="str">
        <f t="shared" si="10"/>
        <v/>
      </c>
      <c r="Y229" s="14">
        <f t="shared" si="48"/>
        <v>0</v>
      </c>
    </row>
    <row r="230" spans="1:25" ht="12.75" customHeight="1">
      <c r="A230" s="17" t="s">
        <v>146</v>
      </c>
      <c r="B230" s="17"/>
      <c r="C230" s="84"/>
      <c r="D230" s="85">
        <f>SUM(D71:D229)</f>
        <v>688</v>
      </c>
      <c r="E230" s="86">
        <f>SUMPRODUCT($D71:$D229,E71:E229)/$D230</f>
        <v>476.7238372093023</v>
      </c>
      <c r="F230" s="86"/>
      <c r="G230" s="86"/>
      <c r="H230" s="87" t="str">
        <f>IF(COUNTIF(H71:H229,"yes")&gt;0,"Yes","No")</f>
        <v>Yes</v>
      </c>
      <c r="I230" s="77">
        <f t="shared" ref="I230:X230" si="49">SUMPRODUCT($D71:$D229,I71:I229)/$D230</f>
        <v>585.33139534883719</v>
      </c>
      <c r="J230" s="74">
        <f t="shared" ref="J230" si="50">SUMPRODUCT($D71:$D229,J71:J229)/$D230</f>
        <v>1.283166121832179</v>
      </c>
      <c r="K230" s="89">
        <f t="shared" si="49"/>
        <v>0</v>
      </c>
      <c r="L230" s="89">
        <f t="shared" si="49"/>
        <v>0</v>
      </c>
      <c r="M230" s="88">
        <f t="shared" si="49"/>
        <v>0</v>
      </c>
      <c r="N230" s="89">
        <f t="shared" si="49"/>
        <v>585.33139534883719</v>
      </c>
      <c r="O230" s="74">
        <f t="shared" si="49"/>
        <v>1.283166121832179</v>
      </c>
      <c r="P230" s="89">
        <f t="shared" si="49"/>
        <v>0</v>
      </c>
      <c r="Q230" s="89">
        <f t="shared" si="49"/>
        <v>0</v>
      </c>
      <c r="R230" s="89">
        <f t="shared" si="49"/>
        <v>0</v>
      </c>
      <c r="S230" s="89">
        <f t="shared" si="49"/>
        <v>0</v>
      </c>
      <c r="T230" s="89">
        <f t="shared" si="49"/>
        <v>0</v>
      </c>
      <c r="U230" s="89">
        <f t="shared" si="49"/>
        <v>0</v>
      </c>
      <c r="V230" s="89">
        <f t="shared" si="49"/>
        <v>0</v>
      </c>
      <c r="W230" s="77">
        <f t="shared" si="49"/>
        <v>585.33139534883719</v>
      </c>
      <c r="X230" s="187">
        <f t="shared" si="49"/>
        <v>1.283166121832179</v>
      </c>
    </row>
    <row r="231" spans="1:25" ht="12.75" customHeight="1">
      <c r="A231" s="3"/>
      <c r="C231" s="8"/>
      <c r="D231" s="1"/>
      <c r="E231" s="1"/>
      <c r="H231" s="1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3"/>
      <c r="W231" s="7"/>
      <c r="X231" s="7"/>
    </row>
    <row r="232" spans="1:25" ht="12.75" customHeight="1" collapsed="1">
      <c r="A232" s="159" t="s">
        <v>147</v>
      </c>
      <c r="B232" s="159"/>
      <c r="C232" s="159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  <c r="W232" s="159"/>
      <c r="X232" s="159"/>
    </row>
    <row r="233" spans="1:25" ht="12.75" customHeight="1">
      <c r="A233" s="165"/>
      <c r="B233" s="165"/>
      <c r="C233" s="165"/>
      <c r="D233" s="165"/>
      <c r="E233" s="165"/>
      <c r="F233" s="165"/>
      <c r="G233" s="165"/>
      <c r="H233" s="165"/>
      <c r="I233" s="278" t="s">
        <v>140</v>
      </c>
      <c r="J233" s="278"/>
      <c r="K233" s="278" t="s">
        <v>11</v>
      </c>
      <c r="L233" s="278"/>
      <c r="M233" s="278"/>
      <c r="N233" s="278" t="s">
        <v>141</v>
      </c>
      <c r="O233" s="278"/>
      <c r="P233" s="278" t="s">
        <v>32</v>
      </c>
      <c r="Q233" s="278"/>
      <c r="R233" s="278"/>
      <c r="S233" s="278"/>
      <c r="T233" s="278"/>
      <c r="U233" s="278"/>
      <c r="V233" s="278"/>
      <c r="W233" s="278" t="s">
        <v>228</v>
      </c>
      <c r="X233" s="278"/>
    </row>
    <row r="234" spans="1:25" ht="26.4">
      <c r="A234" s="32" t="s">
        <v>33</v>
      </c>
      <c r="B234" s="62"/>
      <c r="C234" s="62"/>
      <c r="D234" s="62"/>
      <c r="E234" s="62"/>
      <c r="F234" s="62" t="s">
        <v>34</v>
      </c>
      <c r="G234" s="62" t="s">
        <v>35</v>
      </c>
      <c r="H234" s="62" t="s">
        <v>36</v>
      </c>
      <c r="I234" s="194" t="s">
        <v>40</v>
      </c>
      <c r="J234" s="195" t="s">
        <v>41</v>
      </c>
      <c r="K234" s="63" t="s">
        <v>37</v>
      </c>
      <c r="L234" s="64" t="s">
        <v>38</v>
      </c>
      <c r="M234" s="65" t="s">
        <v>39</v>
      </c>
      <c r="N234" s="63" t="s">
        <v>40</v>
      </c>
      <c r="O234" s="90" t="s">
        <v>41</v>
      </c>
      <c r="P234" s="63" t="s">
        <v>42</v>
      </c>
      <c r="Q234" s="64" t="s">
        <v>43</v>
      </c>
      <c r="R234" s="64" t="s">
        <v>44</v>
      </c>
      <c r="S234" s="64" t="s">
        <v>45</v>
      </c>
      <c r="T234" s="64" t="s">
        <v>46</v>
      </c>
      <c r="U234" s="64" t="s">
        <v>47</v>
      </c>
      <c r="V234" s="64" t="s">
        <v>48</v>
      </c>
      <c r="W234" s="63" t="s">
        <v>40</v>
      </c>
      <c r="X234" s="189" t="s">
        <v>41</v>
      </c>
    </row>
    <row r="235" spans="1:25" ht="12.75" customHeight="1">
      <c r="A235" s="3" t="s">
        <v>49</v>
      </c>
      <c r="C235" s="37"/>
      <c r="D235" s="42"/>
      <c r="E235" s="68"/>
      <c r="F235" s="42">
        <f>SUMIF($A$71:$A$229,$A235,$D$71:$D$229)</f>
        <v>0</v>
      </c>
      <c r="G235" s="68">
        <f>IFERROR(SUMPRODUCT($E$71:$E$229,$D$71:$D$229,--($A$71:$A$229=$A235)/$F235),0)</f>
        <v>0</v>
      </c>
      <c r="H235" s="91" t="str">
        <f>IF(COUNTIFS($A$71:$A$229,A235,$H$71:$H$229,"Yes")=0,"N/A",IF(COUNTIFS($A$71:$A$229,A235,$H$71:$H$229,"Yes")&gt;0,"Yes","No"))</f>
        <v>N/A</v>
      </c>
      <c r="I235" s="190">
        <f t="shared" ref="I235:X241" si="51">IFERROR(SUMPRODUCT(I$71:I$229,$D$71:$D$229,--($A$71:$A$229=$A235)/$F235),0)</f>
        <v>0</v>
      </c>
      <c r="J235" s="191">
        <f t="shared" si="51"/>
        <v>0</v>
      </c>
      <c r="K235" s="11">
        <f t="shared" si="51"/>
        <v>0</v>
      </c>
      <c r="L235" s="11">
        <f t="shared" si="51"/>
        <v>0</v>
      </c>
      <c r="M235" s="33">
        <f t="shared" si="51"/>
        <v>0</v>
      </c>
      <c r="N235" s="11">
        <f t="shared" si="51"/>
        <v>0</v>
      </c>
      <c r="O235" s="34">
        <f t="shared" si="51"/>
        <v>0</v>
      </c>
      <c r="P235" s="92">
        <f t="shared" si="51"/>
        <v>0</v>
      </c>
      <c r="Q235" s="92">
        <f t="shared" si="51"/>
        <v>0</v>
      </c>
      <c r="R235" s="11">
        <f t="shared" si="51"/>
        <v>0</v>
      </c>
      <c r="S235" s="11">
        <f t="shared" si="51"/>
        <v>0</v>
      </c>
      <c r="T235" s="11">
        <f t="shared" si="51"/>
        <v>0</v>
      </c>
      <c r="U235" s="11">
        <f t="shared" si="51"/>
        <v>0</v>
      </c>
      <c r="V235" s="11">
        <f t="shared" si="51"/>
        <v>0</v>
      </c>
      <c r="W235" s="35">
        <f t="shared" si="51"/>
        <v>0</v>
      </c>
      <c r="X235" s="34">
        <f t="shared" si="51"/>
        <v>0</v>
      </c>
    </row>
    <row r="236" spans="1:25" ht="12.75" customHeight="1">
      <c r="A236" s="3" t="s">
        <v>51</v>
      </c>
      <c r="C236" s="37"/>
      <c r="D236" s="42"/>
      <c r="E236" s="68"/>
      <c r="F236" s="42">
        <f>SUMIF($A$71:$A$229,$A236,$D$71:$D$229)</f>
        <v>28</v>
      </c>
      <c r="G236" s="68">
        <f>IFERROR(SUMPRODUCT($E$71:$E$229,$D$71:$D$229,--($A$71:$A$229=$A236)/$F236),0)</f>
        <v>550</v>
      </c>
      <c r="H236" s="91" t="str">
        <f>IF(COUNTIFS($A$71:$A$229,A236,$H$71:$H$229,"Yes")=0,"N/A",IF(COUNTIFS($A$71:$A$229,A236,$H$71:$H$229,"Yes")&gt;0,"Yes","No"))</f>
        <v>Yes</v>
      </c>
      <c r="I236" s="35">
        <f t="shared" si="51"/>
        <v>875</v>
      </c>
      <c r="J236" s="34">
        <f t="shared" si="51"/>
        <v>1.5909090909090908</v>
      </c>
      <c r="K236" s="11">
        <f t="shared" si="51"/>
        <v>0</v>
      </c>
      <c r="L236" s="11">
        <f t="shared" si="51"/>
        <v>0</v>
      </c>
      <c r="M236" s="33">
        <f t="shared" si="51"/>
        <v>0</v>
      </c>
      <c r="N236" s="11">
        <f t="shared" si="51"/>
        <v>875</v>
      </c>
      <c r="O236" s="34">
        <f t="shared" si="51"/>
        <v>1.5909090909090908</v>
      </c>
      <c r="P236" s="92">
        <f t="shared" si="51"/>
        <v>0</v>
      </c>
      <c r="Q236" s="92">
        <f t="shared" si="51"/>
        <v>0</v>
      </c>
      <c r="R236" s="11">
        <f t="shared" si="51"/>
        <v>0</v>
      </c>
      <c r="S236" s="11">
        <f t="shared" si="51"/>
        <v>0</v>
      </c>
      <c r="T236" s="11">
        <f t="shared" si="51"/>
        <v>0</v>
      </c>
      <c r="U236" s="11">
        <f t="shared" si="51"/>
        <v>0</v>
      </c>
      <c r="V236" s="11">
        <f t="shared" si="51"/>
        <v>0</v>
      </c>
      <c r="W236" s="35">
        <f t="shared" si="51"/>
        <v>875</v>
      </c>
      <c r="X236" s="34">
        <f t="shared" si="51"/>
        <v>1.5909090909090908</v>
      </c>
    </row>
    <row r="237" spans="1:25" ht="12.75" customHeight="1">
      <c r="A237" s="3" t="s">
        <v>52</v>
      </c>
      <c r="C237" s="37"/>
      <c r="D237" s="42"/>
      <c r="E237" s="68"/>
      <c r="F237" s="42">
        <f>SUMIF($A$71:$A$229,$A237,$D$71:$D$229)</f>
        <v>436</v>
      </c>
      <c r="G237" s="68">
        <f>IFERROR(SUMPRODUCT($E$71:$E$229,$D$71:$D$229,--($A$71:$A$229=$A237)/$F237),0)</f>
        <v>568.33486238532123</v>
      </c>
      <c r="H237" s="91" t="str">
        <f>IF(COUNTIFS($A$71:$A$229,A237,$H$71:$H$229,"Yes")=0,"N/A",IF(COUNTIFS($A$71:$A$229,A237,$H$71:$H$229,"Yes")&gt;0,"Yes","No"))</f>
        <v>Yes</v>
      </c>
      <c r="I237" s="35">
        <f t="shared" si="51"/>
        <v>636.25688073394508</v>
      </c>
      <c r="J237" s="34">
        <f t="shared" si="51"/>
        <v>1.1233609396479207</v>
      </c>
      <c r="K237" s="11">
        <f t="shared" si="51"/>
        <v>0</v>
      </c>
      <c r="L237" s="11">
        <f t="shared" si="51"/>
        <v>0</v>
      </c>
      <c r="M237" s="33">
        <f t="shared" si="51"/>
        <v>0</v>
      </c>
      <c r="N237" s="11">
        <f t="shared" si="51"/>
        <v>636.25688073394508</v>
      </c>
      <c r="O237" s="34">
        <f t="shared" si="51"/>
        <v>1.1233609396479207</v>
      </c>
      <c r="P237" s="92">
        <f t="shared" si="51"/>
        <v>0</v>
      </c>
      <c r="Q237" s="92">
        <f t="shared" si="51"/>
        <v>0</v>
      </c>
      <c r="R237" s="11">
        <f t="shared" si="51"/>
        <v>0</v>
      </c>
      <c r="S237" s="11">
        <f t="shared" si="51"/>
        <v>0</v>
      </c>
      <c r="T237" s="11">
        <f t="shared" si="51"/>
        <v>0</v>
      </c>
      <c r="U237" s="11">
        <f t="shared" si="51"/>
        <v>0</v>
      </c>
      <c r="V237" s="11">
        <f t="shared" si="51"/>
        <v>0</v>
      </c>
      <c r="W237" s="35">
        <f t="shared" si="51"/>
        <v>636.25688073394508</v>
      </c>
      <c r="X237" s="34">
        <f t="shared" si="51"/>
        <v>1.1233609396479207</v>
      </c>
      <c r="Y237" s="93"/>
    </row>
    <row r="238" spans="1:25" ht="12.75" customHeight="1">
      <c r="A238" s="3" t="s">
        <v>53</v>
      </c>
      <c r="C238" s="37"/>
      <c r="D238" s="42"/>
      <c r="E238" s="68"/>
      <c r="F238" s="42">
        <f>SUMIF($A$71:$A$229,$A238,$D$71:$D$229)</f>
        <v>0</v>
      </c>
      <c r="G238" s="68">
        <f>IFERROR(SUMPRODUCT($E$71:$E$229,$D$71:$D$229,--($A$71:$A$229=$A238)/$F238),0)</f>
        <v>0</v>
      </c>
      <c r="H238" s="91" t="str">
        <f>IF(COUNTIFS($A$71:$A$229,A238,$H$71:$H$229,"Yes")=0,"N/A",IF(COUNTIFS($A$71:$A$229,A238,$H$71:$H$229,"Yes")&gt;0,"Yes","No"))</f>
        <v>N/A</v>
      </c>
      <c r="I238" s="35">
        <f t="shared" si="51"/>
        <v>0</v>
      </c>
      <c r="J238" s="34">
        <f t="shared" si="51"/>
        <v>0</v>
      </c>
      <c r="K238" s="11">
        <f t="shared" si="51"/>
        <v>0</v>
      </c>
      <c r="L238" s="11">
        <f t="shared" si="51"/>
        <v>0</v>
      </c>
      <c r="M238" s="33">
        <f t="shared" si="51"/>
        <v>0</v>
      </c>
      <c r="N238" s="11">
        <f t="shared" si="51"/>
        <v>0</v>
      </c>
      <c r="O238" s="34">
        <f t="shared" si="51"/>
        <v>0</v>
      </c>
      <c r="P238" s="92">
        <f t="shared" si="51"/>
        <v>0</v>
      </c>
      <c r="Q238" s="92">
        <f t="shared" si="51"/>
        <v>0</v>
      </c>
      <c r="R238" s="11">
        <f t="shared" si="51"/>
        <v>0</v>
      </c>
      <c r="S238" s="11">
        <f t="shared" si="51"/>
        <v>0</v>
      </c>
      <c r="T238" s="11">
        <f t="shared" si="51"/>
        <v>0</v>
      </c>
      <c r="U238" s="11">
        <f t="shared" si="51"/>
        <v>0</v>
      </c>
      <c r="V238" s="11">
        <f t="shared" si="51"/>
        <v>0</v>
      </c>
      <c r="W238" s="35">
        <f t="shared" si="51"/>
        <v>0</v>
      </c>
      <c r="X238" s="34">
        <f t="shared" si="51"/>
        <v>0</v>
      </c>
      <c r="Y238" s="93"/>
    </row>
    <row r="239" spans="1:25" ht="12.75" customHeight="1">
      <c r="A239" s="3" t="s">
        <v>54</v>
      </c>
      <c r="C239" s="37"/>
      <c r="D239" s="42"/>
      <c r="E239" s="68"/>
      <c r="F239" s="42">
        <f>SUMIF($A$71:$A$229,$A239,$D$71:$D$229)</f>
        <v>224</v>
      </c>
      <c r="G239" s="68">
        <f>IFERROR(SUMPRODUCT($E$71:$E$229,$D$71:$D$229,--($A$71:$A$229=$A239)/$F239),0)</f>
        <v>289.25</v>
      </c>
      <c r="H239" s="91" t="str">
        <f>IF(COUNTIFS($A$71:$A$229,A239,$H$71:$H$229,"Yes")=0,"N/A",IF(COUNTIFS($A$71:$A$229,A239,$H$71:$H$229,"Yes")&gt;0,"Yes","No"))</f>
        <v>Yes</v>
      </c>
      <c r="I239" s="35">
        <f t="shared" si="51"/>
        <v>450</v>
      </c>
      <c r="J239" s="34">
        <f t="shared" si="51"/>
        <v>1.5557476231633534</v>
      </c>
      <c r="K239" s="11">
        <f t="shared" si="51"/>
        <v>0</v>
      </c>
      <c r="L239" s="11">
        <f t="shared" si="51"/>
        <v>0</v>
      </c>
      <c r="M239" s="33">
        <f t="shared" si="51"/>
        <v>0</v>
      </c>
      <c r="N239" s="11">
        <f t="shared" si="51"/>
        <v>450</v>
      </c>
      <c r="O239" s="34">
        <f t="shared" si="51"/>
        <v>1.5557476231633534</v>
      </c>
      <c r="P239" s="92">
        <f t="shared" si="51"/>
        <v>0</v>
      </c>
      <c r="Q239" s="92">
        <f t="shared" si="51"/>
        <v>0</v>
      </c>
      <c r="R239" s="11">
        <f t="shared" si="51"/>
        <v>0</v>
      </c>
      <c r="S239" s="11">
        <f t="shared" si="51"/>
        <v>0</v>
      </c>
      <c r="T239" s="11">
        <f t="shared" si="51"/>
        <v>0</v>
      </c>
      <c r="U239" s="11">
        <f t="shared" si="51"/>
        <v>0</v>
      </c>
      <c r="V239" s="11">
        <f t="shared" si="51"/>
        <v>0</v>
      </c>
      <c r="W239" s="35">
        <f t="shared" si="51"/>
        <v>450</v>
      </c>
      <c r="X239" s="34">
        <f t="shared" si="51"/>
        <v>1.5557476231633534</v>
      </c>
      <c r="Y239" s="93"/>
    </row>
    <row r="240" spans="1:25" ht="12.75" customHeight="1">
      <c r="A240" s="3" t="s">
        <v>55</v>
      </c>
      <c r="C240" s="37"/>
      <c r="D240" s="42"/>
      <c r="E240" s="68"/>
      <c r="F240" s="42">
        <f t="shared" ref="F240:F241" si="52">SUMIF($A$71:$A$229,$A240,$D$71:$D$229)</f>
        <v>0</v>
      </c>
      <c r="G240" s="68">
        <f t="shared" ref="G240:G241" si="53">IFERROR(SUMPRODUCT($E$71:$E$229,$D$71:$D$229,--($A$71:$A$229=$A240)/$F240),0)</f>
        <v>0</v>
      </c>
      <c r="H240" s="91" t="str">
        <f t="shared" ref="H240:H241" si="54">IF(COUNTIFS($A$71:$A$229,A240,$H$71:$H$229,"Yes")=0,"N/A",IF(COUNTIFS($A$71:$A$229,A240,$H$71:$H$229,"Yes")&gt;0,"Yes","No"))</f>
        <v>N/A</v>
      </c>
      <c r="I240" s="35">
        <f t="shared" ref="I240:X241" si="55">IFERROR(SUMPRODUCT(I$71:I$229,$D$71:$D$229,--($A$71:$A$229=$A240)/$F240),0)</f>
        <v>0</v>
      </c>
      <c r="J240" s="34">
        <f t="shared" si="51"/>
        <v>0</v>
      </c>
      <c r="K240" s="11">
        <f t="shared" si="55"/>
        <v>0</v>
      </c>
      <c r="L240" s="11">
        <f t="shared" si="55"/>
        <v>0</v>
      </c>
      <c r="M240" s="33">
        <f t="shared" si="55"/>
        <v>0</v>
      </c>
      <c r="N240" s="11">
        <f t="shared" si="55"/>
        <v>0</v>
      </c>
      <c r="O240" s="34">
        <f t="shared" si="55"/>
        <v>0</v>
      </c>
      <c r="P240" s="92">
        <f t="shared" si="55"/>
        <v>0</v>
      </c>
      <c r="Q240" s="92">
        <f t="shared" si="55"/>
        <v>0</v>
      </c>
      <c r="R240" s="11">
        <f t="shared" si="55"/>
        <v>0</v>
      </c>
      <c r="S240" s="11">
        <f t="shared" si="55"/>
        <v>0</v>
      </c>
      <c r="T240" s="11">
        <f t="shared" si="55"/>
        <v>0</v>
      </c>
      <c r="U240" s="11">
        <f t="shared" si="55"/>
        <v>0</v>
      </c>
      <c r="V240" s="11">
        <f t="shared" si="55"/>
        <v>0</v>
      </c>
      <c r="W240" s="35">
        <f t="shared" si="55"/>
        <v>0</v>
      </c>
      <c r="X240" s="34">
        <f t="shared" si="55"/>
        <v>0</v>
      </c>
      <c r="Y240" s="93"/>
    </row>
    <row r="241" spans="1:25" ht="12.75" customHeight="1">
      <c r="A241" s="3" t="s">
        <v>211</v>
      </c>
      <c r="C241" s="37"/>
      <c r="D241" s="42"/>
      <c r="E241" s="68"/>
      <c r="F241" s="42">
        <f t="shared" si="52"/>
        <v>0</v>
      </c>
      <c r="G241" s="68">
        <f t="shared" si="53"/>
        <v>0</v>
      </c>
      <c r="H241" s="91" t="str">
        <f t="shared" si="54"/>
        <v>N/A</v>
      </c>
      <c r="I241" s="35">
        <f t="shared" si="55"/>
        <v>0</v>
      </c>
      <c r="J241" s="192">
        <f t="shared" si="51"/>
        <v>0</v>
      </c>
      <c r="K241" s="11">
        <f t="shared" si="55"/>
        <v>0</v>
      </c>
      <c r="L241" s="11">
        <f t="shared" si="55"/>
        <v>0</v>
      </c>
      <c r="M241" s="33">
        <f t="shared" si="55"/>
        <v>0</v>
      </c>
      <c r="N241" s="11">
        <f t="shared" si="55"/>
        <v>0</v>
      </c>
      <c r="O241" s="34">
        <f t="shared" si="55"/>
        <v>0</v>
      </c>
      <c r="P241" s="92">
        <f t="shared" si="55"/>
        <v>0</v>
      </c>
      <c r="Q241" s="92">
        <f t="shared" si="55"/>
        <v>0</v>
      </c>
      <c r="R241" s="11">
        <f t="shared" si="55"/>
        <v>0</v>
      </c>
      <c r="S241" s="11">
        <f t="shared" si="55"/>
        <v>0</v>
      </c>
      <c r="T241" s="11">
        <f t="shared" si="55"/>
        <v>0</v>
      </c>
      <c r="U241" s="11">
        <f t="shared" si="55"/>
        <v>0</v>
      </c>
      <c r="V241" s="11">
        <f t="shared" si="55"/>
        <v>0</v>
      </c>
      <c r="W241" s="35">
        <f t="shared" si="55"/>
        <v>0</v>
      </c>
      <c r="X241" s="34">
        <f t="shared" si="55"/>
        <v>0</v>
      </c>
      <c r="Y241" s="93"/>
    </row>
    <row r="242" spans="1:25" ht="12.75" customHeight="1">
      <c r="A242" s="17" t="s">
        <v>146</v>
      </c>
      <c r="B242" s="16"/>
      <c r="C242" s="94"/>
      <c r="D242" s="95"/>
      <c r="E242" s="95"/>
      <c r="F242" s="85">
        <f>SUM(F235:F241)</f>
        <v>688</v>
      </c>
      <c r="G242" s="86">
        <f>SUMPRODUCT(G235:G241,$F235:$F241)/$F242</f>
        <v>476.72383720930242</v>
      </c>
      <c r="H242" s="87" t="str">
        <f>IF(COUNTIF(H235:H241,"yes")&gt;0,"Yes","No")</f>
        <v>Yes</v>
      </c>
      <c r="I242" s="77">
        <f>SUMPRODUCT(I235:I241,$F235:$F241)/$F242</f>
        <v>585.3313953488373</v>
      </c>
      <c r="J242" s="74">
        <f>SUMPRODUCT(J235:J241,$F235:$F241)/$F242</f>
        <v>1.283166121832179</v>
      </c>
      <c r="K242" s="89">
        <f t="shared" ref="K242:X242" si="56">SUMPRODUCT(K235:K241,$F235:$F241)/$F242</f>
        <v>0</v>
      </c>
      <c r="L242" s="89">
        <f t="shared" si="56"/>
        <v>0</v>
      </c>
      <c r="M242" s="88">
        <f t="shared" si="56"/>
        <v>0</v>
      </c>
      <c r="N242" s="89">
        <f t="shared" si="56"/>
        <v>585.3313953488373</v>
      </c>
      <c r="O242" s="74">
        <f t="shared" si="56"/>
        <v>1.283166121832179</v>
      </c>
      <c r="P242" s="89">
        <f t="shared" si="56"/>
        <v>0</v>
      </c>
      <c r="Q242" s="89">
        <f t="shared" si="56"/>
        <v>0</v>
      </c>
      <c r="R242" s="89">
        <f t="shared" si="56"/>
        <v>0</v>
      </c>
      <c r="S242" s="89">
        <f t="shared" si="56"/>
        <v>0</v>
      </c>
      <c r="T242" s="89">
        <f t="shared" si="56"/>
        <v>0</v>
      </c>
      <c r="U242" s="89">
        <f t="shared" si="56"/>
        <v>0</v>
      </c>
      <c r="V242" s="89">
        <f t="shared" si="56"/>
        <v>0</v>
      </c>
      <c r="W242" s="77">
        <f t="shared" si="56"/>
        <v>585.3313953488373</v>
      </c>
      <c r="X242" s="74">
        <f t="shared" si="56"/>
        <v>1.283166121832179</v>
      </c>
      <c r="Y242" s="93"/>
    </row>
    <row r="243" spans="1:25" ht="12.75" customHeight="1">
      <c r="A243" s="3"/>
      <c r="B243" s="3"/>
      <c r="C243" s="37"/>
      <c r="D243" s="42"/>
      <c r="E243" s="68"/>
      <c r="F243" s="68"/>
      <c r="G243" s="68"/>
      <c r="H243" s="68"/>
      <c r="I243" s="96"/>
      <c r="J243" s="96"/>
      <c r="K243" s="96"/>
      <c r="L243" s="96"/>
      <c r="M243" s="96"/>
      <c r="N243" s="96"/>
      <c r="O243" s="97"/>
      <c r="P243" s="96"/>
      <c r="Q243" s="96"/>
      <c r="R243" s="96"/>
      <c r="S243" s="96"/>
      <c r="T243" s="96"/>
      <c r="U243" s="96"/>
      <c r="V243" s="96"/>
      <c r="W243" s="96"/>
      <c r="X243" s="97"/>
      <c r="Y243" s="93"/>
    </row>
    <row r="244" spans="1:25" ht="12.75" customHeight="1">
      <c r="A244" s="98" t="s">
        <v>148</v>
      </c>
      <c r="B244" s="3"/>
      <c r="C244" s="37"/>
      <c r="D244" s="42"/>
      <c r="E244" s="68"/>
      <c r="F244" s="68"/>
      <c r="G244" s="68"/>
      <c r="H244" s="68"/>
      <c r="I244" s="96"/>
      <c r="J244" s="96"/>
      <c r="K244" s="96"/>
      <c r="L244" s="96"/>
      <c r="M244" s="96"/>
      <c r="N244" s="96"/>
      <c r="O244" s="97"/>
      <c r="P244" s="96"/>
      <c r="Q244" s="96"/>
      <c r="R244" s="96"/>
      <c r="S244" s="96"/>
      <c r="T244" s="96"/>
      <c r="U244" s="96"/>
      <c r="V244" s="96"/>
      <c r="W244" s="96"/>
      <c r="Y244" s="93"/>
    </row>
    <row r="245" spans="1:25" ht="12.75" customHeight="1">
      <c r="A245" s="3"/>
      <c r="B245" s="3"/>
      <c r="C245" s="37"/>
      <c r="D245" s="3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93"/>
    </row>
    <row r="246" spans="1:25" ht="12.75" customHeight="1">
      <c r="A246" s="3"/>
      <c r="B246" s="3"/>
      <c r="C246" s="37"/>
      <c r="D246" s="3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93"/>
    </row>
    <row r="247" spans="1:25" ht="12.75" customHeight="1">
      <c r="D247" s="99"/>
      <c r="E247" s="99"/>
      <c r="F247" s="21"/>
      <c r="G247" s="21"/>
      <c r="I247" s="11"/>
      <c r="J247" s="11"/>
      <c r="K247" s="11"/>
      <c r="L247" s="11"/>
      <c r="M247" s="11"/>
      <c r="N247" s="11"/>
      <c r="O247" s="12"/>
      <c r="P247" s="11"/>
      <c r="Q247" s="11"/>
      <c r="R247" s="11"/>
      <c r="S247" s="11"/>
      <c r="T247" s="11"/>
      <c r="U247" s="11"/>
      <c r="V247" s="11"/>
      <c r="W247" s="11"/>
      <c r="X247" s="12"/>
    </row>
    <row r="248" spans="1:25" ht="12.75" customHeight="1">
      <c r="D248" s="99"/>
      <c r="E248" s="99"/>
      <c r="F248" s="21"/>
      <c r="G248" s="21"/>
      <c r="I248" s="11"/>
      <c r="J248" s="11"/>
      <c r="K248" s="11"/>
      <c r="L248" s="11"/>
      <c r="M248" s="11"/>
      <c r="N248" s="11"/>
      <c r="O248" s="12"/>
      <c r="P248" s="11"/>
      <c r="Q248" s="11"/>
      <c r="R248" s="11"/>
      <c r="S248" s="11"/>
      <c r="T248" s="11"/>
      <c r="U248" s="11"/>
      <c r="V248" s="11"/>
      <c r="W248" s="11"/>
      <c r="X248" s="12"/>
    </row>
    <row r="249" spans="1:25" ht="12.75" customHeight="1">
      <c r="D249" s="99"/>
      <c r="E249" s="99"/>
      <c r="F249" s="21"/>
      <c r="G249" s="21"/>
      <c r="I249" s="11"/>
      <c r="J249" s="11"/>
      <c r="K249" s="11"/>
      <c r="L249" s="11"/>
      <c r="M249" s="11"/>
      <c r="N249" s="11"/>
      <c r="O249" s="12"/>
      <c r="P249" s="11"/>
      <c r="Q249" s="11"/>
      <c r="R249" s="11"/>
      <c r="S249" s="11"/>
      <c r="T249" s="11"/>
      <c r="U249" s="11"/>
      <c r="V249" s="11"/>
      <c r="W249" s="11"/>
      <c r="X249" s="12"/>
    </row>
    <row r="250" spans="1:25" ht="12.75" customHeight="1">
      <c r="D250" s="99"/>
      <c r="E250" s="99"/>
      <c r="F250" s="21"/>
      <c r="G250" s="21"/>
      <c r="I250" s="11"/>
      <c r="J250" s="11"/>
      <c r="K250" s="11"/>
      <c r="L250" s="11"/>
      <c r="M250" s="11"/>
      <c r="N250" s="11"/>
      <c r="O250" s="12"/>
      <c r="P250" s="11"/>
      <c r="Q250" s="11"/>
      <c r="R250" s="11"/>
      <c r="S250" s="11"/>
      <c r="T250" s="11"/>
      <c r="U250" s="11"/>
      <c r="V250" s="11"/>
      <c r="W250" s="11"/>
      <c r="X250" s="12"/>
    </row>
    <row r="251" spans="1:25" ht="12.75" customHeight="1">
      <c r="D251" s="99"/>
      <c r="E251" s="99"/>
      <c r="F251" s="21"/>
      <c r="G251" s="21"/>
      <c r="I251" s="11"/>
      <c r="J251" s="11"/>
      <c r="K251" s="11"/>
      <c r="L251" s="11"/>
      <c r="M251" s="11"/>
      <c r="N251" s="11"/>
      <c r="O251" s="12"/>
      <c r="P251" s="11"/>
      <c r="Q251" s="11"/>
      <c r="R251" s="11"/>
      <c r="S251" s="11"/>
      <c r="T251" s="11"/>
      <c r="U251" s="11"/>
      <c r="V251" s="11"/>
      <c r="W251" s="11"/>
      <c r="X251" s="12"/>
    </row>
    <row r="252" spans="1:25" ht="12.75" customHeight="1">
      <c r="D252" s="99"/>
      <c r="E252" s="99"/>
      <c r="F252" s="21"/>
      <c r="G252" s="21"/>
      <c r="I252" s="11"/>
      <c r="J252" s="11"/>
      <c r="K252" s="11"/>
      <c r="L252" s="11"/>
      <c r="M252" s="11"/>
      <c r="N252" s="11"/>
      <c r="O252" s="12"/>
      <c r="P252" s="11"/>
      <c r="Q252" s="11"/>
      <c r="R252" s="11"/>
      <c r="S252" s="11"/>
      <c r="T252" s="11"/>
      <c r="U252" s="11"/>
      <c r="V252" s="11"/>
      <c r="W252" s="11"/>
      <c r="X252" s="12"/>
    </row>
    <row r="253" spans="1:25" ht="12.75" customHeight="1">
      <c r="D253" s="99"/>
      <c r="E253" s="99"/>
      <c r="F253" s="21"/>
      <c r="G253" s="21"/>
      <c r="I253" s="11"/>
      <c r="J253" s="11"/>
      <c r="K253" s="11"/>
      <c r="L253" s="11"/>
      <c r="M253" s="11"/>
      <c r="N253" s="11"/>
      <c r="O253" s="12"/>
      <c r="P253" s="11"/>
      <c r="Q253" s="11"/>
      <c r="R253" s="11"/>
      <c r="S253" s="11"/>
      <c r="T253" s="11"/>
      <c r="U253" s="11"/>
      <c r="V253" s="11"/>
      <c r="W253" s="11"/>
      <c r="X253" s="12"/>
    </row>
    <row r="254" spans="1:25" ht="12.75" customHeight="1">
      <c r="D254" s="99"/>
      <c r="E254" s="99"/>
      <c r="F254" s="21"/>
      <c r="G254" s="21"/>
      <c r="I254" s="11"/>
      <c r="J254" s="11"/>
      <c r="K254" s="11"/>
      <c r="L254" s="11"/>
      <c r="M254" s="11"/>
      <c r="N254" s="11"/>
      <c r="O254" s="12"/>
      <c r="P254" s="11"/>
      <c r="Q254" s="11"/>
      <c r="R254" s="11"/>
      <c r="S254" s="11"/>
      <c r="T254" s="11"/>
      <c r="U254" s="11"/>
      <c r="V254" s="11"/>
      <c r="W254" s="11"/>
      <c r="X254" s="12"/>
    </row>
    <row r="255" spans="1:25" ht="12.75" customHeight="1">
      <c r="D255" s="99"/>
      <c r="E255" s="99"/>
      <c r="F255" s="21"/>
      <c r="G255" s="21"/>
      <c r="I255" s="11"/>
      <c r="J255" s="11"/>
      <c r="K255" s="11"/>
      <c r="L255" s="11"/>
      <c r="M255" s="11"/>
      <c r="N255" s="11"/>
      <c r="O255" s="12"/>
      <c r="P255" s="11"/>
      <c r="Q255" s="11"/>
      <c r="R255" s="11"/>
      <c r="S255" s="11"/>
      <c r="T255" s="11"/>
      <c r="U255" s="11"/>
      <c r="V255" s="11"/>
      <c r="W255" s="11"/>
      <c r="X255" s="12"/>
    </row>
    <row r="256" spans="1:25" ht="12.75" customHeight="1">
      <c r="D256" s="99"/>
      <c r="E256" s="99"/>
      <c r="F256" s="21"/>
      <c r="G256" s="21"/>
      <c r="I256" s="11"/>
      <c r="J256" s="11"/>
      <c r="K256" s="11"/>
      <c r="L256" s="11"/>
      <c r="M256" s="11"/>
      <c r="N256" s="11"/>
      <c r="O256" s="12"/>
      <c r="P256" s="11"/>
      <c r="Q256" s="11"/>
      <c r="R256" s="11"/>
      <c r="S256" s="11"/>
      <c r="T256" s="11"/>
      <c r="U256" s="11"/>
      <c r="V256" s="11"/>
      <c r="W256" s="11"/>
      <c r="X256" s="12"/>
    </row>
    <row r="257" spans="4:24" ht="12.75" customHeight="1">
      <c r="D257" s="99"/>
      <c r="E257" s="99"/>
      <c r="F257" s="21"/>
      <c r="G257" s="21"/>
      <c r="I257" s="11"/>
      <c r="J257" s="11"/>
      <c r="K257" s="11"/>
      <c r="L257" s="11"/>
      <c r="M257" s="11"/>
      <c r="N257" s="11"/>
      <c r="O257" s="12"/>
      <c r="P257" s="11"/>
      <c r="Q257" s="11"/>
      <c r="R257" s="11"/>
      <c r="S257" s="11"/>
      <c r="T257" s="11"/>
      <c r="U257" s="11"/>
      <c r="V257" s="11"/>
      <c r="W257" s="11"/>
      <c r="X257" s="12"/>
    </row>
    <row r="258" spans="4:24" ht="12.75" customHeight="1">
      <c r="D258" s="99"/>
      <c r="E258" s="99"/>
      <c r="F258" s="21"/>
      <c r="G258" s="21"/>
      <c r="I258" s="11"/>
      <c r="J258" s="11"/>
      <c r="K258" s="11"/>
      <c r="L258" s="11"/>
      <c r="M258" s="11"/>
      <c r="N258" s="11"/>
      <c r="O258" s="12"/>
      <c r="P258" s="11"/>
      <c r="Q258" s="11"/>
      <c r="R258" s="11"/>
      <c r="S258" s="11"/>
      <c r="T258" s="11"/>
      <c r="U258" s="11"/>
      <c r="V258" s="11"/>
      <c r="W258" s="11"/>
      <c r="X258" s="12"/>
    </row>
    <row r="259" spans="4:24" ht="12.75" customHeight="1">
      <c r="D259" s="99"/>
      <c r="E259" s="99"/>
      <c r="F259" s="21"/>
      <c r="G259" s="21"/>
      <c r="I259" s="11"/>
      <c r="J259" s="11"/>
      <c r="K259" s="11"/>
      <c r="L259" s="11"/>
      <c r="M259" s="11"/>
      <c r="N259" s="11"/>
      <c r="O259" s="12"/>
      <c r="P259" s="11"/>
      <c r="Q259" s="11"/>
      <c r="R259" s="11"/>
      <c r="S259" s="11"/>
      <c r="T259" s="11"/>
      <c r="U259" s="11"/>
      <c r="V259" s="11"/>
      <c r="W259" s="11"/>
      <c r="X259" s="12"/>
    </row>
    <row r="260" spans="4:24" ht="12.75" customHeight="1">
      <c r="D260" s="99"/>
      <c r="E260" s="99"/>
      <c r="F260" s="21"/>
      <c r="G260" s="21"/>
      <c r="I260" s="11"/>
      <c r="J260" s="11"/>
      <c r="K260" s="11"/>
      <c r="L260" s="11"/>
      <c r="M260" s="11"/>
      <c r="N260" s="11"/>
      <c r="O260" s="12"/>
      <c r="P260" s="11"/>
      <c r="Q260" s="11"/>
      <c r="R260" s="11"/>
      <c r="S260" s="11"/>
      <c r="T260" s="11"/>
      <c r="U260" s="11"/>
      <c r="V260" s="11"/>
      <c r="W260" s="11"/>
      <c r="X260" s="12"/>
    </row>
    <row r="261" spans="4:24" ht="12.75" customHeight="1">
      <c r="D261" s="99"/>
      <c r="E261" s="99"/>
      <c r="F261" s="21"/>
      <c r="G261" s="21"/>
      <c r="I261" s="11"/>
      <c r="J261" s="11"/>
      <c r="K261" s="11"/>
      <c r="L261" s="11"/>
      <c r="M261" s="11"/>
      <c r="N261" s="11"/>
      <c r="O261" s="12"/>
      <c r="P261" s="11"/>
      <c r="Q261" s="11"/>
      <c r="R261" s="11"/>
      <c r="S261" s="11"/>
      <c r="T261" s="11"/>
      <c r="U261" s="11"/>
      <c r="V261" s="11"/>
      <c r="W261" s="11"/>
      <c r="X261" s="12"/>
    </row>
    <row r="262" spans="4:24" ht="12.75" customHeight="1">
      <c r="D262" s="99"/>
      <c r="E262" s="99"/>
      <c r="F262" s="21"/>
      <c r="G262" s="21"/>
      <c r="I262" s="11"/>
      <c r="J262" s="11"/>
      <c r="K262" s="11"/>
      <c r="L262" s="11"/>
      <c r="M262" s="11"/>
      <c r="N262" s="11"/>
      <c r="O262" s="12"/>
      <c r="P262" s="11"/>
      <c r="Q262" s="11"/>
      <c r="R262" s="11"/>
      <c r="S262" s="11"/>
      <c r="T262" s="11"/>
      <c r="U262" s="11"/>
      <c r="V262" s="11"/>
      <c r="W262" s="11"/>
      <c r="X262" s="12"/>
    </row>
    <row r="263" spans="4:24" ht="12.75" customHeight="1">
      <c r="D263" s="99"/>
      <c r="E263" s="99"/>
      <c r="F263" s="21"/>
      <c r="G263" s="21"/>
      <c r="I263" s="11"/>
      <c r="J263" s="11"/>
      <c r="K263" s="11"/>
      <c r="L263" s="11"/>
      <c r="M263" s="11"/>
      <c r="N263" s="11"/>
      <c r="O263" s="12"/>
      <c r="P263" s="11"/>
      <c r="Q263" s="11"/>
      <c r="R263" s="11"/>
      <c r="S263" s="11"/>
      <c r="T263" s="11"/>
      <c r="U263" s="11"/>
      <c r="V263" s="11"/>
      <c r="W263" s="11"/>
      <c r="X263" s="12"/>
    </row>
    <row r="264" spans="4:24" ht="12.75" customHeight="1">
      <c r="D264" s="99"/>
      <c r="E264" s="99"/>
      <c r="F264" s="21"/>
      <c r="G264" s="21"/>
      <c r="I264" s="11"/>
      <c r="J264" s="11"/>
      <c r="K264" s="11"/>
      <c r="L264" s="11"/>
      <c r="M264" s="11"/>
      <c r="N264" s="11"/>
      <c r="O264" s="12"/>
      <c r="P264" s="11"/>
      <c r="Q264" s="11"/>
      <c r="R264" s="11"/>
      <c r="S264" s="11"/>
      <c r="T264" s="11"/>
      <c r="U264" s="11"/>
      <c r="V264" s="11"/>
      <c r="W264" s="11"/>
      <c r="X264" s="12"/>
    </row>
    <row r="265" spans="4:24" ht="12.75" customHeight="1">
      <c r="D265" s="99"/>
      <c r="E265" s="99"/>
      <c r="F265" s="21"/>
      <c r="G265" s="21"/>
      <c r="I265" s="11"/>
      <c r="J265" s="11"/>
      <c r="K265" s="11"/>
      <c r="L265" s="11"/>
      <c r="M265" s="11"/>
      <c r="N265" s="11"/>
      <c r="O265" s="12"/>
      <c r="P265" s="11"/>
      <c r="Q265" s="11"/>
      <c r="R265" s="11"/>
      <c r="S265" s="11"/>
      <c r="T265" s="11"/>
      <c r="U265" s="11"/>
      <c r="V265" s="11"/>
      <c r="W265" s="11"/>
      <c r="X265" s="12"/>
    </row>
    <row r="266" spans="4:24" ht="12.75" customHeight="1">
      <c r="D266" s="99"/>
      <c r="E266" s="99"/>
      <c r="F266" s="21"/>
      <c r="G266" s="21"/>
      <c r="I266" s="11"/>
      <c r="J266" s="11"/>
      <c r="K266" s="11"/>
      <c r="L266" s="11"/>
      <c r="M266" s="11"/>
      <c r="N266" s="11"/>
      <c r="O266" s="12"/>
      <c r="P266" s="11"/>
      <c r="Q266" s="11"/>
      <c r="R266" s="11"/>
      <c r="S266" s="11"/>
      <c r="T266" s="11"/>
      <c r="U266" s="11"/>
      <c r="V266" s="11"/>
      <c r="W266" s="11"/>
      <c r="X266" s="12"/>
    </row>
    <row r="267" spans="4:24" ht="12.75" customHeight="1">
      <c r="D267" s="99"/>
      <c r="E267" s="99"/>
      <c r="F267" s="21"/>
      <c r="G267" s="21"/>
      <c r="I267" s="11"/>
      <c r="J267" s="11"/>
      <c r="K267" s="11"/>
      <c r="L267" s="11"/>
      <c r="M267" s="11"/>
      <c r="N267" s="11"/>
      <c r="O267" s="12"/>
      <c r="P267" s="11"/>
      <c r="Q267" s="11"/>
      <c r="R267" s="11"/>
      <c r="S267" s="11"/>
      <c r="T267" s="11"/>
      <c r="U267" s="11"/>
      <c r="V267" s="11"/>
      <c r="W267" s="11"/>
      <c r="X267" s="12"/>
    </row>
    <row r="268" spans="4:24" ht="12.75" customHeight="1">
      <c r="D268" s="99"/>
      <c r="E268" s="99"/>
      <c r="F268" s="21"/>
      <c r="G268" s="21"/>
      <c r="I268" s="11"/>
      <c r="J268" s="11"/>
      <c r="K268" s="11"/>
      <c r="L268" s="11"/>
      <c r="M268" s="11"/>
      <c r="N268" s="11"/>
      <c r="O268" s="12"/>
      <c r="P268" s="11"/>
      <c r="Q268" s="11"/>
      <c r="R268" s="11"/>
      <c r="S268" s="11"/>
      <c r="T268" s="11"/>
      <c r="U268" s="11"/>
      <c r="V268" s="11"/>
      <c r="W268" s="11"/>
      <c r="X268" s="12"/>
    </row>
    <row r="269" spans="4:24" ht="12.75" customHeight="1">
      <c r="D269" s="99"/>
      <c r="E269" s="99"/>
      <c r="F269" s="21"/>
      <c r="G269" s="21"/>
      <c r="I269" s="11"/>
      <c r="J269" s="11"/>
      <c r="K269" s="11"/>
      <c r="L269" s="11"/>
      <c r="M269" s="11"/>
      <c r="N269" s="11"/>
      <c r="O269" s="12"/>
      <c r="P269" s="11"/>
      <c r="Q269" s="11"/>
      <c r="R269" s="11"/>
      <c r="S269" s="11"/>
      <c r="T269" s="11"/>
      <c r="U269" s="11"/>
      <c r="V269" s="11"/>
      <c r="W269" s="11"/>
      <c r="X269" s="12"/>
    </row>
    <row r="270" spans="4:24" ht="12.75" customHeight="1">
      <c r="D270" s="99"/>
      <c r="E270" s="99"/>
      <c r="F270" s="21"/>
      <c r="G270" s="21"/>
      <c r="I270" s="11"/>
      <c r="J270" s="11"/>
      <c r="K270" s="11"/>
      <c r="L270" s="11"/>
      <c r="M270" s="11"/>
      <c r="N270" s="11"/>
      <c r="O270" s="12"/>
      <c r="P270" s="11"/>
      <c r="Q270" s="11"/>
      <c r="R270" s="11"/>
      <c r="S270" s="11"/>
      <c r="T270" s="11"/>
      <c r="U270" s="11"/>
      <c r="V270" s="11"/>
      <c r="W270" s="11"/>
      <c r="X270" s="12"/>
    </row>
    <row r="271" spans="4:24">
      <c r="D271" s="99"/>
      <c r="E271" s="99"/>
      <c r="F271" s="21"/>
      <c r="G271" s="21"/>
      <c r="I271" s="11"/>
      <c r="J271" s="11"/>
      <c r="K271" s="11"/>
      <c r="L271" s="11"/>
      <c r="M271" s="11"/>
      <c r="N271" s="11"/>
      <c r="O271" s="12"/>
      <c r="P271" s="11"/>
      <c r="Q271" s="11"/>
      <c r="R271" s="11"/>
      <c r="S271" s="11"/>
      <c r="T271" s="11"/>
      <c r="U271" s="11"/>
      <c r="V271" s="11"/>
      <c r="W271" s="11"/>
      <c r="X271" s="12"/>
    </row>
    <row r="272" spans="4:24">
      <c r="D272" s="99"/>
      <c r="E272" s="99"/>
      <c r="F272" s="21"/>
      <c r="G272" s="21"/>
      <c r="I272" s="11"/>
      <c r="J272" s="11"/>
      <c r="K272" s="11"/>
      <c r="L272" s="11"/>
      <c r="M272" s="11"/>
      <c r="N272" s="11"/>
      <c r="O272" s="12"/>
      <c r="P272" s="11"/>
      <c r="Q272" s="11"/>
      <c r="R272" s="11"/>
      <c r="S272" s="11"/>
      <c r="T272" s="11"/>
      <c r="U272" s="11"/>
      <c r="V272" s="11"/>
      <c r="W272" s="11"/>
      <c r="X272" s="12"/>
    </row>
    <row r="273" spans="4:24">
      <c r="D273" s="99"/>
      <c r="E273" s="99"/>
      <c r="F273" s="21"/>
      <c r="G273" s="21"/>
      <c r="I273" s="11"/>
      <c r="J273" s="11"/>
      <c r="K273" s="11"/>
      <c r="L273" s="11"/>
      <c r="M273" s="11"/>
      <c r="N273" s="11"/>
      <c r="O273" s="12"/>
      <c r="P273" s="11"/>
      <c r="Q273" s="11"/>
      <c r="R273" s="11"/>
      <c r="S273" s="11"/>
      <c r="T273" s="11"/>
      <c r="U273" s="11"/>
      <c r="V273" s="11"/>
      <c r="W273" s="11"/>
      <c r="X273" s="12"/>
    </row>
    <row r="274" spans="4:24">
      <c r="D274" s="99"/>
      <c r="E274" s="99"/>
      <c r="F274" s="21"/>
      <c r="G274" s="21"/>
      <c r="I274" s="11"/>
      <c r="J274" s="11"/>
      <c r="K274" s="11"/>
      <c r="L274" s="11"/>
      <c r="M274" s="11"/>
      <c r="N274" s="11"/>
      <c r="O274" s="12"/>
      <c r="P274" s="11"/>
      <c r="Q274" s="11"/>
      <c r="R274" s="11"/>
      <c r="S274" s="11"/>
      <c r="T274" s="11"/>
      <c r="U274" s="11"/>
      <c r="V274" s="11"/>
      <c r="W274" s="11"/>
      <c r="X274" s="12"/>
    </row>
    <row r="275" spans="4:24">
      <c r="D275" s="99"/>
      <c r="E275" s="99"/>
      <c r="F275" s="21"/>
      <c r="G275" s="21"/>
      <c r="I275" s="11"/>
      <c r="J275" s="11"/>
      <c r="K275" s="11"/>
      <c r="L275" s="11"/>
      <c r="M275" s="11"/>
      <c r="N275" s="11"/>
      <c r="O275" s="12"/>
      <c r="P275" s="11"/>
      <c r="Q275" s="11"/>
      <c r="R275" s="11"/>
      <c r="S275" s="11"/>
      <c r="T275" s="11"/>
      <c r="U275" s="11"/>
      <c r="V275" s="11"/>
      <c r="W275" s="11"/>
      <c r="X275" s="12"/>
    </row>
    <row r="276" spans="4:24">
      <c r="D276" s="99"/>
      <c r="E276" s="99"/>
      <c r="F276" s="21"/>
      <c r="G276" s="21"/>
      <c r="I276" s="11"/>
      <c r="J276" s="11"/>
      <c r="K276" s="11"/>
      <c r="L276" s="11"/>
      <c r="M276" s="11"/>
      <c r="N276" s="11"/>
      <c r="O276" s="12"/>
      <c r="P276" s="11"/>
      <c r="Q276" s="11"/>
      <c r="R276" s="11"/>
      <c r="S276" s="11"/>
      <c r="T276" s="11"/>
      <c r="U276" s="11"/>
      <c r="V276" s="11"/>
      <c r="W276" s="11"/>
      <c r="X276" s="12"/>
    </row>
    <row r="277" spans="4:24">
      <c r="D277" s="99"/>
      <c r="E277" s="99"/>
      <c r="F277" s="21"/>
      <c r="G277" s="21"/>
      <c r="I277" s="11"/>
      <c r="J277" s="11"/>
      <c r="K277" s="11"/>
      <c r="L277" s="11"/>
      <c r="M277" s="11"/>
      <c r="N277" s="11"/>
      <c r="O277" s="12"/>
      <c r="P277" s="11"/>
      <c r="Q277" s="11"/>
      <c r="R277" s="11"/>
      <c r="S277" s="11"/>
      <c r="T277" s="11"/>
      <c r="U277" s="11"/>
      <c r="V277" s="11"/>
      <c r="W277" s="11"/>
      <c r="X277" s="12"/>
    </row>
    <row r="278" spans="4:24">
      <c r="D278" s="99"/>
      <c r="E278" s="99"/>
      <c r="F278" s="21"/>
      <c r="G278" s="21"/>
      <c r="I278" s="11"/>
      <c r="J278" s="11"/>
      <c r="K278" s="11"/>
      <c r="L278" s="11"/>
      <c r="M278" s="11"/>
      <c r="N278" s="11"/>
      <c r="O278" s="12"/>
      <c r="P278" s="11"/>
      <c r="Q278" s="11"/>
      <c r="R278" s="11"/>
      <c r="S278" s="11"/>
      <c r="T278" s="11"/>
      <c r="U278" s="11"/>
      <c r="V278" s="11"/>
      <c r="W278" s="11"/>
      <c r="X278" s="12"/>
    </row>
    <row r="279" spans="4:24">
      <c r="D279" s="99"/>
      <c r="E279" s="99"/>
      <c r="F279" s="21"/>
      <c r="G279" s="21"/>
      <c r="I279" s="11"/>
      <c r="J279" s="11"/>
      <c r="K279" s="11"/>
      <c r="L279" s="11"/>
      <c r="M279" s="11"/>
      <c r="N279" s="11"/>
      <c r="O279" s="12"/>
      <c r="P279" s="11"/>
      <c r="Q279" s="11"/>
      <c r="R279" s="11"/>
      <c r="S279" s="11"/>
      <c r="T279" s="11"/>
      <c r="U279" s="11"/>
      <c r="V279" s="11"/>
      <c r="W279" s="11"/>
      <c r="X279" s="12"/>
    </row>
    <row r="280" spans="4:24">
      <c r="D280" s="99"/>
      <c r="E280" s="99"/>
      <c r="F280" s="21"/>
      <c r="G280" s="21"/>
      <c r="I280" s="11"/>
      <c r="J280" s="11"/>
      <c r="K280" s="11"/>
      <c r="L280" s="11"/>
      <c r="M280" s="11"/>
      <c r="N280" s="11"/>
      <c r="O280" s="12"/>
      <c r="P280" s="11"/>
      <c r="Q280" s="11"/>
      <c r="R280" s="11"/>
      <c r="S280" s="11"/>
      <c r="T280" s="11"/>
      <c r="U280" s="11"/>
      <c r="V280" s="11"/>
      <c r="W280" s="11"/>
      <c r="X280" s="12"/>
    </row>
    <row r="281" spans="4:24">
      <c r="D281" s="99"/>
      <c r="E281" s="99"/>
      <c r="F281" s="21"/>
      <c r="G281" s="21"/>
      <c r="I281" s="11"/>
      <c r="J281" s="11"/>
      <c r="K281" s="11"/>
      <c r="L281" s="11"/>
      <c r="M281" s="11"/>
      <c r="N281" s="11"/>
      <c r="O281" s="12"/>
      <c r="P281" s="11"/>
      <c r="Q281" s="11"/>
      <c r="R281" s="11"/>
      <c r="S281" s="11"/>
      <c r="T281" s="11"/>
      <c r="U281" s="11"/>
      <c r="V281" s="11"/>
      <c r="W281" s="11"/>
      <c r="X281" s="12"/>
    </row>
    <row r="282" spans="4:24">
      <c r="D282" s="99"/>
      <c r="E282" s="99"/>
      <c r="F282" s="21"/>
      <c r="G282" s="21"/>
      <c r="I282" s="11"/>
      <c r="J282" s="11"/>
      <c r="K282" s="11"/>
      <c r="L282" s="11"/>
      <c r="M282" s="11"/>
      <c r="N282" s="11"/>
      <c r="O282" s="12"/>
      <c r="P282" s="11"/>
      <c r="Q282" s="11"/>
      <c r="R282" s="11"/>
      <c r="S282" s="11"/>
      <c r="T282" s="11"/>
      <c r="U282" s="11"/>
      <c r="V282" s="11"/>
      <c r="W282" s="11"/>
      <c r="X282" s="12"/>
    </row>
    <row r="283" spans="4:24">
      <c r="D283" s="99"/>
      <c r="E283" s="99"/>
      <c r="F283" s="21"/>
      <c r="G283" s="21"/>
      <c r="I283" s="11"/>
      <c r="J283" s="11"/>
      <c r="K283" s="11"/>
      <c r="L283" s="11"/>
      <c r="M283" s="11"/>
      <c r="N283" s="11"/>
      <c r="O283" s="12"/>
      <c r="P283" s="11"/>
      <c r="Q283" s="11"/>
      <c r="R283" s="11"/>
      <c r="S283" s="11"/>
      <c r="T283" s="11"/>
      <c r="U283" s="11"/>
      <c r="V283" s="11"/>
      <c r="W283" s="11"/>
      <c r="X283" s="12"/>
    </row>
    <row r="284" spans="4:24">
      <c r="D284" s="99"/>
      <c r="E284" s="99"/>
      <c r="F284" s="21"/>
      <c r="G284" s="21"/>
      <c r="I284" s="11"/>
      <c r="J284" s="11"/>
      <c r="K284" s="11"/>
      <c r="L284" s="11"/>
      <c r="M284" s="11"/>
      <c r="N284" s="11"/>
      <c r="O284" s="12"/>
      <c r="P284" s="11"/>
      <c r="Q284" s="11"/>
      <c r="R284" s="11"/>
      <c r="S284" s="11"/>
      <c r="T284" s="11"/>
      <c r="U284" s="11"/>
      <c r="V284" s="11"/>
      <c r="W284" s="11"/>
      <c r="X284" s="12"/>
    </row>
    <row r="285" spans="4:24">
      <c r="D285" s="99"/>
      <c r="E285" s="99"/>
      <c r="F285" s="21"/>
      <c r="G285" s="21"/>
      <c r="I285" s="11"/>
      <c r="J285" s="11"/>
      <c r="K285" s="11"/>
      <c r="L285" s="11"/>
      <c r="M285" s="11"/>
      <c r="N285" s="11"/>
      <c r="O285" s="12"/>
      <c r="P285" s="11"/>
      <c r="Q285" s="11"/>
      <c r="R285" s="11"/>
      <c r="S285" s="11"/>
      <c r="T285" s="11"/>
      <c r="U285" s="11"/>
      <c r="V285" s="11"/>
      <c r="W285" s="11"/>
      <c r="X285" s="12"/>
    </row>
    <row r="286" spans="4:24">
      <c r="D286" s="99"/>
      <c r="E286" s="99"/>
      <c r="F286" s="21"/>
      <c r="G286" s="21"/>
      <c r="I286" s="11"/>
      <c r="J286" s="11"/>
      <c r="K286" s="11"/>
      <c r="L286" s="11"/>
      <c r="M286" s="11"/>
      <c r="N286" s="11"/>
      <c r="O286" s="12"/>
      <c r="P286" s="11"/>
      <c r="Q286" s="11"/>
      <c r="R286" s="11"/>
      <c r="S286" s="11"/>
      <c r="T286" s="11"/>
      <c r="U286" s="11"/>
      <c r="V286" s="11"/>
      <c r="W286" s="11"/>
      <c r="X286" s="12"/>
    </row>
    <row r="287" spans="4:24">
      <c r="D287" s="99"/>
      <c r="E287" s="99"/>
      <c r="F287" s="21"/>
      <c r="G287" s="21"/>
      <c r="I287" s="11"/>
      <c r="J287" s="11"/>
      <c r="K287" s="11"/>
      <c r="L287" s="11"/>
      <c r="M287" s="11"/>
      <c r="N287" s="11"/>
      <c r="O287" s="12"/>
      <c r="P287" s="11"/>
      <c r="Q287" s="11"/>
      <c r="R287" s="11"/>
      <c r="S287" s="11"/>
      <c r="T287" s="11"/>
      <c r="U287" s="11"/>
      <c r="V287" s="11"/>
      <c r="W287" s="11"/>
      <c r="X287" s="12"/>
    </row>
    <row r="288" spans="4:24">
      <c r="D288" s="99"/>
      <c r="E288" s="99"/>
      <c r="F288" s="21"/>
      <c r="G288" s="21"/>
      <c r="I288" s="11"/>
      <c r="J288" s="11"/>
      <c r="K288" s="11"/>
      <c r="L288" s="11"/>
      <c r="M288" s="11"/>
      <c r="N288" s="11"/>
      <c r="O288" s="12"/>
      <c r="P288" s="11"/>
      <c r="Q288" s="11"/>
      <c r="R288" s="11"/>
      <c r="S288" s="11"/>
      <c r="T288" s="11"/>
      <c r="U288" s="11"/>
      <c r="V288" s="11"/>
      <c r="W288" s="11"/>
      <c r="X288" s="12"/>
    </row>
    <row r="289" spans="4:24">
      <c r="D289" s="99"/>
      <c r="E289" s="99"/>
      <c r="F289" s="21"/>
      <c r="G289" s="21"/>
      <c r="I289" s="11"/>
      <c r="J289" s="11"/>
      <c r="K289" s="11"/>
      <c r="L289" s="11"/>
      <c r="M289" s="11"/>
      <c r="N289" s="11"/>
      <c r="O289" s="12"/>
      <c r="P289" s="11"/>
      <c r="Q289" s="11"/>
      <c r="R289" s="11"/>
      <c r="S289" s="11"/>
      <c r="T289" s="11"/>
      <c r="U289" s="11"/>
      <c r="V289" s="11"/>
      <c r="W289" s="11"/>
      <c r="X289" s="12"/>
    </row>
    <row r="290" spans="4:24">
      <c r="D290" s="99"/>
      <c r="E290" s="99"/>
      <c r="F290" s="21"/>
      <c r="G290" s="21"/>
      <c r="I290" s="11"/>
      <c r="J290" s="11"/>
      <c r="K290" s="11"/>
      <c r="L290" s="11"/>
      <c r="M290" s="11"/>
      <c r="N290" s="11"/>
      <c r="O290" s="12"/>
      <c r="P290" s="11"/>
      <c r="Q290" s="11"/>
      <c r="R290" s="11"/>
      <c r="S290" s="11"/>
      <c r="T290" s="11"/>
      <c r="U290" s="11"/>
      <c r="V290" s="11"/>
      <c r="W290" s="11"/>
      <c r="X290" s="12"/>
    </row>
    <row r="291" spans="4:24">
      <c r="D291" s="99"/>
      <c r="E291" s="99"/>
      <c r="F291" s="21"/>
      <c r="G291" s="21"/>
      <c r="I291" s="11"/>
      <c r="J291" s="11"/>
      <c r="K291" s="11"/>
      <c r="L291" s="11"/>
      <c r="M291" s="11"/>
      <c r="N291" s="11"/>
      <c r="O291" s="12"/>
      <c r="P291" s="11"/>
      <c r="Q291" s="11"/>
      <c r="R291" s="11"/>
      <c r="S291" s="11"/>
      <c r="T291" s="11"/>
      <c r="U291" s="11"/>
      <c r="V291" s="11"/>
      <c r="W291" s="11"/>
      <c r="X291" s="12"/>
    </row>
    <row r="292" spans="4:24">
      <c r="D292" s="99"/>
      <c r="E292" s="99"/>
      <c r="F292" s="21"/>
      <c r="G292" s="21"/>
      <c r="I292" s="11"/>
      <c r="J292" s="11"/>
      <c r="K292" s="11"/>
      <c r="L292" s="11"/>
      <c r="M292" s="11"/>
      <c r="N292" s="11"/>
      <c r="O292" s="12"/>
      <c r="P292" s="11"/>
      <c r="Q292" s="11"/>
      <c r="R292" s="11"/>
      <c r="S292" s="11"/>
      <c r="T292" s="11"/>
      <c r="U292" s="11"/>
      <c r="V292" s="11"/>
      <c r="W292" s="11"/>
      <c r="X292" s="12"/>
    </row>
    <row r="293" spans="4:24">
      <c r="D293" s="99"/>
      <c r="E293" s="99"/>
      <c r="F293" s="21"/>
      <c r="G293" s="21"/>
      <c r="I293" s="11"/>
      <c r="J293" s="11"/>
      <c r="K293" s="11"/>
      <c r="L293" s="11"/>
      <c r="M293" s="11"/>
      <c r="N293" s="11"/>
      <c r="O293" s="12"/>
      <c r="P293" s="11"/>
      <c r="Q293" s="11"/>
      <c r="R293" s="11"/>
      <c r="S293" s="11"/>
      <c r="T293" s="11"/>
      <c r="U293" s="11"/>
      <c r="V293" s="11"/>
      <c r="W293" s="11"/>
      <c r="X293" s="12"/>
    </row>
    <row r="294" spans="4:24">
      <c r="D294" s="99"/>
      <c r="E294" s="99"/>
      <c r="F294" s="21"/>
      <c r="G294" s="21"/>
      <c r="I294" s="11"/>
      <c r="J294" s="11"/>
      <c r="K294" s="11"/>
      <c r="L294" s="11"/>
      <c r="M294" s="11"/>
      <c r="N294" s="11"/>
      <c r="O294" s="12"/>
      <c r="P294" s="11"/>
      <c r="Q294" s="11"/>
      <c r="R294" s="11"/>
      <c r="S294" s="11"/>
      <c r="T294" s="11"/>
      <c r="U294" s="11"/>
      <c r="V294" s="11"/>
      <c r="W294" s="11"/>
      <c r="X294" s="12"/>
    </row>
    <row r="295" spans="4:24">
      <c r="D295" s="99"/>
      <c r="E295" s="99"/>
      <c r="F295" s="21"/>
      <c r="G295" s="21"/>
      <c r="I295" s="11"/>
      <c r="J295" s="11"/>
      <c r="K295" s="11"/>
      <c r="L295" s="11"/>
      <c r="M295" s="11"/>
      <c r="N295" s="11"/>
      <c r="O295" s="12"/>
      <c r="P295" s="11"/>
      <c r="Q295" s="11"/>
      <c r="R295" s="11"/>
      <c r="S295" s="11"/>
      <c r="T295" s="11"/>
      <c r="U295" s="11"/>
      <c r="V295" s="11"/>
      <c r="W295" s="11"/>
      <c r="X295" s="12"/>
    </row>
    <row r="296" spans="4:24">
      <c r="D296" s="99"/>
      <c r="E296" s="99"/>
      <c r="F296" s="21"/>
      <c r="G296" s="21"/>
      <c r="I296" s="11"/>
      <c r="J296" s="11"/>
      <c r="K296" s="11"/>
      <c r="L296" s="11"/>
      <c r="M296" s="11"/>
      <c r="N296" s="11"/>
      <c r="O296" s="12"/>
      <c r="P296" s="11"/>
      <c r="Q296" s="11"/>
      <c r="R296" s="11"/>
      <c r="S296" s="11"/>
      <c r="T296" s="11"/>
      <c r="U296" s="11"/>
      <c r="V296" s="11"/>
      <c r="W296" s="11"/>
      <c r="X296" s="12"/>
    </row>
    <row r="297" spans="4:24">
      <c r="D297" s="99"/>
      <c r="E297" s="99"/>
      <c r="F297" s="21"/>
      <c r="G297" s="21"/>
      <c r="I297" s="11"/>
      <c r="J297" s="11"/>
      <c r="K297" s="11"/>
      <c r="L297" s="11"/>
      <c r="M297" s="11"/>
      <c r="N297" s="11"/>
      <c r="O297" s="12"/>
      <c r="P297" s="11"/>
      <c r="Q297" s="11"/>
      <c r="R297" s="11"/>
      <c r="S297" s="11"/>
      <c r="T297" s="11"/>
      <c r="U297" s="11"/>
      <c r="V297" s="11"/>
      <c r="W297" s="11"/>
      <c r="X297" s="12"/>
    </row>
    <row r="298" spans="4:24">
      <c r="D298" s="99"/>
      <c r="E298" s="99"/>
      <c r="F298" s="21"/>
      <c r="G298" s="21"/>
      <c r="I298" s="11"/>
      <c r="J298" s="11"/>
      <c r="K298" s="11"/>
      <c r="L298" s="11"/>
      <c r="M298" s="11"/>
      <c r="N298" s="11"/>
      <c r="O298" s="12"/>
      <c r="P298" s="11"/>
      <c r="Q298" s="11"/>
      <c r="R298" s="11"/>
      <c r="S298" s="11"/>
      <c r="T298" s="11"/>
      <c r="U298" s="11"/>
      <c r="V298" s="11"/>
      <c r="W298" s="11"/>
      <c r="X298" s="12"/>
    </row>
    <row r="299" spans="4:24">
      <c r="D299" s="99"/>
      <c r="E299" s="99"/>
      <c r="F299" s="21"/>
      <c r="G299" s="21"/>
      <c r="I299" s="11"/>
      <c r="J299" s="11"/>
      <c r="K299" s="11"/>
      <c r="L299" s="11"/>
      <c r="M299" s="11"/>
      <c r="N299" s="11"/>
      <c r="O299" s="12"/>
      <c r="P299" s="11"/>
      <c r="Q299" s="11"/>
      <c r="R299" s="11"/>
      <c r="S299" s="11"/>
      <c r="T299" s="11"/>
      <c r="U299" s="11"/>
      <c r="V299" s="11"/>
      <c r="W299" s="11"/>
      <c r="X299" s="12"/>
    </row>
    <row r="300" spans="4:24">
      <c r="D300" s="99"/>
      <c r="E300" s="99"/>
      <c r="F300" s="21"/>
      <c r="G300" s="21"/>
      <c r="I300" s="11"/>
      <c r="J300" s="11"/>
      <c r="K300" s="11"/>
      <c r="L300" s="11"/>
      <c r="M300" s="11"/>
      <c r="N300" s="11"/>
      <c r="O300" s="12"/>
      <c r="P300" s="11"/>
      <c r="Q300" s="11"/>
      <c r="R300" s="11"/>
      <c r="S300" s="11"/>
      <c r="T300" s="11"/>
      <c r="U300" s="11"/>
      <c r="V300" s="11"/>
      <c r="W300" s="11"/>
      <c r="X300" s="12"/>
    </row>
    <row r="301" spans="4:24">
      <c r="D301" s="99"/>
      <c r="E301" s="99"/>
      <c r="F301" s="21"/>
      <c r="G301" s="21"/>
      <c r="I301" s="11"/>
      <c r="J301" s="11"/>
      <c r="K301" s="11"/>
      <c r="L301" s="11"/>
      <c r="M301" s="11"/>
      <c r="N301" s="11"/>
      <c r="O301" s="12"/>
      <c r="P301" s="11"/>
      <c r="Q301" s="11"/>
      <c r="R301" s="11"/>
      <c r="S301" s="11"/>
      <c r="T301" s="11"/>
      <c r="U301" s="11"/>
      <c r="V301" s="11"/>
      <c r="W301" s="11"/>
      <c r="X301" s="12"/>
    </row>
    <row r="302" spans="4:24">
      <c r="D302" s="99"/>
      <c r="E302" s="99"/>
      <c r="F302" s="21"/>
      <c r="G302" s="21"/>
      <c r="I302" s="11"/>
      <c r="J302" s="11"/>
      <c r="K302" s="11"/>
      <c r="L302" s="11"/>
      <c r="M302" s="11"/>
      <c r="N302" s="11"/>
      <c r="O302" s="12"/>
      <c r="P302" s="11"/>
      <c r="Q302" s="11"/>
      <c r="R302" s="11"/>
      <c r="S302" s="11"/>
      <c r="T302" s="11"/>
      <c r="U302" s="11"/>
      <c r="V302" s="11"/>
      <c r="W302" s="11"/>
      <c r="X302" s="12"/>
    </row>
    <row r="303" spans="4:24">
      <c r="D303" s="99"/>
      <c r="E303" s="99"/>
      <c r="F303" s="21"/>
      <c r="G303" s="21"/>
      <c r="I303" s="11"/>
      <c r="J303" s="11"/>
      <c r="K303" s="11"/>
      <c r="L303" s="11"/>
      <c r="M303" s="11"/>
      <c r="N303" s="11"/>
      <c r="O303" s="12"/>
      <c r="P303" s="11"/>
      <c r="Q303" s="11"/>
      <c r="R303" s="11"/>
      <c r="S303" s="11"/>
      <c r="T303" s="11"/>
      <c r="U303" s="11"/>
      <c r="V303" s="11"/>
      <c r="W303" s="11"/>
      <c r="X303" s="12"/>
    </row>
    <row r="304" spans="4:24">
      <c r="D304" s="99"/>
      <c r="E304" s="99"/>
      <c r="F304" s="21"/>
      <c r="G304" s="21"/>
      <c r="I304" s="11"/>
      <c r="J304" s="11"/>
      <c r="K304" s="11"/>
      <c r="L304" s="11"/>
      <c r="M304" s="11"/>
      <c r="N304" s="11"/>
      <c r="O304" s="12"/>
      <c r="P304" s="11"/>
      <c r="Q304" s="11"/>
      <c r="R304" s="11"/>
      <c r="S304" s="11"/>
      <c r="T304" s="11"/>
      <c r="U304" s="11"/>
      <c r="V304" s="11"/>
      <c r="W304" s="11"/>
      <c r="X304" s="12"/>
    </row>
    <row r="305" spans="4:24">
      <c r="D305" s="99"/>
      <c r="E305" s="99"/>
      <c r="F305" s="21"/>
      <c r="G305" s="21"/>
      <c r="I305" s="11"/>
      <c r="J305" s="11"/>
      <c r="K305" s="11"/>
      <c r="L305" s="11"/>
      <c r="M305" s="11"/>
      <c r="N305" s="11"/>
      <c r="O305" s="12"/>
      <c r="P305" s="11"/>
      <c r="Q305" s="11"/>
      <c r="R305" s="11"/>
      <c r="S305" s="11"/>
      <c r="T305" s="11"/>
      <c r="U305" s="11"/>
      <c r="V305" s="11"/>
      <c r="W305" s="11"/>
      <c r="X305" s="12"/>
    </row>
    <row r="306" spans="4:24">
      <c r="D306" s="99"/>
      <c r="E306" s="99"/>
      <c r="F306" s="21"/>
      <c r="G306" s="21"/>
      <c r="I306" s="11"/>
      <c r="J306" s="11"/>
      <c r="K306" s="11"/>
      <c r="L306" s="11"/>
      <c r="M306" s="11"/>
      <c r="N306" s="11"/>
      <c r="O306" s="12"/>
      <c r="P306" s="11"/>
      <c r="Q306" s="11"/>
      <c r="R306" s="11"/>
      <c r="S306" s="11"/>
      <c r="T306" s="11"/>
      <c r="U306" s="11"/>
      <c r="V306" s="11"/>
      <c r="W306" s="11"/>
      <c r="X306" s="12"/>
    </row>
    <row r="307" spans="4:24">
      <c r="D307" s="99"/>
      <c r="E307" s="99"/>
      <c r="F307" s="21"/>
      <c r="G307" s="21"/>
      <c r="I307" s="11"/>
      <c r="J307" s="11"/>
      <c r="K307" s="11"/>
      <c r="L307" s="11"/>
      <c r="M307" s="11"/>
      <c r="N307" s="11"/>
      <c r="O307" s="12"/>
      <c r="P307" s="11"/>
      <c r="Q307" s="11"/>
      <c r="R307" s="11"/>
      <c r="S307" s="11"/>
      <c r="T307" s="11"/>
      <c r="U307" s="11"/>
      <c r="V307" s="11"/>
      <c r="W307" s="11"/>
      <c r="X307" s="12"/>
    </row>
    <row r="308" spans="4:24">
      <c r="D308" s="99"/>
      <c r="E308" s="99"/>
      <c r="F308" s="21"/>
      <c r="G308" s="21"/>
      <c r="I308" s="11"/>
      <c r="J308" s="11"/>
      <c r="K308" s="11"/>
      <c r="L308" s="11"/>
      <c r="M308" s="11"/>
      <c r="N308" s="11"/>
      <c r="O308" s="12"/>
      <c r="P308" s="11"/>
      <c r="Q308" s="11"/>
      <c r="R308" s="11"/>
      <c r="S308" s="11"/>
      <c r="T308" s="11"/>
      <c r="U308" s="11"/>
      <c r="V308" s="11"/>
      <c r="W308" s="11"/>
      <c r="X308" s="12"/>
    </row>
    <row r="309" spans="4:24">
      <c r="D309" s="99"/>
      <c r="E309" s="99"/>
      <c r="F309" s="21"/>
      <c r="G309" s="21"/>
      <c r="I309" s="11"/>
      <c r="J309" s="11"/>
      <c r="K309" s="11"/>
      <c r="L309" s="11"/>
      <c r="M309" s="11"/>
      <c r="N309" s="11"/>
      <c r="O309" s="12"/>
      <c r="P309" s="11"/>
      <c r="Q309" s="11"/>
      <c r="R309" s="11"/>
      <c r="S309" s="11"/>
      <c r="T309" s="11"/>
      <c r="U309" s="11"/>
      <c r="V309" s="11"/>
      <c r="W309" s="11"/>
      <c r="X309" s="12"/>
    </row>
    <row r="310" spans="4:24">
      <c r="D310" s="99"/>
      <c r="E310" s="99"/>
      <c r="F310" s="21"/>
      <c r="G310" s="21"/>
      <c r="I310" s="11"/>
      <c r="J310" s="11"/>
      <c r="K310" s="11"/>
      <c r="L310" s="11"/>
      <c r="M310" s="11"/>
      <c r="N310" s="11"/>
      <c r="O310" s="12"/>
      <c r="P310" s="11"/>
      <c r="Q310" s="11"/>
      <c r="R310" s="11"/>
      <c r="S310" s="11"/>
      <c r="T310" s="11"/>
      <c r="U310" s="11"/>
      <c r="V310" s="11"/>
      <c r="W310" s="11"/>
      <c r="X310" s="12"/>
    </row>
    <row r="311" spans="4:24">
      <c r="D311" s="99"/>
      <c r="E311" s="99"/>
      <c r="F311" s="21"/>
      <c r="G311" s="21"/>
      <c r="I311" s="11"/>
      <c r="J311" s="11"/>
      <c r="K311" s="11"/>
      <c r="L311" s="11"/>
      <c r="M311" s="11"/>
      <c r="N311" s="11"/>
      <c r="O311" s="12"/>
      <c r="P311" s="11"/>
      <c r="Q311" s="11"/>
      <c r="R311" s="11"/>
      <c r="S311" s="11"/>
      <c r="T311" s="11"/>
      <c r="U311" s="11"/>
      <c r="V311" s="11"/>
      <c r="W311" s="11"/>
      <c r="X311" s="12"/>
    </row>
    <row r="312" spans="4:24">
      <c r="D312" s="99"/>
      <c r="E312" s="99"/>
      <c r="F312" s="21"/>
      <c r="G312" s="21"/>
      <c r="I312" s="11"/>
      <c r="J312" s="11"/>
      <c r="K312" s="11"/>
      <c r="L312" s="11"/>
      <c r="M312" s="11"/>
      <c r="N312" s="11"/>
      <c r="O312" s="12"/>
      <c r="P312" s="11"/>
      <c r="Q312" s="11"/>
      <c r="R312" s="11"/>
      <c r="S312" s="11"/>
      <c r="T312" s="11"/>
      <c r="U312" s="11"/>
      <c r="V312" s="11"/>
      <c r="W312" s="11"/>
      <c r="X312" s="12"/>
    </row>
    <row r="313" spans="4:24">
      <c r="D313" s="99"/>
      <c r="E313" s="99"/>
      <c r="F313" s="21"/>
      <c r="G313" s="21"/>
      <c r="I313" s="11"/>
      <c r="J313" s="11"/>
      <c r="K313" s="11"/>
      <c r="L313" s="11"/>
      <c r="M313" s="11"/>
      <c r="N313" s="11"/>
      <c r="O313" s="12"/>
      <c r="P313" s="11"/>
      <c r="Q313" s="11"/>
      <c r="R313" s="11"/>
      <c r="S313" s="11"/>
      <c r="T313" s="11"/>
      <c r="U313" s="11"/>
      <c r="V313" s="11"/>
      <c r="W313" s="11"/>
      <c r="X313" s="12"/>
    </row>
    <row r="314" spans="4:24">
      <c r="D314" s="99"/>
      <c r="E314" s="99"/>
      <c r="F314" s="21"/>
      <c r="G314" s="21"/>
      <c r="I314" s="11"/>
      <c r="J314" s="11"/>
      <c r="K314" s="11"/>
      <c r="L314" s="11"/>
      <c r="M314" s="11"/>
      <c r="N314" s="11"/>
      <c r="O314" s="12"/>
      <c r="P314" s="11"/>
      <c r="Q314" s="11"/>
      <c r="R314" s="11"/>
      <c r="S314" s="11"/>
      <c r="T314" s="11"/>
      <c r="U314" s="11"/>
      <c r="V314" s="11"/>
      <c r="W314" s="11"/>
      <c r="X314" s="12"/>
    </row>
    <row r="315" spans="4:24">
      <c r="D315" s="99"/>
      <c r="E315" s="99"/>
      <c r="F315" s="21"/>
      <c r="G315" s="21"/>
      <c r="I315" s="11"/>
      <c r="J315" s="11"/>
      <c r="K315" s="11"/>
      <c r="L315" s="11"/>
      <c r="M315" s="11"/>
      <c r="N315" s="11"/>
      <c r="O315" s="12"/>
      <c r="P315" s="11"/>
      <c r="Q315" s="11"/>
      <c r="R315" s="11"/>
      <c r="S315" s="11"/>
      <c r="T315" s="11"/>
      <c r="U315" s="11"/>
      <c r="V315" s="11"/>
      <c r="W315" s="11"/>
      <c r="X315" s="12"/>
    </row>
    <row r="316" spans="4:24">
      <c r="D316" s="99"/>
      <c r="E316" s="99"/>
      <c r="F316" s="21"/>
      <c r="G316" s="21"/>
      <c r="I316" s="11"/>
      <c r="J316" s="11"/>
      <c r="K316" s="11"/>
      <c r="L316" s="11"/>
      <c r="M316" s="11"/>
      <c r="N316" s="11"/>
      <c r="O316" s="12"/>
      <c r="P316" s="11"/>
      <c r="Q316" s="11"/>
      <c r="R316" s="11"/>
      <c r="S316" s="11"/>
      <c r="T316" s="11"/>
      <c r="U316" s="11"/>
      <c r="V316" s="11"/>
      <c r="W316" s="11"/>
      <c r="X316" s="12"/>
    </row>
    <row r="317" spans="4:24">
      <c r="D317" s="99"/>
      <c r="E317" s="99"/>
      <c r="F317" s="21"/>
      <c r="G317" s="21"/>
      <c r="I317" s="11"/>
      <c r="J317" s="11"/>
      <c r="K317" s="11"/>
      <c r="L317" s="11"/>
      <c r="M317" s="11"/>
      <c r="N317" s="11"/>
      <c r="O317" s="12"/>
      <c r="P317" s="11"/>
      <c r="Q317" s="11"/>
      <c r="R317" s="11"/>
      <c r="S317" s="11"/>
      <c r="T317" s="11"/>
      <c r="U317" s="11"/>
      <c r="V317" s="11"/>
      <c r="W317" s="11"/>
      <c r="X317" s="12"/>
    </row>
    <row r="318" spans="4:24">
      <c r="D318" s="99"/>
      <c r="E318" s="99"/>
      <c r="F318" s="21"/>
      <c r="G318" s="21"/>
      <c r="I318" s="11"/>
      <c r="J318" s="11"/>
      <c r="K318" s="11"/>
      <c r="L318" s="11"/>
      <c r="M318" s="11"/>
      <c r="N318" s="11"/>
      <c r="O318" s="12"/>
      <c r="P318" s="11"/>
      <c r="Q318" s="11"/>
      <c r="R318" s="11"/>
      <c r="S318" s="11"/>
      <c r="T318" s="11"/>
      <c r="U318" s="11"/>
      <c r="V318" s="11"/>
      <c r="W318" s="11"/>
      <c r="X318" s="12"/>
    </row>
    <row r="319" spans="4:24">
      <c r="D319" s="99"/>
      <c r="E319" s="99"/>
      <c r="F319" s="21"/>
      <c r="G319" s="21"/>
      <c r="I319" s="11"/>
      <c r="J319" s="11"/>
      <c r="K319" s="11"/>
      <c r="L319" s="11"/>
      <c r="M319" s="11"/>
      <c r="N319" s="11"/>
      <c r="O319" s="12"/>
      <c r="P319" s="11"/>
      <c r="Q319" s="11"/>
      <c r="R319" s="11"/>
      <c r="S319" s="11"/>
      <c r="T319" s="11"/>
      <c r="U319" s="11"/>
      <c r="V319" s="11"/>
      <c r="W319" s="11"/>
      <c r="X319" s="12"/>
    </row>
    <row r="320" spans="4:24">
      <c r="D320" s="99"/>
      <c r="E320" s="99"/>
      <c r="F320" s="21"/>
      <c r="G320" s="21"/>
      <c r="I320" s="11"/>
      <c r="J320" s="11"/>
      <c r="K320" s="11"/>
      <c r="L320" s="11"/>
      <c r="M320" s="11"/>
      <c r="N320" s="11"/>
      <c r="O320" s="12"/>
      <c r="P320" s="11"/>
      <c r="Q320" s="11"/>
      <c r="R320" s="11"/>
      <c r="S320" s="11"/>
      <c r="T320" s="11"/>
      <c r="U320" s="11"/>
      <c r="V320" s="11"/>
      <c r="W320" s="11"/>
      <c r="X320" s="12"/>
    </row>
    <row r="321" spans="4:24">
      <c r="D321" s="99"/>
      <c r="E321" s="99"/>
      <c r="F321" s="21"/>
      <c r="G321" s="21"/>
      <c r="I321" s="11"/>
      <c r="J321" s="11"/>
      <c r="K321" s="11"/>
      <c r="L321" s="11"/>
      <c r="M321" s="11"/>
      <c r="N321" s="11"/>
      <c r="O321" s="12"/>
      <c r="P321" s="11"/>
      <c r="Q321" s="11"/>
      <c r="R321" s="11"/>
      <c r="S321" s="11"/>
      <c r="T321" s="11"/>
      <c r="U321" s="11"/>
      <c r="V321" s="11"/>
      <c r="W321" s="11"/>
      <c r="X321" s="12"/>
    </row>
    <row r="322" spans="4:24">
      <c r="D322" s="99"/>
      <c r="E322" s="99"/>
      <c r="F322" s="21"/>
      <c r="G322" s="21"/>
      <c r="I322" s="11"/>
      <c r="J322" s="11"/>
      <c r="K322" s="11"/>
      <c r="L322" s="11"/>
      <c r="M322" s="11"/>
      <c r="N322" s="11"/>
      <c r="O322" s="12"/>
      <c r="P322" s="11"/>
      <c r="Q322" s="11"/>
      <c r="R322" s="11"/>
      <c r="S322" s="11"/>
      <c r="T322" s="11"/>
      <c r="U322" s="11"/>
      <c r="V322" s="11"/>
      <c r="W322" s="11"/>
      <c r="X322" s="12"/>
    </row>
    <row r="323" spans="4:24">
      <c r="D323" s="99"/>
      <c r="E323" s="99"/>
      <c r="F323" s="21"/>
      <c r="G323" s="21"/>
      <c r="I323" s="11"/>
      <c r="J323" s="11"/>
      <c r="K323" s="11"/>
      <c r="L323" s="11"/>
      <c r="M323" s="11"/>
      <c r="N323" s="11"/>
      <c r="O323" s="12"/>
      <c r="P323" s="11"/>
      <c r="Q323" s="11"/>
      <c r="R323" s="11"/>
      <c r="S323" s="11"/>
      <c r="T323" s="11"/>
      <c r="U323" s="11"/>
      <c r="V323" s="11"/>
      <c r="W323" s="11"/>
      <c r="X323" s="12"/>
    </row>
    <row r="324" spans="4:24">
      <c r="D324" s="99"/>
      <c r="E324" s="99"/>
      <c r="F324" s="21"/>
      <c r="G324" s="21"/>
      <c r="I324" s="11"/>
      <c r="J324" s="11"/>
      <c r="K324" s="11"/>
      <c r="L324" s="11"/>
      <c r="M324" s="11"/>
      <c r="N324" s="11"/>
      <c r="O324" s="12"/>
      <c r="P324" s="11"/>
      <c r="Q324" s="11"/>
      <c r="R324" s="11"/>
      <c r="S324" s="11"/>
      <c r="T324" s="11"/>
      <c r="U324" s="11"/>
      <c r="V324" s="11"/>
      <c r="W324" s="11"/>
      <c r="X324" s="12"/>
    </row>
    <row r="325" spans="4:24">
      <c r="D325" s="99"/>
      <c r="E325" s="99"/>
      <c r="F325" s="21"/>
      <c r="G325" s="21"/>
      <c r="I325" s="11"/>
      <c r="J325" s="11"/>
      <c r="K325" s="11"/>
      <c r="L325" s="11"/>
      <c r="M325" s="11"/>
      <c r="N325" s="11"/>
      <c r="O325" s="12"/>
      <c r="P325" s="11"/>
      <c r="Q325" s="11"/>
      <c r="R325" s="11"/>
      <c r="S325" s="11"/>
      <c r="T325" s="11"/>
      <c r="U325" s="11"/>
      <c r="V325" s="11"/>
      <c r="W325" s="11"/>
      <c r="X325" s="12"/>
    </row>
    <row r="326" spans="4:24">
      <c r="D326" s="99"/>
      <c r="E326" s="99"/>
      <c r="F326" s="21"/>
      <c r="G326" s="21"/>
      <c r="I326" s="11"/>
      <c r="J326" s="11"/>
      <c r="K326" s="11"/>
      <c r="L326" s="11"/>
      <c r="M326" s="11"/>
      <c r="N326" s="11"/>
      <c r="O326" s="12"/>
      <c r="P326" s="11"/>
      <c r="Q326" s="11"/>
      <c r="R326" s="11"/>
      <c r="S326" s="11"/>
      <c r="T326" s="11"/>
      <c r="U326" s="11"/>
      <c r="V326" s="11"/>
      <c r="W326" s="11"/>
      <c r="X326" s="12"/>
    </row>
    <row r="327" spans="4:24">
      <c r="D327" s="99"/>
      <c r="E327" s="99"/>
      <c r="F327" s="21"/>
      <c r="G327" s="21"/>
      <c r="I327" s="11"/>
      <c r="J327" s="11"/>
      <c r="K327" s="11"/>
      <c r="L327" s="11"/>
      <c r="M327" s="11"/>
      <c r="N327" s="11"/>
      <c r="O327" s="12"/>
      <c r="P327" s="11"/>
      <c r="Q327" s="11"/>
      <c r="R327" s="11"/>
      <c r="S327" s="11"/>
      <c r="T327" s="11"/>
      <c r="U327" s="11"/>
      <c r="V327" s="11"/>
      <c r="W327" s="11"/>
      <c r="X327" s="12"/>
    </row>
    <row r="328" spans="4:24">
      <c r="D328" s="99"/>
      <c r="E328" s="99"/>
      <c r="F328" s="21"/>
      <c r="G328" s="21"/>
      <c r="I328" s="11"/>
      <c r="J328" s="11"/>
      <c r="K328" s="11"/>
      <c r="L328" s="11"/>
      <c r="M328" s="11"/>
      <c r="N328" s="11"/>
      <c r="O328" s="12"/>
      <c r="P328" s="11"/>
      <c r="Q328" s="11"/>
      <c r="R328" s="11"/>
      <c r="S328" s="11"/>
      <c r="T328" s="11"/>
      <c r="U328" s="11"/>
      <c r="V328" s="11"/>
      <c r="W328" s="11"/>
      <c r="X328" s="12"/>
    </row>
    <row r="329" spans="4:24">
      <c r="D329" s="99"/>
      <c r="E329" s="99"/>
      <c r="F329" s="21"/>
      <c r="G329" s="21"/>
      <c r="I329" s="11"/>
      <c r="J329" s="11"/>
      <c r="K329" s="11"/>
      <c r="L329" s="11"/>
      <c r="M329" s="11"/>
      <c r="N329" s="11"/>
      <c r="O329" s="12"/>
      <c r="P329" s="11"/>
      <c r="Q329" s="11"/>
      <c r="R329" s="11"/>
      <c r="S329" s="11"/>
      <c r="T329" s="11"/>
      <c r="U329" s="11"/>
      <c r="V329" s="11"/>
      <c r="W329" s="11"/>
      <c r="X329" s="12"/>
    </row>
    <row r="330" spans="4:24">
      <c r="D330" s="99"/>
      <c r="E330" s="99"/>
      <c r="F330" s="21"/>
      <c r="G330" s="21"/>
      <c r="I330" s="11"/>
      <c r="J330" s="11"/>
      <c r="K330" s="11"/>
      <c r="L330" s="11"/>
      <c r="M330" s="11"/>
      <c r="N330" s="11"/>
      <c r="O330" s="12"/>
      <c r="P330" s="11"/>
      <c r="Q330" s="11"/>
      <c r="R330" s="11"/>
      <c r="S330" s="11"/>
      <c r="T330" s="11"/>
      <c r="U330" s="11"/>
      <c r="V330" s="11"/>
      <c r="W330" s="11"/>
      <c r="X330" s="12"/>
    </row>
    <row r="331" spans="4:24">
      <c r="D331" s="99"/>
      <c r="E331" s="99"/>
      <c r="F331" s="21"/>
      <c r="G331" s="21"/>
      <c r="I331" s="11"/>
      <c r="J331" s="11"/>
      <c r="K331" s="11"/>
      <c r="L331" s="11"/>
      <c r="M331" s="11"/>
      <c r="N331" s="11"/>
      <c r="O331" s="12"/>
      <c r="P331" s="11"/>
      <c r="Q331" s="11"/>
      <c r="R331" s="11"/>
      <c r="S331" s="11"/>
      <c r="T331" s="11"/>
      <c r="U331" s="11"/>
      <c r="V331" s="11"/>
      <c r="W331" s="11"/>
      <c r="X331" s="12"/>
    </row>
    <row r="332" spans="4:24">
      <c r="D332" s="99"/>
      <c r="E332" s="99"/>
      <c r="F332" s="21"/>
      <c r="G332" s="21"/>
      <c r="I332" s="11"/>
      <c r="J332" s="11"/>
      <c r="K332" s="11"/>
      <c r="L332" s="11"/>
      <c r="M332" s="11"/>
      <c r="N332" s="11"/>
      <c r="O332" s="12"/>
      <c r="P332" s="11"/>
      <c r="Q332" s="11"/>
      <c r="R332" s="11"/>
      <c r="S332" s="11"/>
      <c r="T332" s="11"/>
      <c r="U332" s="11"/>
      <c r="V332" s="11"/>
      <c r="W332" s="11"/>
      <c r="X332" s="12"/>
    </row>
    <row r="333" spans="4:24">
      <c r="D333" s="99"/>
      <c r="E333" s="99"/>
      <c r="F333" s="21"/>
      <c r="G333" s="21"/>
      <c r="I333" s="11"/>
      <c r="J333" s="11"/>
      <c r="K333" s="11"/>
      <c r="L333" s="11"/>
      <c r="M333" s="11"/>
      <c r="N333" s="11"/>
      <c r="O333" s="12"/>
      <c r="P333" s="11"/>
      <c r="Q333" s="11"/>
      <c r="R333" s="11"/>
      <c r="S333" s="11"/>
      <c r="T333" s="11"/>
      <c r="U333" s="11"/>
      <c r="V333" s="11"/>
      <c r="W333" s="11"/>
      <c r="X333" s="12"/>
    </row>
    <row r="334" spans="4:24">
      <c r="D334" s="99"/>
      <c r="E334" s="99"/>
      <c r="F334" s="21"/>
      <c r="G334" s="21"/>
      <c r="I334" s="11"/>
      <c r="J334" s="11"/>
      <c r="K334" s="11"/>
      <c r="L334" s="11"/>
      <c r="M334" s="11"/>
      <c r="N334" s="11"/>
      <c r="O334" s="12"/>
      <c r="P334" s="11"/>
      <c r="Q334" s="11"/>
      <c r="R334" s="11"/>
      <c r="S334" s="11"/>
      <c r="T334" s="11"/>
      <c r="U334" s="11"/>
      <c r="V334" s="11"/>
      <c r="W334" s="11"/>
      <c r="X334" s="12"/>
    </row>
    <row r="335" spans="4:24">
      <c r="D335" s="99"/>
      <c r="E335" s="99"/>
      <c r="F335" s="21"/>
      <c r="G335" s="21"/>
      <c r="I335" s="11"/>
      <c r="J335" s="11"/>
      <c r="K335" s="11"/>
      <c r="L335" s="11"/>
      <c r="M335" s="11"/>
      <c r="N335" s="11"/>
      <c r="O335" s="12"/>
      <c r="P335" s="11"/>
      <c r="Q335" s="11"/>
      <c r="R335" s="11"/>
      <c r="S335" s="11"/>
      <c r="T335" s="11"/>
      <c r="U335" s="11"/>
      <c r="V335" s="11"/>
      <c r="W335" s="11"/>
      <c r="X335" s="12"/>
    </row>
    <row r="336" spans="4:24">
      <c r="D336" s="99"/>
      <c r="E336" s="99"/>
      <c r="F336" s="21"/>
      <c r="G336" s="21"/>
      <c r="I336" s="11"/>
      <c r="J336" s="11"/>
      <c r="K336" s="11"/>
      <c r="L336" s="11"/>
      <c r="M336" s="11"/>
      <c r="N336" s="11"/>
      <c r="O336" s="12"/>
      <c r="P336" s="11"/>
      <c r="Q336" s="11"/>
      <c r="R336" s="11"/>
      <c r="S336" s="11"/>
      <c r="T336" s="11"/>
      <c r="U336" s="11"/>
      <c r="V336" s="11"/>
      <c r="W336" s="11"/>
      <c r="X336" s="12"/>
    </row>
    <row r="337" spans="4:24">
      <c r="D337" s="99"/>
      <c r="E337" s="99"/>
      <c r="F337" s="21"/>
      <c r="G337" s="21"/>
      <c r="I337" s="11"/>
      <c r="J337" s="11"/>
      <c r="K337" s="11"/>
      <c r="L337" s="11"/>
      <c r="M337" s="11"/>
      <c r="N337" s="11"/>
      <c r="O337" s="12"/>
      <c r="P337" s="11"/>
      <c r="Q337" s="11"/>
      <c r="R337" s="11"/>
      <c r="S337" s="11"/>
      <c r="T337" s="11"/>
      <c r="U337" s="11"/>
      <c r="V337" s="11"/>
      <c r="W337" s="11"/>
      <c r="X337" s="12"/>
    </row>
    <row r="338" spans="4:24">
      <c r="D338" s="99"/>
      <c r="E338" s="99"/>
      <c r="F338" s="21"/>
      <c r="G338" s="21"/>
      <c r="I338" s="11"/>
      <c r="J338" s="11"/>
      <c r="K338" s="11"/>
      <c r="L338" s="11"/>
      <c r="M338" s="11"/>
      <c r="N338" s="11"/>
      <c r="O338" s="12"/>
      <c r="P338" s="11"/>
      <c r="Q338" s="11"/>
      <c r="R338" s="11"/>
      <c r="S338" s="11"/>
      <c r="T338" s="11"/>
      <c r="U338" s="11"/>
      <c r="V338" s="11"/>
      <c r="W338" s="11"/>
      <c r="X338" s="12"/>
    </row>
    <row r="339" spans="4:24">
      <c r="D339" s="99"/>
      <c r="E339" s="99"/>
      <c r="F339" s="21"/>
      <c r="G339" s="21"/>
      <c r="I339" s="11"/>
      <c r="J339" s="11"/>
      <c r="K339" s="11"/>
      <c r="L339" s="11"/>
      <c r="M339" s="11"/>
      <c r="N339" s="11"/>
      <c r="O339" s="12"/>
      <c r="P339" s="11"/>
      <c r="Q339" s="11"/>
      <c r="R339" s="11"/>
      <c r="S339" s="11"/>
      <c r="T339" s="11"/>
      <c r="U339" s="11"/>
      <c r="V339" s="11"/>
      <c r="W339" s="11"/>
      <c r="X339" s="12"/>
    </row>
    <row r="340" spans="4:24">
      <c r="D340" s="99"/>
      <c r="E340" s="99"/>
      <c r="F340" s="21"/>
      <c r="G340" s="21"/>
      <c r="I340" s="11"/>
      <c r="J340" s="11"/>
      <c r="K340" s="11"/>
      <c r="L340" s="11"/>
      <c r="M340" s="11"/>
      <c r="N340" s="11"/>
      <c r="O340" s="12"/>
      <c r="P340" s="11"/>
      <c r="Q340" s="11"/>
      <c r="R340" s="11"/>
      <c r="S340" s="11"/>
      <c r="T340" s="11"/>
      <c r="U340" s="11"/>
      <c r="V340" s="11"/>
      <c r="W340" s="11"/>
      <c r="X340" s="12"/>
    </row>
    <row r="341" spans="4:24">
      <c r="D341" s="99"/>
      <c r="E341" s="99"/>
      <c r="F341" s="21"/>
      <c r="G341" s="21"/>
      <c r="I341" s="11"/>
      <c r="J341" s="11"/>
      <c r="K341" s="11"/>
      <c r="L341" s="11"/>
      <c r="M341" s="11"/>
      <c r="N341" s="11"/>
      <c r="O341" s="12"/>
      <c r="P341" s="11"/>
      <c r="Q341" s="11"/>
      <c r="R341" s="11"/>
      <c r="S341" s="11"/>
      <c r="T341" s="11"/>
      <c r="U341" s="11"/>
      <c r="V341" s="11"/>
      <c r="W341" s="11"/>
      <c r="X341" s="12"/>
    </row>
    <row r="342" spans="4:24">
      <c r="D342" s="99"/>
      <c r="E342" s="99"/>
      <c r="F342" s="21"/>
      <c r="G342" s="21"/>
      <c r="I342" s="11"/>
      <c r="J342" s="11"/>
      <c r="K342" s="11"/>
      <c r="L342" s="11"/>
      <c r="M342" s="11"/>
      <c r="N342" s="11"/>
      <c r="O342" s="12"/>
      <c r="P342" s="11"/>
      <c r="Q342" s="11"/>
      <c r="R342" s="11"/>
      <c r="S342" s="11"/>
      <c r="T342" s="11"/>
      <c r="U342" s="11"/>
      <c r="V342" s="11"/>
      <c r="W342" s="11"/>
      <c r="X342" s="12"/>
    </row>
    <row r="343" spans="4:24">
      <c r="D343" s="99"/>
      <c r="E343" s="99"/>
      <c r="F343" s="21"/>
      <c r="G343" s="21"/>
      <c r="I343" s="11"/>
      <c r="J343" s="11"/>
      <c r="K343" s="11"/>
      <c r="L343" s="11"/>
      <c r="M343" s="11"/>
      <c r="N343" s="11"/>
      <c r="O343" s="12"/>
      <c r="P343" s="11"/>
      <c r="Q343" s="11"/>
      <c r="R343" s="11"/>
      <c r="S343" s="11"/>
      <c r="T343" s="11"/>
      <c r="U343" s="11"/>
      <c r="V343" s="11"/>
      <c r="W343" s="11"/>
      <c r="X343" s="12"/>
    </row>
    <row r="344" spans="4:24">
      <c r="D344" s="99"/>
      <c r="E344" s="99"/>
      <c r="F344" s="21"/>
      <c r="G344" s="21"/>
      <c r="I344" s="11"/>
      <c r="J344" s="11"/>
      <c r="K344" s="11"/>
      <c r="L344" s="11"/>
      <c r="M344" s="11"/>
      <c r="N344" s="11"/>
      <c r="O344" s="12"/>
      <c r="P344" s="11"/>
      <c r="Q344" s="11"/>
      <c r="R344" s="11"/>
      <c r="S344" s="11"/>
      <c r="T344" s="11"/>
      <c r="U344" s="11"/>
      <c r="V344" s="11"/>
      <c r="W344" s="11"/>
      <c r="X344" s="12"/>
    </row>
    <row r="345" spans="4:24">
      <c r="D345" s="99"/>
      <c r="E345" s="99"/>
      <c r="F345" s="21"/>
      <c r="G345" s="21"/>
      <c r="I345" s="11"/>
      <c r="J345" s="11"/>
      <c r="K345" s="11"/>
      <c r="L345" s="11"/>
      <c r="M345" s="11"/>
      <c r="N345" s="11"/>
      <c r="O345" s="12"/>
      <c r="P345" s="11"/>
      <c r="Q345" s="11"/>
      <c r="R345" s="11"/>
      <c r="S345" s="11"/>
      <c r="T345" s="11"/>
      <c r="U345" s="11"/>
      <c r="V345" s="11"/>
      <c r="W345" s="11"/>
      <c r="X345" s="12"/>
    </row>
    <row r="346" spans="4:24">
      <c r="D346" s="99"/>
      <c r="E346" s="99"/>
      <c r="F346" s="21"/>
      <c r="G346" s="21"/>
      <c r="I346" s="11"/>
      <c r="J346" s="11"/>
      <c r="K346" s="11"/>
      <c r="L346" s="11"/>
      <c r="M346" s="11"/>
      <c r="N346" s="11"/>
      <c r="O346" s="12"/>
      <c r="P346" s="11"/>
      <c r="Q346" s="11"/>
      <c r="R346" s="11"/>
      <c r="S346" s="11"/>
      <c r="T346" s="11"/>
      <c r="U346" s="11"/>
      <c r="V346" s="11"/>
      <c r="W346" s="11"/>
      <c r="X346" s="12"/>
    </row>
    <row r="347" spans="4:24">
      <c r="D347" s="99"/>
      <c r="E347" s="99"/>
      <c r="F347" s="21"/>
      <c r="G347" s="21"/>
      <c r="I347" s="11"/>
      <c r="J347" s="11"/>
      <c r="K347" s="11"/>
      <c r="L347" s="11"/>
      <c r="M347" s="11"/>
      <c r="N347" s="11"/>
      <c r="O347" s="12"/>
      <c r="P347" s="11"/>
      <c r="Q347" s="11"/>
      <c r="R347" s="11"/>
      <c r="S347" s="11"/>
      <c r="T347" s="11"/>
      <c r="U347" s="11"/>
      <c r="V347" s="11"/>
      <c r="W347" s="11"/>
      <c r="X347" s="12"/>
    </row>
    <row r="348" spans="4:24">
      <c r="D348" s="99"/>
      <c r="E348" s="99"/>
      <c r="F348" s="21"/>
      <c r="G348" s="21"/>
      <c r="I348" s="11"/>
      <c r="J348" s="11"/>
      <c r="K348" s="11"/>
      <c r="L348" s="11"/>
      <c r="M348" s="11"/>
      <c r="N348" s="11"/>
      <c r="O348" s="12"/>
      <c r="P348" s="11"/>
      <c r="Q348" s="11"/>
      <c r="R348" s="11"/>
      <c r="S348" s="11"/>
      <c r="T348" s="11"/>
      <c r="U348" s="11"/>
      <c r="V348" s="11"/>
      <c r="W348" s="11"/>
      <c r="X348" s="12"/>
    </row>
    <row r="349" spans="4:24">
      <c r="D349" s="99"/>
      <c r="E349" s="99"/>
      <c r="F349" s="21"/>
      <c r="G349" s="21"/>
      <c r="I349" s="11"/>
      <c r="J349" s="11"/>
      <c r="K349" s="11"/>
      <c r="L349" s="11"/>
      <c r="M349" s="11"/>
      <c r="N349" s="11"/>
      <c r="O349" s="12"/>
      <c r="P349" s="11"/>
      <c r="Q349" s="11"/>
      <c r="R349" s="11"/>
      <c r="S349" s="11"/>
      <c r="T349" s="11"/>
      <c r="U349" s="11"/>
      <c r="V349" s="11"/>
      <c r="W349" s="11"/>
      <c r="X349" s="12"/>
    </row>
    <row r="350" spans="4:24">
      <c r="D350" s="99"/>
      <c r="E350" s="99"/>
      <c r="F350" s="21"/>
      <c r="G350" s="21"/>
      <c r="I350" s="11"/>
      <c r="J350" s="11"/>
      <c r="K350" s="11"/>
      <c r="L350" s="11"/>
      <c r="M350" s="11"/>
      <c r="N350" s="11"/>
      <c r="O350" s="12"/>
      <c r="P350" s="11"/>
      <c r="Q350" s="11"/>
      <c r="R350" s="11"/>
      <c r="S350" s="11"/>
      <c r="T350" s="11"/>
      <c r="U350" s="11"/>
      <c r="V350" s="11"/>
      <c r="W350" s="11"/>
      <c r="X350" s="12"/>
    </row>
    <row r="351" spans="4:24">
      <c r="D351" s="99"/>
      <c r="E351" s="99"/>
      <c r="F351" s="21"/>
      <c r="G351" s="21"/>
      <c r="I351" s="11"/>
      <c r="J351" s="11"/>
      <c r="K351" s="11"/>
      <c r="L351" s="11"/>
      <c r="M351" s="11"/>
      <c r="N351" s="11"/>
      <c r="O351" s="12"/>
      <c r="P351" s="11"/>
      <c r="Q351" s="11"/>
      <c r="R351" s="11"/>
      <c r="S351" s="11"/>
      <c r="T351" s="11"/>
      <c r="U351" s="11"/>
      <c r="V351" s="11"/>
      <c r="W351" s="11"/>
      <c r="X351" s="12"/>
    </row>
    <row r="352" spans="4:24">
      <c r="D352" s="99"/>
      <c r="E352" s="99"/>
      <c r="F352" s="21"/>
      <c r="G352" s="21"/>
      <c r="I352" s="11"/>
      <c r="J352" s="11"/>
      <c r="K352" s="11"/>
      <c r="L352" s="11"/>
      <c r="M352" s="11"/>
      <c r="N352" s="11"/>
      <c r="O352" s="12"/>
      <c r="P352" s="11"/>
      <c r="Q352" s="11"/>
      <c r="R352" s="11"/>
      <c r="S352" s="11"/>
      <c r="T352" s="11"/>
      <c r="U352" s="11"/>
      <c r="V352" s="11"/>
      <c r="W352" s="11"/>
      <c r="X352" s="12"/>
    </row>
    <row r="353" spans="4:24">
      <c r="D353" s="99"/>
      <c r="E353" s="99"/>
      <c r="F353" s="21"/>
      <c r="G353" s="21"/>
      <c r="I353" s="11"/>
      <c r="J353" s="11"/>
      <c r="K353" s="11"/>
      <c r="L353" s="11"/>
      <c r="M353" s="11"/>
      <c r="N353" s="11"/>
      <c r="O353" s="12"/>
      <c r="P353" s="11"/>
      <c r="Q353" s="11"/>
      <c r="R353" s="11"/>
      <c r="S353" s="11"/>
      <c r="T353" s="11"/>
      <c r="U353" s="11"/>
      <c r="V353" s="11"/>
      <c r="W353" s="11"/>
      <c r="X353" s="12"/>
    </row>
    <row r="354" spans="4:24">
      <c r="D354" s="99"/>
      <c r="E354" s="99"/>
      <c r="F354" s="21"/>
      <c r="G354" s="21"/>
      <c r="I354" s="11"/>
      <c r="J354" s="11"/>
      <c r="K354" s="11"/>
      <c r="L354" s="11"/>
      <c r="M354" s="11"/>
      <c r="N354" s="11"/>
      <c r="O354" s="12"/>
      <c r="P354" s="11"/>
      <c r="Q354" s="11"/>
      <c r="R354" s="11"/>
      <c r="S354" s="11"/>
      <c r="T354" s="11"/>
      <c r="U354" s="11"/>
      <c r="V354" s="11"/>
      <c r="W354" s="11"/>
      <c r="X354" s="12"/>
    </row>
    <row r="355" spans="4:24">
      <c r="D355" s="99"/>
      <c r="E355" s="99"/>
      <c r="F355" s="21"/>
      <c r="G355" s="21"/>
      <c r="I355" s="11"/>
      <c r="J355" s="11"/>
      <c r="K355" s="11"/>
      <c r="L355" s="11"/>
      <c r="M355" s="11"/>
      <c r="N355" s="11"/>
      <c r="O355" s="12"/>
      <c r="P355" s="11"/>
      <c r="Q355" s="11"/>
      <c r="R355" s="11"/>
      <c r="S355" s="11"/>
      <c r="T355" s="11"/>
      <c r="U355" s="11"/>
      <c r="V355" s="11"/>
      <c r="W355" s="11"/>
      <c r="X355" s="12"/>
    </row>
    <row r="356" spans="4:24">
      <c r="D356" s="99"/>
      <c r="E356" s="99"/>
      <c r="F356" s="21"/>
      <c r="G356" s="21"/>
      <c r="I356" s="11"/>
      <c r="J356" s="11"/>
      <c r="K356" s="11"/>
      <c r="L356" s="11"/>
      <c r="M356" s="11"/>
      <c r="N356" s="11"/>
      <c r="O356" s="12"/>
      <c r="P356" s="11"/>
      <c r="Q356" s="11"/>
      <c r="R356" s="11"/>
      <c r="S356" s="11"/>
      <c r="T356" s="11"/>
      <c r="U356" s="11"/>
      <c r="V356" s="11"/>
      <c r="W356" s="11"/>
      <c r="X356" s="12"/>
    </row>
    <row r="357" spans="4:24">
      <c r="D357" s="99"/>
      <c r="E357" s="99"/>
      <c r="F357" s="21"/>
      <c r="G357" s="21"/>
      <c r="I357" s="11"/>
      <c r="J357" s="11"/>
      <c r="K357" s="11"/>
      <c r="L357" s="11"/>
      <c r="M357" s="11"/>
      <c r="N357" s="11"/>
      <c r="O357" s="12"/>
      <c r="P357" s="11"/>
      <c r="Q357" s="11"/>
      <c r="R357" s="11"/>
      <c r="S357" s="11"/>
      <c r="T357" s="11"/>
      <c r="U357" s="11"/>
      <c r="V357" s="11"/>
      <c r="W357" s="11"/>
      <c r="X357" s="12"/>
    </row>
    <row r="358" spans="4:24">
      <c r="D358" s="99"/>
      <c r="E358" s="99"/>
      <c r="F358" s="21"/>
      <c r="G358" s="21"/>
      <c r="I358" s="11"/>
      <c r="J358" s="11"/>
      <c r="K358" s="11"/>
      <c r="L358" s="11"/>
      <c r="M358" s="11"/>
      <c r="N358" s="11"/>
      <c r="O358" s="12"/>
      <c r="P358" s="11"/>
      <c r="Q358" s="11"/>
      <c r="R358" s="11"/>
      <c r="S358" s="11"/>
      <c r="T358" s="11"/>
      <c r="U358" s="11"/>
      <c r="V358" s="11"/>
      <c r="W358" s="11"/>
      <c r="X358" s="12"/>
    </row>
    <row r="359" spans="4:24">
      <c r="D359" s="99"/>
      <c r="E359" s="99"/>
      <c r="F359" s="21"/>
      <c r="G359" s="21"/>
      <c r="I359" s="11"/>
      <c r="J359" s="11"/>
      <c r="K359" s="11"/>
      <c r="L359" s="11"/>
      <c r="M359" s="11"/>
      <c r="N359" s="11"/>
      <c r="O359" s="12"/>
      <c r="P359" s="11"/>
      <c r="Q359" s="11"/>
      <c r="R359" s="11"/>
      <c r="S359" s="11"/>
      <c r="T359" s="11"/>
      <c r="U359" s="11"/>
      <c r="V359" s="11"/>
      <c r="W359" s="11"/>
      <c r="X359" s="12"/>
    </row>
    <row r="360" spans="4:24">
      <c r="D360" s="99"/>
      <c r="E360" s="99"/>
      <c r="F360" s="21"/>
      <c r="G360" s="21"/>
      <c r="I360" s="11"/>
      <c r="J360" s="11"/>
      <c r="K360" s="11"/>
      <c r="L360" s="11"/>
      <c r="M360" s="11"/>
      <c r="N360" s="11"/>
      <c r="O360" s="12"/>
      <c r="P360" s="11"/>
      <c r="Q360" s="11"/>
      <c r="R360" s="11"/>
      <c r="S360" s="11"/>
      <c r="T360" s="11"/>
      <c r="U360" s="11"/>
      <c r="V360" s="11"/>
      <c r="W360" s="11"/>
      <c r="X360" s="12"/>
    </row>
    <row r="361" spans="4:24">
      <c r="D361" s="99"/>
      <c r="E361" s="99"/>
      <c r="F361" s="21"/>
      <c r="G361" s="21"/>
      <c r="I361" s="11"/>
      <c r="J361" s="11"/>
      <c r="K361" s="11"/>
      <c r="L361" s="11"/>
      <c r="M361" s="11"/>
      <c r="N361" s="11"/>
      <c r="O361" s="12"/>
      <c r="P361" s="11"/>
      <c r="Q361" s="11"/>
      <c r="R361" s="11"/>
      <c r="S361" s="11"/>
      <c r="T361" s="11"/>
      <c r="U361" s="11"/>
      <c r="V361" s="11"/>
      <c r="W361" s="11"/>
      <c r="X361" s="12"/>
    </row>
    <row r="362" spans="4:24">
      <c r="D362" s="99"/>
      <c r="E362" s="99"/>
      <c r="F362" s="21"/>
      <c r="G362" s="21"/>
      <c r="I362" s="11"/>
      <c r="J362" s="11"/>
      <c r="K362" s="11"/>
      <c r="L362" s="11"/>
      <c r="M362" s="11"/>
      <c r="N362" s="11"/>
      <c r="O362" s="12"/>
      <c r="P362" s="11"/>
      <c r="Q362" s="11"/>
      <c r="R362" s="11"/>
      <c r="S362" s="11"/>
      <c r="T362" s="11"/>
      <c r="U362" s="11"/>
      <c r="V362" s="11"/>
      <c r="W362" s="11"/>
      <c r="X362" s="12"/>
    </row>
    <row r="363" spans="4:24">
      <c r="D363" s="99"/>
      <c r="E363" s="99"/>
      <c r="F363" s="21"/>
      <c r="G363" s="21"/>
      <c r="I363" s="11"/>
      <c r="J363" s="11"/>
      <c r="K363" s="11"/>
      <c r="L363" s="11"/>
      <c r="M363" s="11"/>
      <c r="N363" s="11"/>
      <c r="O363" s="12"/>
      <c r="P363" s="11"/>
      <c r="Q363" s="11"/>
      <c r="R363" s="11"/>
      <c r="S363" s="11"/>
      <c r="T363" s="11"/>
      <c r="U363" s="11"/>
      <c r="V363" s="11"/>
      <c r="W363" s="11"/>
      <c r="X363" s="12"/>
    </row>
    <row r="364" spans="4:24">
      <c r="D364" s="99"/>
      <c r="E364" s="99"/>
      <c r="F364" s="21"/>
      <c r="G364" s="21"/>
      <c r="I364" s="11"/>
      <c r="J364" s="11"/>
      <c r="K364" s="11"/>
      <c r="L364" s="11"/>
      <c r="M364" s="11"/>
      <c r="N364" s="11"/>
      <c r="O364" s="12"/>
      <c r="P364" s="11"/>
      <c r="Q364" s="11"/>
      <c r="R364" s="11"/>
      <c r="S364" s="11"/>
      <c r="T364" s="11"/>
      <c r="U364" s="11"/>
      <c r="V364" s="11"/>
      <c r="W364" s="11"/>
      <c r="X364" s="12"/>
    </row>
    <row r="365" spans="4:24">
      <c r="D365" s="99"/>
      <c r="E365" s="99"/>
      <c r="F365" s="21"/>
      <c r="G365" s="21"/>
      <c r="I365" s="11"/>
      <c r="J365" s="11"/>
      <c r="K365" s="11"/>
      <c r="L365" s="11"/>
      <c r="M365" s="11"/>
      <c r="N365" s="11"/>
      <c r="O365" s="12"/>
      <c r="P365" s="11"/>
      <c r="Q365" s="11"/>
      <c r="R365" s="11"/>
      <c r="S365" s="11"/>
      <c r="T365" s="11"/>
      <c r="U365" s="11"/>
      <c r="V365" s="11"/>
      <c r="W365" s="11"/>
      <c r="X365" s="12"/>
    </row>
    <row r="366" spans="4:24">
      <c r="D366" s="99"/>
      <c r="E366" s="99"/>
      <c r="F366" s="21"/>
      <c r="G366" s="21"/>
      <c r="I366" s="11"/>
      <c r="J366" s="11"/>
      <c r="K366" s="11"/>
      <c r="L366" s="11"/>
      <c r="M366" s="11"/>
      <c r="N366" s="11"/>
      <c r="O366" s="12"/>
      <c r="P366" s="11"/>
      <c r="Q366" s="11"/>
      <c r="R366" s="11"/>
      <c r="S366" s="11"/>
      <c r="T366" s="11"/>
      <c r="U366" s="11"/>
      <c r="V366" s="11"/>
      <c r="W366" s="11"/>
      <c r="X366" s="12"/>
    </row>
    <row r="367" spans="4:24">
      <c r="D367" s="99"/>
      <c r="E367" s="99"/>
      <c r="F367" s="21"/>
      <c r="G367" s="21"/>
      <c r="I367" s="11"/>
      <c r="J367" s="11"/>
      <c r="K367" s="11"/>
      <c r="L367" s="11"/>
      <c r="M367" s="11"/>
      <c r="N367" s="11"/>
      <c r="O367" s="12"/>
      <c r="P367" s="11"/>
      <c r="Q367" s="11"/>
      <c r="R367" s="11"/>
      <c r="S367" s="11"/>
      <c r="T367" s="11"/>
      <c r="U367" s="11"/>
      <c r="V367" s="11"/>
      <c r="W367" s="11"/>
      <c r="X367" s="12"/>
    </row>
    <row r="368" spans="4:24">
      <c r="D368" s="99"/>
      <c r="E368" s="99"/>
      <c r="F368" s="21"/>
      <c r="G368" s="21"/>
      <c r="I368" s="11"/>
      <c r="J368" s="11"/>
      <c r="K368" s="11"/>
      <c r="L368" s="11"/>
      <c r="M368" s="11"/>
      <c r="N368" s="11"/>
      <c r="O368" s="12"/>
      <c r="P368" s="11"/>
      <c r="Q368" s="11"/>
      <c r="R368" s="11"/>
      <c r="S368" s="11"/>
      <c r="T368" s="11"/>
      <c r="U368" s="11"/>
      <c r="V368" s="11"/>
      <c r="W368" s="11"/>
      <c r="X368" s="12"/>
    </row>
    <row r="369" spans="4:24">
      <c r="D369" s="99"/>
      <c r="E369" s="99"/>
      <c r="F369" s="21"/>
      <c r="G369" s="21"/>
      <c r="I369" s="11"/>
      <c r="J369" s="11"/>
      <c r="K369" s="11"/>
      <c r="L369" s="11"/>
      <c r="M369" s="11"/>
      <c r="N369" s="11"/>
      <c r="O369" s="12"/>
      <c r="P369" s="11"/>
      <c r="Q369" s="11"/>
      <c r="R369" s="11"/>
      <c r="S369" s="11"/>
      <c r="T369" s="11"/>
      <c r="U369" s="11"/>
      <c r="V369" s="11"/>
      <c r="W369" s="11"/>
      <c r="X369" s="12"/>
    </row>
    <row r="370" spans="4:24">
      <c r="D370" s="99"/>
      <c r="E370" s="99"/>
      <c r="F370" s="21"/>
      <c r="G370" s="21"/>
      <c r="I370" s="11"/>
      <c r="J370" s="11"/>
      <c r="K370" s="11"/>
      <c r="L370" s="11"/>
      <c r="M370" s="11"/>
      <c r="N370" s="11"/>
      <c r="O370" s="12"/>
      <c r="P370" s="11"/>
      <c r="Q370" s="11"/>
      <c r="R370" s="11"/>
      <c r="S370" s="11"/>
      <c r="T370" s="11"/>
      <c r="U370" s="11"/>
      <c r="V370" s="11"/>
      <c r="W370" s="11"/>
      <c r="X370" s="12"/>
    </row>
    <row r="371" spans="4:24">
      <c r="D371" s="99"/>
      <c r="E371" s="99"/>
      <c r="F371" s="21"/>
      <c r="G371" s="21"/>
      <c r="I371" s="11"/>
      <c r="J371" s="11"/>
      <c r="K371" s="11"/>
      <c r="L371" s="11"/>
      <c r="M371" s="11"/>
      <c r="N371" s="11"/>
      <c r="O371" s="12"/>
      <c r="P371" s="11"/>
      <c r="Q371" s="11"/>
      <c r="R371" s="11"/>
      <c r="S371" s="11"/>
      <c r="T371" s="11"/>
      <c r="U371" s="11"/>
      <c r="V371" s="11"/>
      <c r="W371" s="11"/>
      <c r="X371" s="12"/>
    </row>
    <row r="372" spans="4:24">
      <c r="D372" s="99"/>
      <c r="E372" s="99"/>
      <c r="F372" s="21"/>
      <c r="G372" s="21"/>
      <c r="I372" s="11"/>
      <c r="J372" s="11"/>
      <c r="K372" s="11"/>
      <c r="L372" s="11"/>
      <c r="M372" s="11"/>
      <c r="N372" s="11"/>
      <c r="O372" s="12"/>
      <c r="P372" s="11"/>
      <c r="Q372" s="11"/>
      <c r="R372" s="11"/>
      <c r="S372" s="11"/>
      <c r="T372" s="11"/>
      <c r="U372" s="11"/>
      <c r="V372" s="11"/>
      <c r="W372" s="11"/>
      <c r="X372" s="12"/>
    </row>
    <row r="373" spans="4:24">
      <c r="D373" s="99"/>
      <c r="E373" s="99"/>
      <c r="F373" s="21"/>
      <c r="G373" s="21"/>
      <c r="I373" s="11"/>
      <c r="J373" s="11"/>
      <c r="K373" s="11"/>
      <c r="L373" s="11"/>
      <c r="M373" s="11"/>
      <c r="N373" s="11"/>
      <c r="O373" s="12"/>
      <c r="P373" s="11"/>
      <c r="Q373" s="11"/>
      <c r="R373" s="11"/>
      <c r="S373" s="11"/>
      <c r="T373" s="11"/>
      <c r="U373" s="11"/>
      <c r="V373" s="11"/>
      <c r="W373" s="11"/>
      <c r="X373" s="12"/>
    </row>
    <row r="374" spans="4:24">
      <c r="D374" s="99"/>
      <c r="E374" s="99"/>
      <c r="F374" s="21"/>
      <c r="G374" s="21"/>
      <c r="I374" s="11"/>
      <c r="J374" s="11"/>
      <c r="K374" s="11"/>
      <c r="L374" s="11"/>
      <c r="M374" s="11"/>
      <c r="N374" s="11"/>
      <c r="O374" s="12"/>
      <c r="P374" s="11"/>
      <c r="Q374" s="11"/>
      <c r="R374" s="11"/>
      <c r="S374" s="11"/>
      <c r="T374" s="11"/>
      <c r="U374" s="11"/>
      <c r="V374" s="11"/>
      <c r="W374" s="11"/>
      <c r="X374" s="12"/>
    </row>
    <row r="375" spans="4:24">
      <c r="D375" s="99"/>
      <c r="E375" s="99"/>
      <c r="F375" s="21"/>
      <c r="G375" s="21"/>
      <c r="I375" s="11"/>
      <c r="J375" s="11"/>
      <c r="K375" s="11"/>
      <c r="L375" s="11"/>
      <c r="M375" s="11"/>
      <c r="N375" s="11"/>
      <c r="O375" s="12"/>
      <c r="P375" s="11"/>
      <c r="Q375" s="11"/>
      <c r="R375" s="11"/>
      <c r="S375" s="11"/>
      <c r="T375" s="11"/>
      <c r="U375" s="11"/>
      <c r="V375" s="11"/>
      <c r="W375" s="11"/>
      <c r="X375" s="12"/>
    </row>
    <row r="376" spans="4:24">
      <c r="D376" s="99"/>
      <c r="E376" s="99"/>
      <c r="F376" s="21"/>
      <c r="G376" s="21"/>
      <c r="I376" s="11"/>
      <c r="J376" s="11"/>
      <c r="K376" s="11"/>
      <c r="L376" s="11"/>
      <c r="M376" s="11"/>
      <c r="N376" s="11"/>
      <c r="O376" s="12"/>
      <c r="P376" s="11"/>
      <c r="Q376" s="11"/>
      <c r="R376" s="11"/>
      <c r="S376" s="11"/>
      <c r="T376" s="11"/>
      <c r="U376" s="11"/>
      <c r="V376" s="11"/>
      <c r="W376" s="11"/>
      <c r="X376" s="12"/>
    </row>
    <row r="377" spans="4:24">
      <c r="D377" s="99"/>
      <c r="E377" s="99"/>
      <c r="F377" s="21"/>
      <c r="G377" s="21"/>
      <c r="I377" s="11"/>
      <c r="J377" s="11"/>
      <c r="K377" s="11"/>
      <c r="L377" s="11"/>
      <c r="M377" s="11"/>
      <c r="N377" s="11"/>
      <c r="O377" s="12"/>
      <c r="P377" s="11"/>
      <c r="Q377" s="11"/>
      <c r="R377" s="11"/>
      <c r="S377" s="11"/>
      <c r="T377" s="11"/>
      <c r="U377" s="11"/>
      <c r="V377" s="11"/>
      <c r="W377" s="11"/>
      <c r="X377" s="12"/>
    </row>
    <row r="378" spans="4:24">
      <c r="D378" s="99"/>
      <c r="E378" s="99"/>
      <c r="F378" s="21"/>
      <c r="G378" s="21"/>
      <c r="I378" s="11"/>
      <c r="J378" s="11"/>
      <c r="K378" s="11"/>
      <c r="L378" s="11"/>
      <c r="M378" s="11"/>
      <c r="N378" s="11"/>
      <c r="O378" s="12"/>
      <c r="P378" s="11"/>
      <c r="Q378" s="11"/>
      <c r="R378" s="11"/>
      <c r="S378" s="11"/>
      <c r="T378" s="11"/>
      <c r="U378" s="11"/>
      <c r="V378" s="11"/>
      <c r="W378" s="11"/>
      <c r="X378" s="12"/>
    </row>
    <row r="379" spans="4:24">
      <c r="D379" s="99"/>
      <c r="E379" s="99"/>
      <c r="F379" s="21"/>
      <c r="G379" s="21"/>
      <c r="I379" s="11"/>
      <c r="J379" s="11"/>
      <c r="K379" s="11"/>
      <c r="L379" s="11"/>
      <c r="M379" s="11"/>
      <c r="N379" s="11"/>
      <c r="O379" s="12"/>
      <c r="P379" s="11"/>
      <c r="Q379" s="11"/>
      <c r="R379" s="11"/>
      <c r="S379" s="11"/>
      <c r="T379" s="11"/>
      <c r="U379" s="11"/>
      <c r="V379" s="11"/>
      <c r="W379" s="11"/>
      <c r="X379" s="12"/>
    </row>
    <row r="380" spans="4:24">
      <c r="D380" s="99"/>
      <c r="E380" s="99"/>
      <c r="F380" s="21"/>
      <c r="G380" s="21"/>
      <c r="I380" s="11"/>
      <c r="J380" s="11"/>
      <c r="K380" s="11"/>
      <c r="L380" s="11"/>
      <c r="M380" s="11"/>
      <c r="N380" s="11"/>
      <c r="O380" s="12"/>
      <c r="P380" s="11"/>
      <c r="Q380" s="11"/>
      <c r="R380" s="11"/>
      <c r="S380" s="11"/>
      <c r="T380" s="11"/>
      <c r="U380" s="11"/>
      <c r="V380" s="11"/>
      <c r="W380" s="11"/>
      <c r="X380" s="12"/>
    </row>
    <row r="381" spans="4:24">
      <c r="D381" s="99"/>
      <c r="E381" s="99"/>
      <c r="F381" s="21"/>
      <c r="G381" s="21"/>
      <c r="I381" s="11"/>
      <c r="J381" s="11"/>
      <c r="K381" s="11"/>
      <c r="L381" s="11"/>
      <c r="M381" s="11"/>
      <c r="N381" s="11"/>
      <c r="O381" s="12"/>
      <c r="P381" s="11"/>
      <c r="Q381" s="11"/>
      <c r="R381" s="11"/>
      <c r="S381" s="11"/>
      <c r="T381" s="11"/>
      <c r="U381" s="11"/>
      <c r="V381" s="11"/>
      <c r="W381" s="11"/>
      <c r="X381" s="12"/>
    </row>
    <row r="382" spans="4:24">
      <c r="D382" s="99"/>
      <c r="E382" s="99"/>
      <c r="F382" s="21"/>
      <c r="G382" s="21"/>
      <c r="I382" s="11"/>
      <c r="J382" s="11"/>
      <c r="K382" s="11"/>
      <c r="L382" s="11"/>
      <c r="M382" s="11"/>
      <c r="N382" s="11"/>
      <c r="O382" s="12"/>
      <c r="P382" s="11"/>
      <c r="Q382" s="11"/>
      <c r="R382" s="11"/>
      <c r="S382" s="11"/>
      <c r="T382" s="11"/>
      <c r="U382" s="11"/>
      <c r="V382" s="11"/>
      <c r="W382" s="11"/>
      <c r="X382" s="12"/>
    </row>
    <row r="383" spans="4:24">
      <c r="D383" s="99"/>
      <c r="E383" s="99"/>
      <c r="F383" s="21"/>
      <c r="G383" s="21"/>
      <c r="I383" s="11"/>
      <c r="J383" s="11"/>
      <c r="K383" s="11"/>
      <c r="L383" s="11"/>
      <c r="M383" s="11"/>
      <c r="N383" s="11"/>
      <c r="O383" s="12"/>
      <c r="P383" s="11"/>
      <c r="Q383" s="11"/>
      <c r="R383" s="11"/>
      <c r="S383" s="11"/>
      <c r="T383" s="11"/>
      <c r="U383" s="11"/>
      <c r="V383" s="11"/>
      <c r="W383" s="11"/>
      <c r="X383" s="12"/>
    </row>
    <row r="384" spans="4:24">
      <c r="D384" s="99"/>
      <c r="E384" s="99"/>
      <c r="F384" s="21"/>
      <c r="G384" s="21"/>
      <c r="I384" s="11"/>
      <c r="J384" s="11"/>
      <c r="K384" s="11"/>
      <c r="L384" s="11"/>
      <c r="M384" s="11"/>
      <c r="N384" s="11"/>
      <c r="O384" s="12"/>
      <c r="P384" s="11"/>
      <c r="Q384" s="11"/>
      <c r="R384" s="11"/>
      <c r="S384" s="11"/>
      <c r="T384" s="11"/>
      <c r="U384" s="11"/>
      <c r="V384" s="11"/>
      <c r="W384" s="11"/>
      <c r="X384" s="12"/>
    </row>
    <row r="385" spans="4:24">
      <c r="D385" s="99"/>
      <c r="E385" s="99"/>
      <c r="F385" s="21"/>
      <c r="G385" s="21"/>
      <c r="I385" s="11"/>
      <c r="J385" s="11"/>
      <c r="K385" s="11"/>
      <c r="L385" s="11"/>
      <c r="M385" s="11"/>
      <c r="N385" s="11"/>
      <c r="O385" s="12"/>
      <c r="P385" s="11"/>
      <c r="Q385" s="11"/>
      <c r="R385" s="11"/>
      <c r="S385" s="11"/>
      <c r="T385" s="11"/>
      <c r="U385" s="11"/>
      <c r="V385" s="11"/>
      <c r="W385" s="11"/>
      <c r="X385" s="12"/>
    </row>
    <row r="386" spans="4:24">
      <c r="D386" s="99"/>
      <c r="E386" s="99"/>
      <c r="F386" s="21"/>
      <c r="G386" s="21"/>
      <c r="I386" s="11"/>
      <c r="J386" s="11"/>
      <c r="K386" s="11"/>
      <c r="L386" s="11"/>
      <c r="M386" s="11"/>
      <c r="N386" s="11"/>
      <c r="O386" s="12"/>
      <c r="P386" s="11"/>
      <c r="Q386" s="11"/>
      <c r="R386" s="11"/>
      <c r="S386" s="11"/>
      <c r="T386" s="11"/>
      <c r="U386" s="11"/>
      <c r="V386" s="11"/>
      <c r="W386" s="11"/>
      <c r="X386" s="12"/>
    </row>
    <row r="387" spans="4:24">
      <c r="D387" s="99"/>
      <c r="E387" s="99"/>
      <c r="F387" s="21"/>
      <c r="G387" s="21"/>
      <c r="I387" s="11"/>
      <c r="J387" s="11"/>
      <c r="K387" s="11"/>
      <c r="L387" s="11"/>
      <c r="M387" s="11"/>
      <c r="N387" s="11"/>
      <c r="O387" s="12"/>
      <c r="P387" s="11"/>
      <c r="Q387" s="11"/>
      <c r="R387" s="11"/>
      <c r="S387" s="11"/>
      <c r="T387" s="11"/>
      <c r="U387" s="11"/>
      <c r="V387" s="11"/>
      <c r="W387" s="11"/>
      <c r="X387" s="12"/>
    </row>
    <row r="388" spans="4:24">
      <c r="D388" s="99"/>
      <c r="E388" s="99"/>
      <c r="F388" s="21"/>
      <c r="G388" s="21"/>
      <c r="I388" s="11"/>
      <c r="J388" s="11"/>
      <c r="K388" s="11"/>
      <c r="L388" s="11"/>
      <c r="M388" s="11"/>
      <c r="N388" s="11"/>
      <c r="O388" s="12"/>
      <c r="P388" s="11"/>
      <c r="Q388" s="11"/>
      <c r="R388" s="11"/>
      <c r="S388" s="11"/>
      <c r="T388" s="11"/>
      <c r="U388" s="11"/>
      <c r="V388" s="11"/>
      <c r="W388" s="11"/>
      <c r="X388" s="12"/>
    </row>
    <row r="389" spans="4:24">
      <c r="D389" s="99"/>
      <c r="E389" s="99"/>
      <c r="F389" s="21"/>
      <c r="G389" s="21"/>
      <c r="I389" s="11"/>
      <c r="J389" s="11"/>
      <c r="K389" s="11"/>
      <c r="L389" s="11"/>
      <c r="M389" s="11"/>
      <c r="N389" s="11"/>
      <c r="O389" s="12"/>
      <c r="P389" s="11"/>
      <c r="Q389" s="11"/>
      <c r="R389" s="11"/>
      <c r="S389" s="11"/>
      <c r="T389" s="11"/>
      <c r="U389" s="11"/>
      <c r="V389" s="11"/>
      <c r="W389" s="11"/>
      <c r="X389" s="12"/>
    </row>
    <row r="390" spans="4:24">
      <c r="D390" s="99"/>
      <c r="E390" s="99"/>
      <c r="F390" s="21"/>
      <c r="G390" s="21"/>
      <c r="I390" s="11"/>
      <c r="J390" s="11"/>
      <c r="K390" s="11"/>
      <c r="L390" s="11"/>
      <c r="M390" s="11"/>
      <c r="N390" s="11"/>
      <c r="O390" s="12"/>
      <c r="P390" s="11"/>
      <c r="Q390" s="11"/>
      <c r="R390" s="11"/>
      <c r="S390" s="11"/>
      <c r="T390" s="11"/>
      <c r="U390" s="11"/>
      <c r="V390" s="11"/>
      <c r="W390" s="11"/>
      <c r="X390" s="12"/>
    </row>
    <row r="391" spans="4:24">
      <c r="D391" s="99"/>
      <c r="E391" s="99"/>
      <c r="F391" s="21"/>
      <c r="G391" s="21"/>
      <c r="I391" s="11"/>
      <c r="J391" s="11"/>
      <c r="K391" s="11"/>
      <c r="L391" s="11"/>
      <c r="M391" s="11"/>
      <c r="N391" s="11"/>
      <c r="O391" s="12"/>
      <c r="P391" s="11"/>
      <c r="Q391" s="11"/>
      <c r="R391" s="11"/>
      <c r="S391" s="11"/>
      <c r="T391" s="11"/>
      <c r="U391" s="11"/>
      <c r="V391" s="11"/>
      <c r="W391" s="11"/>
      <c r="X391" s="12"/>
    </row>
    <row r="392" spans="4:24">
      <c r="D392" s="99"/>
      <c r="E392" s="99"/>
      <c r="F392" s="21"/>
      <c r="G392" s="21"/>
      <c r="I392" s="11"/>
      <c r="J392" s="11"/>
      <c r="K392" s="11"/>
      <c r="L392" s="11"/>
      <c r="M392" s="11"/>
      <c r="N392" s="11"/>
      <c r="O392" s="12"/>
      <c r="P392" s="11"/>
      <c r="Q392" s="11"/>
      <c r="R392" s="11"/>
      <c r="S392" s="11"/>
      <c r="T392" s="11"/>
      <c r="U392" s="11"/>
      <c r="V392" s="11"/>
      <c r="W392" s="11"/>
      <c r="X392" s="12"/>
    </row>
    <row r="393" spans="4:24">
      <c r="D393" s="99"/>
      <c r="E393" s="99"/>
      <c r="F393" s="21"/>
      <c r="G393" s="21"/>
      <c r="I393" s="11"/>
      <c r="J393" s="11"/>
      <c r="K393" s="11"/>
      <c r="L393" s="11"/>
      <c r="M393" s="11"/>
      <c r="N393" s="11"/>
      <c r="O393" s="12"/>
      <c r="P393" s="11"/>
      <c r="Q393" s="11"/>
      <c r="R393" s="11"/>
      <c r="S393" s="11"/>
      <c r="T393" s="11"/>
      <c r="U393" s="11"/>
      <c r="V393" s="11"/>
      <c r="W393" s="11"/>
      <c r="X393" s="12"/>
    </row>
    <row r="394" spans="4:24">
      <c r="D394" s="99"/>
      <c r="E394" s="99"/>
      <c r="F394" s="21"/>
      <c r="G394" s="21"/>
      <c r="I394" s="11"/>
      <c r="J394" s="11"/>
      <c r="K394" s="11"/>
      <c r="L394" s="11"/>
      <c r="M394" s="11"/>
      <c r="N394" s="11"/>
      <c r="O394" s="12"/>
      <c r="P394" s="11"/>
      <c r="Q394" s="11"/>
      <c r="R394" s="11"/>
      <c r="S394" s="11"/>
      <c r="T394" s="11"/>
      <c r="U394" s="11"/>
      <c r="V394" s="11"/>
      <c r="W394" s="11"/>
      <c r="X394" s="12"/>
    </row>
    <row r="395" spans="4:24">
      <c r="D395" s="99"/>
      <c r="E395" s="99"/>
      <c r="F395" s="21"/>
      <c r="G395" s="21"/>
      <c r="I395" s="11"/>
      <c r="J395" s="11"/>
      <c r="K395" s="11"/>
      <c r="L395" s="11"/>
      <c r="M395" s="11"/>
      <c r="N395" s="11"/>
      <c r="O395" s="12"/>
      <c r="P395" s="11"/>
      <c r="Q395" s="11"/>
      <c r="R395" s="11"/>
      <c r="S395" s="11"/>
      <c r="T395" s="11"/>
      <c r="U395" s="11"/>
      <c r="V395" s="11"/>
      <c r="W395" s="11"/>
      <c r="X395" s="12"/>
    </row>
    <row r="396" spans="4:24">
      <c r="D396" s="99"/>
      <c r="E396" s="99"/>
      <c r="F396" s="21"/>
      <c r="G396" s="21"/>
      <c r="I396" s="11"/>
      <c r="J396" s="11"/>
      <c r="K396" s="11"/>
      <c r="L396" s="11"/>
      <c r="M396" s="11"/>
      <c r="N396" s="11"/>
      <c r="O396" s="12"/>
      <c r="P396" s="11"/>
      <c r="Q396" s="11"/>
      <c r="R396" s="11"/>
      <c r="S396" s="11"/>
      <c r="T396" s="11"/>
      <c r="U396" s="11"/>
      <c r="V396" s="11"/>
      <c r="W396" s="11"/>
      <c r="X396" s="12"/>
    </row>
    <row r="397" spans="4:24">
      <c r="D397" s="99"/>
      <c r="E397" s="99"/>
      <c r="F397" s="21"/>
      <c r="G397" s="21"/>
      <c r="I397" s="11"/>
      <c r="J397" s="11"/>
      <c r="K397" s="11"/>
      <c r="L397" s="11"/>
      <c r="M397" s="11"/>
      <c r="N397" s="11"/>
      <c r="O397" s="12"/>
      <c r="P397" s="11"/>
      <c r="Q397" s="11"/>
      <c r="R397" s="11"/>
      <c r="S397" s="11"/>
      <c r="T397" s="11"/>
      <c r="U397" s="11"/>
      <c r="V397" s="11"/>
      <c r="W397" s="11"/>
      <c r="X397" s="12"/>
    </row>
    <row r="398" spans="4:24">
      <c r="D398" s="99"/>
      <c r="E398" s="99"/>
      <c r="F398" s="21"/>
      <c r="G398" s="21"/>
      <c r="I398" s="11"/>
      <c r="J398" s="11"/>
      <c r="K398" s="11"/>
      <c r="L398" s="11"/>
      <c r="M398" s="11"/>
      <c r="N398" s="11"/>
      <c r="O398" s="12"/>
      <c r="P398" s="11"/>
      <c r="Q398" s="11"/>
      <c r="R398" s="11"/>
      <c r="S398" s="11"/>
      <c r="T398" s="11"/>
      <c r="U398" s="11"/>
      <c r="V398" s="11"/>
      <c r="W398" s="11"/>
      <c r="X398" s="12"/>
    </row>
    <row r="399" spans="4:24">
      <c r="D399" s="99"/>
      <c r="E399" s="99"/>
      <c r="F399" s="21"/>
      <c r="G399" s="21"/>
      <c r="I399" s="11"/>
      <c r="J399" s="11"/>
      <c r="K399" s="11"/>
      <c r="L399" s="11"/>
      <c r="M399" s="11"/>
      <c r="N399" s="11"/>
      <c r="O399" s="12"/>
      <c r="P399" s="11"/>
      <c r="Q399" s="11"/>
      <c r="R399" s="11"/>
      <c r="S399" s="11"/>
      <c r="T399" s="11"/>
      <c r="U399" s="11"/>
      <c r="V399" s="11"/>
      <c r="W399" s="11"/>
      <c r="X399" s="12"/>
    </row>
    <row r="400" spans="4:24">
      <c r="D400" s="99"/>
      <c r="E400" s="99"/>
      <c r="F400" s="21"/>
      <c r="G400" s="21"/>
      <c r="I400" s="11"/>
      <c r="J400" s="11"/>
      <c r="K400" s="11"/>
      <c r="L400" s="11"/>
      <c r="M400" s="11"/>
      <c r="N400" s="11"/>
      <c r="O400" s="12"/>
      <c r="P400" s="11"/>
      <c r="Q400" s="11"/>
      <c r="R400" s="11"/>
      <c r="S400" s="11"/>
      <c r="T400" s="11"/>
      <c r="U400" s="11"/>
      <c r="V400" s="11"/>
      <c r="W400" s="11"/>
      <c r="X400" s="12"/>
    </row>
    <row r="401" spans="4:24">
      <c r="D401" s="99"/>
      <c r="E401" s="99"/>
      <c r="F401" s="21"/>
      <c r="G401" s="21"/>
      <c r="I401" s="11"/>
      <c r="J401" s="11"/>
      <c r="K401" s="11"/>
      <c r="L401" s="11"/>
      <c r="M401" s="11"/>
      <c r="N401" s="11"/>
      <c r="O401" s="12"/>
      <c r="P401" s="11"/>
      <c r="Q401" s="11"/>
      <c r="R401" s="11"/>
      <c r="S401" s="11"/>
      <c r="T401" s="11"/>
      <c r="U401" s="11"/>
      <c r="V401" s="11"/>
      <c r="W401" s="11"/>
      <c r="X401" s="12"/>
    </row>
    <row r="402" spans="4:24">
      <c r="F402" s="21"/>
      <c r="G402" s="21"/>
      <c r="I402" s="11"/>
      <c r="J402" s="11"/>
      <c r="K402" s="11"/>
      <c r="L402" s="11"/>
      <c r="M402" s="11"/>
      <c r="N402" s="11"/>
      <c r="O402" s="12"/>
      <c r="P402" s="11"/>
      <c r="Q402" s="11"/>
      <c r="R402" s="11"/>
      <c r="S402" s="11"/>
      <c r="T402" s="11"/>
      <c r="U402" s="11"/>
      <c r="V402" s="11"/>
      <c r="W402" s="11"/>
      <c r="X402" s="12"/>
    </row>
    <row r="403" spans="4:24">
      <c r="F403" s="21"/>
      <c r="G403" s="21"/>
      <c r="I403" s="11"/>
      <c r="J403" s="11"/>
      <c r="K403" s="11"/>
      <c r="L403" s="11"/>
      <c r="M403" s="11"/>
      <c r="N403" s="11"/>
      <c r="O403" s="12"/>
      <c r="P403" s="11"/>
      <c r="Q403" s="11"/>
      <c r="R403" s="11"/>
      <c r="S403" s="11"/>
      <c r="T403" s="11"/>
      <c r="U403" s="11"/>
      <c r="V403" s="11"/>
      <c r="W403" s="11"/>
      <c r="X403" s="12"/>
    </row>
    <row r="404" spans="4:24">
      <c r="F404" s="21"/>
      <c r="G404" s="21"/>
      <c r="I404" s="11"/>
      <c r="J404" s="11"/>
      <c r="K404" s="11"/>
      <c r="L404" s="11"/>
      <c r="M404" s="11"/>
      <c r="N404" s="11"/>
      <c r="O404" s="12"/>
      <c r="P404" s="11"/>
      <c r="Q404" s="11"/>
      <c r="R404" s="11"/>
      <c r="S404" s="11"/>
      <c r="T404" s="11"/>
      <c r="U404" s="11"/>
      <c r="V404" s="11"/>
      <c r="W404" s="11"/>
      <c r="X404" s="12"/>
    </row>
    <row r="405" spans="4:24">
      <c r="F405" s="21"/>
      <c r="G405" s="21"/>
      <c r="I405" s="11"/>
      <c r="J405" s="11"/>
      <c r="K405" s="11"/>
      <c r="L405" s="11"/>
      <c r="M405" s="11"/>
      <c r="N405" s="11"/>
      <c r="O405" s="12"/>
      <c r="P405" s="11"/>
      <c r="Q405" s="11"/>
      <c r="R405" s="11"/>
      <c r="S405" s="11"/>
      <c r="T405" s="11"/>
      <c r="U405" s="11"/>
      <c r="V405" s="11"/>
      <c r="W405" s="11"/>
      <c r="X405" s="12"/>
    </row>
    <row r="406" spans="4:24">
      <c r="F406" s="21"/>
      <c r="G406" s="21"/>
      <c r="I406" s="11"/>
      <c r="J406" s="11"/>
      <c r="K406" s="11"/>
      <c r="L406" s="11"/>
      <c r="M406" s="11"/>
      <c r="N406" s="11"/>
      <c r="O406" s="12"/>
      <c r="P406" s="11"/>
      <c r="Q406" s="11"/>
      <c r="R406" s="11"/>
      <c r="S406" s="11"/>
      <c r="T406" s="11"/>
      <c r="U406" s="11"/>
      <c r="V406" s="11"/>
      <c r="W406" s="11"/>
      <c r="X406" s="12"/>
    </row>
    <row r="407" spans="4:24">
      <c r="F407" s="21"/>
      <c r="G407" s="21"/>
      <c r="I407" s="11"/>
      <c r="J407" s="11"/>
      <c r="K407" s="11"/>
      <c r="L407" s="11"/>
      <c r="M407" s="11"/>
      <c r="N407" s="11"/>
      <c r="O407" s="12"/>
      <c r="P407" s="11"/>
      <c r="Q407" s="11"/>
      <c r="R407" s="11"/>
      <c r="S407" s="11"/>
      <c r="T407" s="11"/>
      <c r="U407" s="11"/>
      <c r="V407" s="11"/>
      <c r="W407" s="11"/>
      <c r="X407" s="12"/>
    </row>
    <row r="408" spans="4:24">
      <c r="F408" s="21"/>
      <c r="G408" s="21"/>
      <c r="I408" s="11"/>
      <c r="J408" s="11"/>
      <c r="K408" s="11"/>
      <c r="L408" s="11"/>
      <c r="M408" s="11"/>
      <c r="N408" s="11"/>
      <c r="O408" s="12"/>
      <c r="P408" s="11"/>
      <c r="Q408" s="11"/>
      <c r="R408" s="11"/>
      <c r="S408" s="11"/>
      <c r="T408" s="11"/>
      <c r="U408" s="11"/>
      <c r="V408" s="11"/>
      <c r="W408" s="11"/>
      <c r="X408" s="12"/>
    </row>
    <row r="409" spans="4:24">
      <c r="F409" s="21"/>
      <c r="G409" s="21"/>
      <c r="I409" s="11"/>
      <c r="J409" s="11"/>
      <c r="K409" s="11"/>
      <c r="L409" s="11"/>
      <c r="M409" s="11"/>
      <c r="N409" s="11"/>
      <c r="O409" s="12"/>
      <c r="P409" s="11"/>
      <c r="Q409" s="11"/>
      <c r="R409" s="11"/>
      <c r="S409" s="11"/>
      <c r="T409" s="11"/>
      <c r="U409" s="11"/>
      <c r="V409" s="11"/>
      <c r="W409" s="11"/>
      <c r="X409" s="12"/>
    </row>
    <row r="410" spans="4:24">
      <c r="F410" s="21"/>
      <c r="G410" s="21"/>
      <c r="I410" s="11"/>
      <c r="J410" s="11"/>
      <c r="K410" s="11"/>
      <c r="L410" s="11"/>
      <c r="M410" s="11"/>
      <c r="N410" s="11"/>
      <c r="O410" s="12"/>
      <c r="P410" s="11"/>
      <c r="Q410" s="11"/>
      <c r="R410" s="11"/>
      <c r="S410" s="11"/>
      <c r="T410" s="11"/>
      <c r="U410" s="11"/>
      <c r="V410" s="11"/>
      <c r="W410" s="11"/>
      <c r="X410" s="12"/>
    </row>
    <row r="411" spans="4:24">
      <c r="F411" s="21"/>
      <c r="G411" s="21"/>
      <c r="I411" s="11"/>
      <c r="J411" s="11"/>
      <c r="K411" s="11"/>
      <c r="L411" s="11"/>
      <c r="M411" s="11"/>
      <c r="N411" s="11"/>
      <c r="O411" s="12"/>
      <c r="P411" s="11"/>
      <c r="Q411" s="11"/>
      <c r="R411" s="11"/>
      <c r="S411" s="11"/>
      <c r="T411" s="11"/>
      <c r="U411" s="11"/>
      <c r="V411" s="11"/>
      <c r="W411" s="11"/>
      <c r="X411" s="12"/>
    </row>
    <row r="412" spans="4:24">
      <c r="F412" s="21"/>
      <c r="G412" s="21"/>
      <c r="I412" s="11"/>
      <c r="J412" s="11"/>
      <c r="K412" s="11"/>
      <c r="L412" s="11"/>
      <c r="M412" s="11"/>
      <c r="N412" s="11"/>
      <c r="O412" s="12"/>
      <c r="P412" s="11"/>
      <c r="Q412" s="11"/>
      <c r="R412" s="11"/>
      <c r="S412" s="11"/>
      <c r="T412" s="11"/>
      <c r="U412" s="11"/>
      <c r="V412" s="11"/>
      <c r="W412" s="11"/>
      <c r="X412" s="12"/>
    </row>
  </sheetData>
  <dataConsolidate link="1"/>
  <mergeCells count="46">
    <mergeCell ref="I69:J69"/>
    <mergeCell ref="I233:J233"/>
    <mergeCell ref="R20:X20"/>
    <mergeCell ref="R37:X37"/>
    <mergeCell ref="R36:X36"/>
    <mergeCell ref="R30:X30"/>
    <mergeCell ref="R21:X21"/>
    <mergeCell ref="R22:X22"/>
    <mergeCell ref="R23:X23"/>
    <mergeCell ref="R24:X24"/>
    <mergeCell ref="R25:X25"/>
    <mergeCell ref="R26:X26"/>
    <mergeCell ref="R27:X27"/>
    <mergeCell ref="R28:X28"/>
    <mergeCell ref="R29:X29"/>
    <mergeCell ref="R32:X32"/>
    <mergeCell ref="R31:X31"/>
    <mergeCell ref="R33:X33"/>
    <mergeCell ref="R34:X34"/>
    <mergeCell ref="R35:X35"/>
    <mergeCell ref="R42:S42"/>
    <mergeCell ref="R43:S43"/>
    <mergeCell ref="R44:S44"/>
    <mergeCell ref="T38:U38"/>
    <mergeCell ref="T39:U39"/>
    <mergeCell ref="T40:U40"/>
    <mergeCell ref="T41:U41"/>
    <mergeCell ref="T42:U42"/>
    <mergeCell ref="T43:U43"/>
    <mergeCell ref="T44:U44"/>
    <mergeCell ref="Y1:Z1"/>
    <mergeCell ref="Y2:Z5"/>
    <mergeCell ref="T18:U18"/>
    <mergeCell ref="R3:X17"/>
    <mergeCell ref="K233:M233"/>
    <mergeCell ref="N233:O233"/>
    <mergeCell ref="P233:V233"/>
    <mergeCell ref="W233:X233"/>
    <mergeCell ref="K69:M69"/>
    <mergeCell ref="N69:O69"/>
    <mergeCell ref="P69:V69"/>
    <mergeCell ref="W69:X69"/>
    <mergeCell ref="R38:S38"/>
    <mergeCell ref="R39:S39"/>
    <mergeCell ref="R40:S40"/>
    <mergeCell ref="R41:S41"/>
  </mergeCells>
  <phoneticPr fontId="22" type="noConversion"/>
  <dataValidations count="25">
    <dataValidation operator="greaterThanOrEqual" allowBlank="1" showInputMessage="1" showErrorMessage="1" sqref="B52 B55 B49"/>
    <dataValidation type="decimal" allowBlank="1" showInputMessage="1" showErrorMessage="1" sqref="B27 B25">
      <formula1>0</formula1>
      <formula2>1.2</formula2>
    </dataValidation>
    <dataValidation type="whole" allowBlank="1" showInputMessage="1" showErrorMessage="1" sqref="I230:N230">
      <formula1>0</formula1>
      <formula2>3000</formula2>
    </dataValidation>
    <dataValidation type="list" allowBlank="1" showInputMessage="1" showErrorMessage="1" sqref="B15">
      <formula1>"1,2,3,4,5"</formula1>
    </dataValidation>
    <dataValidation type="date" allowBlank="1" showInputMessage="1" showErrorMessage="1" errorTitle="Invalid Date" error="The date must fall within this week." sqref="B35:B36 C32">
      <formula1>TODAY()-5</formula1>
      <formula2>TODAY()</formula2>
    </dataValidation>
    <dataValidation type="whole" operator="greaterThanOrEqual" allowBlank="1" showInputMessage="1" showErrorMessage="1" sqref="B50:B51 O67 B39 B42 B34 B53:B54 B46:B47 B56:B66">
      <formula1>0</formula1>
    </dataValidation>
    <dataValidation type="list" allowBlank="1" showInputMessage="1" showErrorMessage="1" sqref="P6:P16">
      <formula1>"Yes,No,Varies"</formula1>
    </dataValidation>
    <dataValidation type="list" allowBlank="1" showInputMessage="1" showErrorMessage="1" sqref="B16">
      <formula1>"Subject Property,Tier 1,Tier 2"</formula1>
    </dataValidation>
    <dataValidation type="whole" allowBlank="1" showInputMessage="1" showErrorMessage="1" sqref="M38:M42 T18">
      <formula1>0</formula1>
      <formula2>1000</formula2>
    </dataValidation>
    <dataValidation type="list" allowBlank="1" showInputMessage="1" showErrorMessage="1" sqref="AC19 P18 P23 S18 H5:H35 B41 G39:G43 L38:L42 B38 L34:N36 AC17 H71:H229 F39:F43">
      <formula1>"Yes,No"</formula1>
    </dataValidation>
    <dataValidation type="list" allowBlank="1" showInputMessage="1" showErrorMessage="1" sqref="H4 P4">
      <formula1>"1,2,3,4,5,N/A"</formula1>
    </dataValidation>
    <dataValidation type="list" allowBlank="1" showInputMessage="1" showErrorMessage="1" sqref="B14">
      <formula1>"High-Rise,Mid-Rise,Wrap,Garden,Cottage,SFR"</formula1>
    </dataValidation>
    <dataValidation type="list" allowBlank="1" showInputMessage="1" showErrorMessage="1" sqref="B12">
      <formula1>"Student,Conventional,Affordable,Innovative"</formula1>
    </dataValidation>
    <dataValidation type="list" allowBlank="1" showInputMessage="1" showErrorMessage="1" sqref="P34:P36 P38:P42">
      <formula1>"Per Bed,Per Unit"</formula1>
    </dataValidation>
    <dataValidation type="list" allowBlank="1" showInputMessage="1" showErrorMessage="1" sqref="B13">
      <formula1>"New Construction,Operational,Undergoing Renovations"</formula1>
    </dataValidation>
    <dataValidation type="list" allowBlank="1" showInputMessage="1" showErrorMessage="1" sqref="B22">
      <formula1>"Saturday-Friday,Sunday-Monday,Monday-Sunday"</formula1>
    </dataValidation>
    <dataValidation type="list" allowBlank="1" showInputMessage="1" showErrorMessage="1" sqref="U45">
      <formula1>"10:00-5:00 PM,10:00-6:00 PM,9:00-6:00 PM,9:00-5:00 PM,12:00-5:00 PM"</formula1>
    </dataValidation>
    <dataValidation type="list" allowBlank="1" showInputMessage="1" showErrorMessage="1" sqref="R38:S44">
      <formula1>"Monday,Tuesday,Wednesday,Thursday,Friday,Saturday,Sunday"</formula1>
    </dataValidation>
    <dataValidation type="whole" allowBlank="1" showInputMessage="1" showErrorMessage="1" sqref="I71:I229 K71:N229">
      <formula1>0</formula1>
      <formula2>3000000</formula2>
    </dataValidation>
    <dataValidation type="list" allowBlank="1" showInputMessage="1" showErrorMessage="1" sqref="A71:A229">
      <formula1>"Studio,1 Bedroom,2 Bedroom,3 Bedroom,4 Bedroom,5 Bedroom,6 Bedroom"</formula1>
    </dataValidation>
    <dataValidation type="decimal" allowBlank="1" showInputMessage="1" showErrorMessage="1" sqref="B29:B30 B32">
      <formula1>0</formula1>
      <formula2>3000</formula2>
    </dataValidation>
    <dataValidation type="list" allowBlank="1" showInputMessage="1" showErrorMessage="1" sqref="B33">
      <formula1>"Gift Card, Monthly Concession, One-Time Concession, None"</formula1>
    </dataValidation>
    <dataValidation type="list" allowBlank="1" showInputMessage="1" showErrorMessage="1" sqref="B48">
      <formula1>"App Fee Waived-Admin Due, Admin Fee Waived-App Due, Both Fees Waived, Both Fees Due"</formula1>
    </dataValidation>
    <dataValidation type="list" operator="greaterThanOrEqual" allowBlank="1" showInputMessage="1" showErrorMessage="1" sqref="C46:C58">
      <formula1>"Monthly,Annual"</formula1>
    </dataValidation>
    <dataValidation type="decimal" allowBlank="1" showInputMessage="1" showErrorMessage="1" sqref="J71:J229">
      <formula1>0</formula1>
      <formula2>3000000</formula2>
    </dataValidation>
  </dataValidations>
  <pageMargins left="0.25" right="0.25" top="0.75" bottom="0.75" header="0.3" footer="0.3"/>
  <pageSetup scale="40" fitToHeight="0" orientation="portrait" r:id="rId1"/>
  <ignoredErrors>
    <ignoredError sqref="Q41" formula="1"/>
    <ignoredError sqref="J71:J229" unlocked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F0"/>
  </sheetPr>
  <dimension ref="A2:B31"/>
  <sheetViews>
    <sheetView workbookViewId="0">
      <selection activeCell="D19" sqref="D19"/>
    </sheetView>
  </sheetViews>
  <sheetFormatPr defaultRowHeight="14.4"/>
  <cols>
    <col min="1" max="2" width="47.109375" customWidth="1"/>
  </cols>
  <sheetData>
    <row r="2" spans="1:2">
      <c r="A2" s="289" t="s">
        <v>231</v>
      </c>
      <c r="B2" s="290"/>
    </row>
    <row r="3" spans="1:2">
      <c r="A3" s="116" t="s">
        <v>202</v>
      </c>
      <c r="B3" s="117" t="s">
        <v>203</v>
      </c>
    </row>
    <row r="4" spans="1:2">
      <c r="A4" s="108"/>
      <c r="B4" s="109"/>
    </row>
    <row r="5" spans="1:2">
      <c r="A5" s="108" t="s">
        <v>337</v>
      </c>
      <c r="B5" s="109"/>
    </row>
    <row r="6" spans="1:2">
      <c r="A6" s="108" t="s">
        <v>338</v>
      </c>
      <c r="B6" s="109"/>
    </row>
    <row r="7" spans="1:2">
      <c r="A7" s="108" t="s">
        <v>339</v>
      </c>
      <c r="B7" s="109"/>
    </row>
    <row r="8" spans="1:2">
      <c r="A8" s="108" t="s">
        <v>340</v>
      </c>
      <c r="B8" s="109"/>
    </row>
    <row r="9" spans="1:2">
      <c r="A9" s="108" t="s">
        <v>341</v>
      </c>
      <c r="B9" s="109"/>
    </row>
    <row r="10" spans="1:2">
      <c r="A10" s="108"/>
      <c r="B10" s="109"/>
    </row>
    <row r="11" spans="1:2">
      <c r="A11" s="108"/>
      <c r="B11" s="109"/>
    </row>
    <row r="12" spans="1:2">
      <c r="A12" s="108"/>
      <c r="B12" s="109"/>
    </row>
    <row r="13" spans="1:2">
      <c r="A13" s="108"/>
      <c r="B13" s="109"/>
    </row>
    <row r="14" spans="1:2">
      <c r="A14" s="108"/>
      <c r="B14" s="109"/>
    </row>
    <row r="15" spans="1:2">
      <c r="A15" s="108"/>
      <c r="B15" s="109"/>
    </row>
    <row r="16" spans="1:2">
      <c r="A16" s="108"/>
      <c r="B16" s="109"/>
    </row>
    <row r="17" spans="1:2">
      <c r="A17" s="108"/>
      <c r="B17" s="109"/>
    </row>
    <row r="18" spans="1:2">
      <c r="A18" s="108"/>
      <c r="B18" s="110"/>
    </row>
    <row r="19" spans="1:2">
      <c r="A19" s="116" t="s">
        <v>204</v>
      </c>
      <c r="B19" s="117" t="s">
        <v>205</v>
      </c>
    </row>
    <row r="20" spans="1:2">
      <c r="A20" s="109"/>
      <c r="B20" s="111"/>
    </row>
    <row r="21" spans="1:2">
      <c r="A21" s="109" t="s">
        <v>342</v>
      </c>
      <c r="B21" s="112" t="s">
        <v>345</v>
      </c>
    </row>
    <row r="22" spans="1:2">
      <c r="A22" s="109" t="s">
        <v>343</v>
      </c>
      <c r="B22" s="112" t="s">
        <v>346</v>
      </c>
    </row>
    <row r="23" spans="1:2" ht="16.2" customHeight="1">
      <c r="A23" s="109" t="s">
        <v>344</v>
      </c>
      <c r="B23" s="112" t="s">
        <v>347</v>
      </c>
    </row>
    <row r="24" spans="1:2">
      <c r="A24" s="109"/>
      <c r="B24" s="112"/>
    </row>
    <row r="25" spans="1:2">
      <c r="A25" s="109"/>
      <c r="B25" s="112"/>
    </row>
    <row r="26" spans="1:2">
      <c r="A26" s="109"/>
      <c r="B26" s="112"/>
    </row>
    <row r="27" spans="1:2">
      <c r="A27" s="109"/>
      <c r="B27" s="112"/>
    </row>
    <row r="28" spans="1:2">
      <c r="A28" s="109"/>
      <c r="B28" s="112"/>
    </row>
    <row r="29" spans="1:2">
      <c r="A29" s="110"/>
      <c r="B29" s="113"/>
    </row>
    <row r="30" spans="1:2">
      <c r="A30" s="110"/>
      <c r="B30" s="113"/>
    </row>
    <row r="31" spans="1:2">
      <c r="A31" s="114"/>
      <c r="B31" s="115"/>
    </row>
  </sheetData>
  <mergeCells count="1"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0" tint="-0.14999847407452621"/>
    <pageSetUpPr fitToPage="1"/>
  </sheetPr>
  <dimension ref="A1:AC412"/>
  <sheetViews>
    <sheetView showGridLines="0" zoomScale="90" zoomScaleNormal="90" zoomScaleSheetLayoutView="80" workbookViewId="0">
      <pane ySplit="2" topLeftCell="A9" activePane="bottomLeft" state="frozen"/>
      <selection activeCell="F11" sqref="F11"/>
      <selection pane="bottomLeft" activeCell="B35" sqref="B35"/>
    </sheetView>
  </sheetViews>
  <sheetFormatPr defaultColWidth="9.33203125" defaultRowHeight="13.2"/>
  <cols>
    <col min="1" max="1" width="22.6640625" style="31" customWidth="1"/>
    <col min="2" max="2" width="23" style="1" customWidth="1"/>
    <col min="3" max="3" width="12" style="21" customWidth="1"/>
    <col min="4" max="5" width="10.44140625" style="100" customWidth="1"/>
    <col min="6" max="6" width="9.33203125" style="1" bestFit="1" customWidth="1"/>
    <col min="7" max="7" width="9.33203125" style="1" customWidth="1"/>
    <col min="8" max="8" width="9.44140625" style="8" bestFit="1" customWidth="1"/>
    <col min="9" max="10" width="7.6640625" style="27" customWidth="1"/>
    <col min="11" max="11" width="13.33203125" style="27" customWidth="1"/>
    <col min="12" max="12" width="9.6640625" style="27" customWidth="1"/>
    <col min="13" max="14" width="9.33203125" style="27" bestFit="1" customWidth="1"/>
    <col min="15" max="15" width="11.88671875" style="28" customWidth="1"/>
    <col min="16" max="16" width="11.109375" style="27" customWidth="1"/>
    <col min="17" max="17" width="7.6640625" style="27" customWidth="1"/>
    <col min="18" max="18" width="8.6640625" style="27" customWidth="1"/>
    <col min="19" max="19" width="9.33203125" style="27" bestFit="1" customWidth="1"/>
    <col min="20" max="20" width="9.6640625" style="27" customWidth="1"/>
    <col min="21" max="21" width="8.33203125" style="27" customWidth="1"/>
    <col min="22" max="22" width="8" style="27" customWidth="1"/>
    <col min="23" max="23" width="7.6640625" style="1" customWidth="1"/>
    <col min="24" max="24" width="7.44140625" style="28" customWidth="1"/>
    <col min="25" max="25" width="10.5546875" style="1" bestFit="1" customWidth="1"/>
    <col min="26" max="26" width="9.6640625" style="1" bestFit="1" customWidth="1"/>
    <col min="27" max="16384" width="9.33203125" style="1"/>
  </cols>
  <sheetData>
    <row r="1" spans="1:26" ht="93" customHeight="1">
      <c r="A1" s="172" t="str">
        <f>Dashboard!$A$1</f>
        <v>MARKET SURVEY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173" t="str">
        <f>"Property Detail: "&amp;B4</f>
        <v xml:space="preserve">Property Detail: The Academy on Charles </v>
      </c>
      <c r="Y1" s="274"/>
      <c r="Z1" s="274"/>
    </row>
    <row r="2" spans="1:26" ht="18" customHeight="1" thickBot="1">
      <c r="A2" s="3"/>
      <c r="B2" s="3"/>
      <c r="C2" s="37"/>
      <c r="D2" s="3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19"/>
      <c r="Y2" s="275"/>
      <c r="Z2" s="275"/>
    </row>
    <row r="3" spans="1:26" ht="12.75" customHeight="1" thickBot="1">
      <c r="A3" s="159" t="s">
        <v>57</v>
      </c>
      <c r="B3" s="159"/>
      <c r="C3" s="20"/>
      <c r="D3" s="37"/>
      <c r="E3" s="160" t="s">
        <v>58</v>
      </c>
      <c r="F3" s="159"/>
      <c r="G3" s="159"/>
      <c r="H3" s="159"/>
      <c r="I3" s="3"/>
      <c r="J3" s="3"/>
      <c r="K3" s="159" t="s">
        <v>59</v>
      </c>
      <c r="L3" s="159"/>
      <c r="M3" s="159"/>
      <c r="N3" s="159"/>
      <c r="O3" s="159"/>
      <c r="P3" s="159"/>
      <c r="Q3" s="1"/>
      <c r="R3" s="277" t="s">
        <v>209</v>
      </c>
      <c r="S3" s="277"/>
      <c r="T3" s="277"/>
      <c r="U3" s="277"/>
      <c r="V3" s="277"/>
      <c r="W3" s="277"/>
      <c r="X3" s="277"/>
      <c r="Y3" s="275"/>
      <c r="Z3" s="275"/>
    </row>
    <row r="4" spans="1:26" ht="12.75" customHeight="1">
      <c r="A4" s="138" t="s">
        <v>0</v>
      </c>
      <c r="B4" s="144" t="s">
        <v>231</v>
      </c>
      <c r="C4" s="37"/>
      <c r="D4" s="37"/>
      <c r="E4" s="136" t="s">
        <v>60</v>
      </c>
      <c r="F4" s="38"/>
      <c r="G4" s="3"/>
      <c r="H4" s="137">
        <v>5</v>
      </c>
      <c r="I4" s="3"/>
      <c r="J4" s="3"/>
      <c r="K4" s="136" t="s">
        <v>61</v>
      </c>
      <c r="L4" s="38"/>
      <c r="M4" s="3"/>
      <c r="N4" s="39"/>
      <c r="P4" s="137">
        <v>5</v>
      </c>
      <c r="Q4" s="1"/>
      <c r="R4" s="277"/>
      <c r="S4" s="277"/>
      <c r="T4" s="277"/>
      <c r="U4" s="277"/>
      <c r="V4" s="277"/>
      <c r="W4" s="277"/>
      <c r="X4" s="277"/>
      <c r="Y4" s="275"/>
      <c r="Z4" s="275"/>
    </row>
    <row r="5" spans="1:26" ht="12.75" customHeight="1">
      <c r="A5" s="31" t="s">
        <v>212</v>
      </c>
      <c r="B5" s="175" t="s">
        <v>305</v>
      </c>
      <c r="C5" s="37"/>
      <c r="D5" s="37"/>
      <c r="E5" s="138" t="s">
        <v>163</v>
      </c>
      <c r="F5" s="3"/>
      <c r="G5" s="3"/>
      <c r="H5" s="139" t="s">
        <v>56</v>
      </c>
      <c r="I5" s="3"/>
      <c r="J5" s="3"/>
      <c r="K5" s="138" t="s">
        <v>65</v>
      </c>
      <c r="L5" s="3"/>
      <c r="M5" s="3"/>
      <c r="N5" s="3"/>
      <c r="P5" s="152">
        <v>12</v>
      </c>
      <c r="Q5" s="1"/>
      <c r="R5" s="277"/>
      <c r="S5" s="277"/>
      <c r="T5" s="277"/>
      <c r="U5" s="277"/>
      <c r="V5" s="277"/>
      <c r="W5" s="277"/>
      <c r="X5" s="277"/>
      <c r="Y5" s="275"/>
      <c r="Z5" s="275"/>
    </row>
    <row r="6" spans="1:26" ht="12.75" customHeight="1">
      <c r="A6" s="138" t="s">
        <v>62</v>
      </c>
      <c r="B6" s="144" t="s">
        <v>232</v>
      </c>
      <c r="C6" s="37"/>
      <c r="D6" s="37"/>
      <c r="E6" s="138" t="s">
        <v>63</v>
      </c>
      <c r="F6" s="3"/>
      <c r="G6" s="3"/>
      <c r="H6" s="139" t="s">
        <v>64</v>
      </c>
      <c r="I6" s="3"/>
      <c r="J6" s="3"/>
      <c r="K6" s="138" t="s">
        <v>67</v>
      </c>
      <c r="L6" s="3"/>
      <c r="M6" s="3"/>
      <c r="N6" s="3"/>
      <c r="P6" s="153" t="s">
        <v>243</v>
      </c>
      <c r="Q6" s="1"/>
      <c r="R6" s="277"/>
      <c r="S6" s="277"/>
      <c r="T6" s="277"/>
      <c r="U6" s="277"/>
      <c r="V6" s="277"/>
      <c r="W6" s="277"/>
      <c r="X6" s="277"/>
    </row>
    <row r="7" spans="1:26" ht="12.75" customHeight="1">
      <c r="A7" s="138"/>
      <c r="B7" s="144" t="s">
        <v>233</v>
      </c>
      <c r="C7" s="40"/>
      <c r="D7" s="37"/>
      <c r="E7" s="140" t="s">
        <v>66</v>
      </c>
      <c r="H7" s="139" t="s">
        <v>56</v>
      </c>
      <c r="I7" s="3"/>
      <c r="J7" s="3"/>
      <c r="K7" s="138" t="s">
        <v>70</v>
      </c>
      <c r="L7" s="3"/>
      <c r="M7" s="3"/>
      <c r="N7" s="3"/>
      <c r="P7" s="153" t="s">
        <v>64</v>
      </c>
      <c r="Q7" s="1"/>
      <c r="R7" s="277"/>
      <c r="S7" s="277"/>
      <c r="T7" s="277"/>
      <c r="U7" s="277"/>
      <c r="V7" s="277"/>
      <c r="W7" s="277"/>
      <c r="X7" s="277"/>
    </row>
    <row r="8" spans="1:26" ht="12.75" customHeight="1">
      <c r="A8" s="138" t="s">
        <v>68</v>
      </c>
      <c r="B8" s="145" t="s">
        <v>234</v>
      </c>
      <c r="C8" s="37"/>
      <c r="D8" s="37"/>
      <c r="E8" s="136" t="s">
        <v>69</v>
      </c>
      <c r="F8" s="38"/>
      <c r="G8" s="3"/>
      <c r="H8" s="139" t="s">
        <v>56</v>
      </c>
      <c r="I8" s="3"/>
      <c r="J8" s="3"/>
      <c r="K8" s="138" t="s">
        <v>73</v>
      </c>
      <c r="L8" s="3"/>
      <c r="M8" s="3"/>
      <c r="N8" s="3"/>
      <c r="P8" s="153" t="s">
        <v>56</v>
      </c>
      <c r="Q8" s="1"/>
      <c r="R8" s="277"/>
      <c r="S8" s="277"/>
      <c r="T8" s="277"/>
      <c r="U8" s="277"/>
      <c r="V8" s="277"/>
      <c r="W8" s="277"/>
      <c r="X8" s="277"/>
    </row>
    <row r="9" spans="1:26" ht="12.75" customHeight="1">
      <c r="A9" s="138" t="s">
        <v>71</v>
      </c>
      <c r="B9" s="144" t="s">
        <v>235</v>
      </c>
      <c r="C9" s="37"/>
      <c r="D9" s="37"/>
      <c r="E9" s="136" t="s">
        <v>72</v>
      </c>
      <c r="F9" s="38"/>
      <c r="G9" s="3"/>
      <c r="H9" s="139" t="s">
        <v>56</v>
      </c>
      <c r="I9" s="3"/>
      <c r="J9" s="3"/>
      <c r="K9" s="138" t="s">
        <v>181</v>
      </c>
      <c r="L9" s="3"/>
      <c r="M9" s="3"/>
      <c r="N9" s="3"/>
      <c r="P9" s="153"/>
      <c r="Q9" s="1"/>
      <c r="R9" s="277"/>
      <c r="S9" s="277"/>
      <c r="T9" s="277"/>
      <c r="U9" s="277"/>
      <c r="V9" s="277"/>
      <c r="W9" s="277"/>
      <c r="X9" s="277"/>
    </row>
    <row r="10" spans="1:26" ht="12.75" customHeight="1">
      <c r="A10" s="138" t="s">
        <v>74</v>
      </c>
      <c r="B10" s="144" t="s">
        <v>236</v>
      </c>
      <c r="C10" s="37"/>
      <c r="D10" s="37"/>
      <c r="E10" s="140" t="s">
        <v>75</v>
      </c>
      <c r="H10" s="139" t="s">
        <v>64</v>
      </c>
      <c r="I10" s="3"/>
      <c r="J10" s="3"/>
      <c r="K10" s="138" t="s">
        <v>182</v>
      </c>
      <c r="L10" s="3"/>
      <c r="M10" s="3"/>
      <c r="N10" s="3"/>
      <c r="P10" s="153"/>
      <c r="Q10" s="1"/>
      <c r="R10" s="277"/>
      <c r="S10" s="277"/>
      <c r="T10" s="277"/>
      <c r="U10" s="277"/>
      <c r="V10" s="277"/>
      <c r="W10" s="277"/>
      <c r="X10" s="277"/>
      <c r="Y10"/>
    </row>
    <row r="11" spans="1:26" ht="12.75" customHeight="1">
      <c r="A11" s="138" t="s">
        <v>76</v>
      </c>
      <c r="B11" s="144" t="s">
        <v>237</v>
      </c>
      <c r="C11" s="41"/>
      <c r="D11" s="37"/>
      <c r="E11" s="138" t="s">
        <v>161</v>
      </c>
      <c r="F11" s="3"/>
      <c r="G11" s="3"/>
      <c r="H11" s="139" t="s">
        <v>64</v>
      </c>
      <c r="I11" s="3"/>
      <c r="J11" s="3"/>
      <c r="K11" s="138" t="s">
        <v>183</v>
      </c>
      <c r="L11" s="3"/>
      <c r="M11" s="3"/>
      <c r="N11" s="3"/>
      <c r="P11" s="153"/>
      <c r="Q11" s="1"/>
      <c r="R11" s="277"/>
      <c r="S11" s="277"/>
      <c r="T11" s="277"/>
      <c r="U11" s="277"/>
      <c r="V11" s="277"/>
      <c r="W11" s="277"/>
      <c r="X11" s="277"/>
    </row>
    <row r="12" spans="1:26" ht="12.75" customHeight="1">
      <c r="A12" s="138" t="s">
        <v>78</v>
      </c>
      <c r="B12" s="146" t="s">
        <v>238</v>
      </c>
      <c r="C12" s="41"/>
      <c r="D12" s="37"/>
      <c r="E12" s="138" t="s">
        <v>162</v>
      </c>
      <c r="F12" s="3"/>
      <c r="G12" s="3"/>
      <c r="H12" s="139" t="s">
        <v>56</v>
      </c>
      <c r="I12" s="3"/>
      <c r="J12" s="3"/>
      <c r="K12" s="138" t="s">
        <v>184</v>
      </c>
      <c r="L12" s="3"/>
      <c r="M12" s="3"/>
      <c r="N12" s="3"/>
      <c r="P12" s="153"/>
      <c r="Q12" s="1"/>
      <c r="R12" s="277"/>
      <c r="S12" s="277"/>
      <c r="T12" s="277"/>
      <c r="U12" s="277"/>
      <c r="V12" s="277"/>
      <c r="W12" s="277"/>
      <c r="X12" s="277"/>
    </row>
    <row r="13" spans="1:26" ht="12.75" customHeight="1">
      <c r="A13" s="138" t="s">
        <v>155</v>
      </c>
      <c r="B13" s="146" t="s">
        <v>156</v>
      </c>
      <c r="C13" s="37"/>
      <c r="D13" s="37"/>
      <c r="E13" s="138" t="s">
        <v>79</v>
      </c>
      <c r="F13" s="3"/>
      <c r="G13" s="3"/>
      <c r="H13" s="139" t="s">
        <v>64</v>
      </c>
      <c r="I13" s="3"/>
      <c r="J13" s="3"/>
      <c r="K13" s="138" t="s">
        <v>185</v>
      </c>
      <c r="L13" s="3"/>
      <c r="M13" s="3"/>
      <c r="N13" s="3"/>
      <c r="P13" s="153"/>
      <c r="Q13" s="1"/>
      <c r="R13" s="277"/>
      <c r="S13" s="277"/>
      <c r="T13" s="277"/>
      <c r="U13" s="277"/>
      <c r="V13" s="277"/>
      <c r="W13" s="277"/>
      <c r="X13" s="277"/>
    </row>
    <row r="14" spans="1:26" ht="12.75" customHeight="1">
      <c r="A14" s="138" t="s">
        <v>2</v>
      </c>
      <c r="B14" s="144" t="s">
        <v>239</v>
      </c>
      <c r="C14" s="42"/>
      <c r="D14" s="43"/>
      <c r="E14" s="138" t="s">
        <v>81</v>
      </c>
      <c r="F14" s="3"/>
      <c r="G14" s="3"/>
      <c r="H14" s="139" t="s">
        <v>64</v>
      </c>
      <c r="I14" s="3"/>
      <c r="J14" s="3"/>
      <c r="K14" s="138" t="s">
        <v>186</v>
      </c>
      <c r="L14" s="3"/>
      <c r="M14" s="3"/>
      <c r="N14" s="3"/>
      <c r="P14" s="153"/>
      <c r="Q14" s="1"/>
      <c r="R14" s="277"/>
      <c r="S14" s="277"/>
      <c r="T14" s="277"/>
      <c r="U14" s="277"/>
      <c r="V14" s="277"/>
      <c r="W14" s="277"/>
      <c r="X14" s="277"/>
    </row>
    <row r="15" spans="1:26" ht="12.75" customHeight="1">
      <c r="A15" s="138" t="s">
        <v>82</v>
      </c>
      <c r="B15" s="147">
        <v>5</v>
      </c>
      <c r="C15" s="37"/>
      <c r="D15" s="43"/>
      <c r="E15" s="138" t="s">
        <v>165</v>
      </c>
      <c r="F15" s="3"/>
      <c r="G15" s="3"/>
      <c r="H15" s="139" t="s">
        <v>56</v>
      </c>
      <c r="I15" s="3"/>
      <c r="J15" s="3"/>
      <c r="K15" s="138" t="s">
        <v>187</v>
      </c>
      <c r="L15" s="3"/>
      <c r="M15" s="3"/>
      <c r="N15" s="3"/>
      <c r="P15" s="153"/>
      <c r="Q15" s="1"/>
      <c r="R15" s="277"/>
      <c r="S15" s="277"/>
      <c r="T15" s="277"/>
      <c r="U15" s="277"/>
      <c r="V15" s="277"/>
      <c r="W15" s="277"/>
      <c r="X15" s="277"/>
    </row>
    <row r="16" spans="1:26" ht="12.75" customHeight="1">
      <c r="A16" s="138" t="s">
        <v>84</v>
      </c>
      <c r="B16" s="144" t="s">
        <v>201</v>
      </c>
      <c r="C16" s="37"/>
      <c r="D16" s="43"/>
      <c r="E16" s="138" t="s">
        <v>166</v>
      </c>
      <c r="F16" s="3"/>
      <c r="G16" s="3"/>
      <c r="H16" s="139" t="s">
        <v>64</v>
      </c>
      <c r="I16" s="3"/>
      <c r="J16" s="3"/>
      <c r="K16" s="138" t="s">
        <v>180</v>
      </c>
      <c r="L16" s="3"/>
      <c r="M16" s="3"/>
      <c r="N16" s="3"/>
      <c r="P16" s="153"/>
      <c r="Q16" s="1"/>
      <c r="R16" s="277"/>
      <c r="S16" s="277"/>
      <c r="T16" s="277"/>
      <c r="U16" s="277"/>
      <c r="V16" s="277"/>
      <c r="W16" s="277"/>
      <c r="X16" s="277"/>
    </row>
    <row r="17" spans="1:29" ht="12.75" customHeight="1">
      <c r="A17" s="138" t="s">
        <v>86</v>
      </c>
      <c r="B17" s="144" t="s">
        <v>240</v>
      </c>
      <c r="C17" s="41"/>
      <c r="D17" s="43"/>
      <c r="E17" s="138" t="s">
        <v>167</v>
      </c>
      <c r="F17" s="3"/>
      <c r="G17" s="3"/>
      <c r="H17" s="139" t="s">
        <v>64</v>
      </c>
      <c r="I17" s="3"/>
      <c r="J17" s="3"/>
      <c r="K17" s="161" t="s">
        <v>43</v>
      </c>
      <c r="L17" s="162"/>
      <c r="M17" s="162"/>
      <c r="N17" s="162"/>
      <c r="O17" s="182"/>
      <c r="P17" s="163"/>
      <c r="Q17" s="1"/>
      <c r="R17" s="277"/>
      <c r="S17" s="277"/>
      <c r="T17" s="277"/>
      <c r="U17" s="277"/>
      <c r="V17" s="277"/>
      <c r="W17" s="277"/>
      <c r="X17" s="277"/>
      <c r="Z17" s="3"/>
      <c r="AA17" s="3"/>
      <c r="AB17" s="3"/>
      <c r="AC17" s="45"/>
    </row>
    <row r="18" spans="1:29" ht="12.75" customHeight="1">
      <c r="A18" s="138" t="s">
        <v>89</v>
      </c>
      <c r="B18" s="146">
        <v>45212</v>
      </c>
      <c r="C18" s="41"/>
      <c r="D18" s="37"/>
      <c r="E18" s="136" t="s">
        <v>168</v>
      </c>
      <c r="F18" s="38"/>
      <c r="G18" s="3"/>
      <c r="H18" s="139" t="s">
        <v>64</v>
      </c>
      <c r="I18" s="3"/>
      <c r="J18" s="3"/>
      <c r="K18" s="138" t="s">
        <v>77</v>
      </c>
      <c r="L18" s="3"/>
      <c r="M18" s="3"/>
      <c r="N18" s="3"/>
      <c r="P18" s="210" t="s">
        <v>64</v>
      </c>
      <c r="Q18" s="1"/>
      <c r="R18" s="1"/>
      <c r="S18" s="8"/>
      <c r="T18" s="276"/>
      <c r="U18" s="276"/>
      <c r="V18" s="44"/>
      <c r="W18" s="44"/>
      <c r="X18" s="44"/>
      <c r="Z18" s="3"/>
      <c r="AB18" s="3"/>
      <c r="AC18" s="45"/>
    </row>
    <row r="19" spans="1:29" ht="12.75" customHeight="1" thickBot="1">
      <c r="A19" s="141" t="s">
        <v>92</v>
      </c>
      <c r="B19" s="148" t="s">
        <v>241</v>
      </c>
      <c r="C19" s="8"/>
      <c r="D19" s="37"/>
      <c r="E19" s="138" t="s">
        <v>169</v>
      </c>
      <c r="F19" s="3"/>
      <c r="G19" s="3"/>
      <c r="H19" s="139" t="s">
        <v>64</v>
      </c>
      <c r="I19" s="3"/>
      <c r="J19" s="3"/>
      <c r="K19" s="138" t="s">
        <v>80</v>
      </c>
      <c r="L19" s="3"/>
      <c r="M19" s="3"/>
      <c r="N19" s="3"/>
      <c r="P19" s="208">
        <v>0</v>
      </c>
      <c r="Q19" s="102">
        <f>IF($P$18="No",$P$19 + $P$20 + $P$21,0)</f>
        <v>0</v>
      </c>
      <c r="R19" s="159" t="s">
        <v>95</v>
      </c>
      <c r="S19" s="159"/>
      <c r="T19" s="159"/>
      <c r="U19" s="159"/>
      <c r="V19" s="159"/>
      <c r="W19" s="159"/>
      <c r="X19" s="159"/>
      <c r="Y19" s="38"/>
      <c r="Z19" s="3"/>
      <c r="AA19" s="3"/>
      <c r="AC19" s="45"/>
    </row>
    <row r="20" spans="1:29" ht="12.75" customHeight="1">
      <c r="A20" s="1"/>
      <c r="C20" s="20"/>
      <c r="D20" s="37"/>
      <c r="E20" s="138" t="s">
        <v>170</v>
      </c>
      <c r="F20" s="3"/>
      <c r="G20" s="3"/>
      <c r="H20" s="139" t="s">
        <v>64</v>
      </c>
      <c r="I20" s="3"/>
      <c r="J20" s="3"/>
      <c r="K20" s="138" t="s">
        <v>188</v>
      </c>
      <c r="L20" s="3"/>
      <c r="M20" s="3"/>
      <c r="N20" s="3"/>
      <c r="P20" s="208">
        <v>0</v>
      </c>
      <c r="R20" s="286" t="s">
        <v>98</v>
      </c>
      <c r="S20" s="287"/>
      <c r="T20" s="287"/>
      <c r="U20" s="287"/>
      <c r="V20" s="287"/>
      <c r="W20" s="287"/>
      <c r="X20" s="288"/>
      <c r="Y20" s="38"/>
      <c r="Z20" s="38"/>
      <c r="AA20" s="38"/>
      <c r="AC20" s="45"/>
    </row>
    <row r="21" spans="1:29" ht="12.75" customHeight="1">
      <c r="A21" s="159" t="s">
        <v>96</v>
      </c>
      <c r="B21" s="159"/>
      <c r="C21" s="20"/>
      <c r="D21" s="37"/>
      <c r="E21" s="138" t="s">
        <v>171</v>
      </c>
      <c r="F21" s="3"/>
      <c r="G21" s="3"/>
      <c r="H21" s="139" t="s">
        <v>56</v>
      </c>
      <c r="I21" s="3"/>
      <c r="J21" s="3"/>
      <c r="K21" s="138" t="s">
        <v>189</v>
      </c>
      <c r="L21" s="3"/>
      <c r="M21" s="3"/>
      <c r="N21" s="3"/>
      <c r="P21" s="208">
        <v>0</v>
      </c>
      <c r="R21" s="283"/>
      <c r="S21" s="284"/>
      <c r="T21" s="284"/>
      <c r="U21" s="284"/>
      <c r="V21" s="284"/>
      <c r="W21" s="284"/>
      <c r="X21" s="285"/>
      <c r="Y21" s="38"/>
      <c r="Z21" s="38"/>
      <c r="AA21" s="38"/>
      <c r="AC21" s="45"/>
    </row>
    <row r="22" spans="1:29" ht="12.75" customHeight="1">
      <c r="A22" s="138" t="s">
        <v>157</v>
      </c>
      <c r="B22" s="144" t="s">
        <v>158</v>
      </c>
      <c r="C22" s="20"/>
      <c r="D22" s="37"/>
      <c r="E22" s="136" t="s">
        <v>172</v>
      </c>
      <c r="F22" s="3"/>
      <c r="G22" s="3"/>
      <c r="H22" s="139" t="s">
        <v>56</v>
      </c>
      <c r="I22" s="3"/>
      <c r="J22" s="3"/>
      <c r="K22" s="161" t="s">
        <v>42</v>
      </c>
      <c r="L22" s="162"/>
      <c r="M22" s="162"/>
      <c r="N22" s="162"/>
      <c r="O22" s="182"/>
      <c r="P22" s="163"/>
      <c r="R22" s="283"/>
      <c r="S22" s="284"/>
      <c r="T22" s="284"/>
      <c r="U22" s="284"/>
      <c r="V22" s="284"/>
      <c r="W22" s="284"/>
      <c r="X22" s="285"/>
      <c r="Y22" s="38"/>
      <c r="Z22" s="38"/>
      <c r="AA22" s="38"/>
      <c r="AC22" s="45"/>
    </row>
    <row r="23" spans="1:29" ht="12.75" customHeight="1">
      <c r="A23" s="138" t="s">
        <v>159</v>
      </c>
      <c r="B23" s="135">
        <v>45586</v>
      </c>
      <c r="C23" s="20"/>
      <c r="D23" s="37"/>
      <c r="E23" s="136" t="s">
        <v>173</v>
      </c>
      <c r="F23" s="38"/>
      <c r="G23" s="3"/>
      <c r="H23" s="139" t="s">
        <v>56</v>
      </c>
      <c r="I23" s="3"/>
      <c r="J23" s="3"/>
      <c r="K23" s="138" t="s">
        <v>77</v>
      </c>
      <c r="L23" s="3"/>
      <c r="M23" s="3"/>
      <c r="N23" s="3"/>
      <c r="P23" s="139" t="s">
        <v>56</v>
      </c>
      <c r="R23" s="283"/>
      <c r="S23" s="284"/>
      <c r="T23" s="284"/>
      <c r="U23" s="284"/>
      <c r="V23" s="284"/>
      <c r="W23" s="284"/>
      <c r="X23" s="285"/>
      <c r="Y23" s="38"/>
      <c r="Z23" s="38"/>
      <c r="AA23" s="38"/>
      <c r="AC23" s="45"/>
    </row>
    <row r="24" spans="1:29" ht="12.75" customHeight="1">
      <c r="A24" s="140" t="s">
        <v>160</v>
      </c>
      <c r="B24" s="135">
        <v>45579</v>
      </c>
      <c r="C24" s="46"/>
      <c r="D24" s="37"/>
      <c r="E24" s="138" t="s">
        <v>174</v>
      </c>
      <c r="F24" s="3"/>
      <c r="G24" s="3"/>
      <c r="H24" s="139" t="s">
        <v>64</v>
      </c>
      <c r="I24" s="3"/>
      <c r="J24" s="3"/>
      <c r="K24" s="138" t="s">
        <v>80</v>
      </c>
      <c r="L24" s="3"/>
      <c r="M24" s="3"/>
      <c r="N24" s="3"/>
      <c r="P24" s="208">
        <v>0</v>
      </c>
      <c r="R24" s="283"/>
      <c r="S24" s="284"/>
      <c r="T24" s="284"/>
      <c r="U24" s="284"/>
      <c r="V24" s="284"/>
      <c r="W24" s="284"/>
      <c r="X24" s="285"/>
      <c r="Y24" s="38"/>
      <c r="Z24" s="3"/>
      <c r="AA24" s="3"/>
      <c r="AB24" s="3"/>
      <c r="AC24" s="45"/>
    </row>
    <row r="25" spans="1:29" ht="12.75" customHeight="1">
      <c r="A25" s="138" t="s">
        <v>99</v>
      </c>
      <c r="B25" s="134">
        <v>0.99390000000000001</v>
      </c>
      <c r="C25" s="47"/>
      <c r="D25" s="37"/>
      <c r="E25" s="138" t="s">
        <v>175</v>
      </c>
      <c r="F25" s="3"/>
      <c r="G25" s="3"/>
      <c r="H25" s="139" t="s">
        <v>64</v>
      </c>
      <c r="I25" s="1"/>
      <c r="J25" s="1"/>
      <c r="K25" s="161" t="s">
        <v>88</v>
      </c>
      <c r="L25" s="162"/>
      <c r="M25" s="162"/>
      <c r="N25" s="162"/>
      <c r="O25" s="182"/>
      <c r="P25" s="163"/>
      <c r="R25" s="283"/>
      <c r="S25" s="284"/>
      <c r="T25" s="284"/>
      <c r="U25" s="284"/>
      <c r="V25" s="284"/>
      <c r="W25" s="284"/>
      <c r="X25" s="285"/>
      <c r="Y25" s="38"/>
      <c r="Z25" s="3"/>
      <c r="AA25" s="3"/>
      <c r="AB25" s="3"/>
      <c r="AC25" s="45"/>
    </row>
    <row r="26" spans="1:29" ht="12.75" customHeight="1">
      <c r="A26" s="138" t="s">
        <v>101</v>
      </c>
      <c r="B26" s="134"/>
      <c r="C26" s="46"/>
      <c r="D26" s="37"/>
      <c r="E26" s="138" t="s">
        <v>176</v>
      </c>
      <c r="F26" s="3"/>
      <c r="G26" s="3"/>
      <c r="H26" s="139" t="s">
        <v>64</v>
      </c>
      <c r="I26" s="1"/>
      <c r="J26" s="1"/>
      <c r="K26" s="138" t="s">
        <v>191</v>
      </c>
      <c r="L26" s="3"/>
      <c r="M26" s="3"/>
      <c r="N26" s="3"/>
      <c r="P26" s="208">
        <v>10</v>
      </c>
      <c r="R26" s="283"/>
      <c r="S26" s="284"/>
      <c r="T26" s="284"/>
      <c r="U26" s="284"/>
      <c r="V26" s="284"/>
      <c r="W26" s="284"/>
      <c r="X26" s="285"/>
      <c r="Y26" s="38"/>
      <c r="Z26" s="3"/>
      <c r="AA26" s="3"/>
      <c r="AB26" s="3"/>
      <c r="AC26" s="45"/>
    </row>
    <row r="27" spans="1:29" ht="12.75" customHeight="1">
      <c r="A27" s="138" t="s">
        <v>104</v>
      </c>
      <c r="B27" s="134">
        <v>0.503</v>
      </c>
      <c r="C27" s="47"/>
      <c r="D27" s="37"/>
      <c r="E27" s="138" t="s">
        <v>177</v>
      </c>
      <c r="F27" s="3"/>
      <c r="G27" s="3"/>
      <c r="H27" s="139" t="s">
        <v>64</v>
      </c>
      <c r="I27" s="1"/>
      <c r="J27" s="1"/>
      <c r="K27" s="138" t="s">
        <v>91</v>
      </c>
      <c r="L27" s="3"/>
      <c r="M27" s="3"/>
      <c r="N27" s="3"/>
      <c r="P27" s="208">
        <v>0</v>
      </c>
      <c r="R27" s="283"/>
      <c r="S27" s="284"/>
      <c r="T27" s="284"/>
      <c r="U27" s="284"/>
      <c r="V27" s="284"/>
      <c r="W27" s="284"/>
      <c r="X27" s="285"/>
      <c r="Y27" s="38"/>
      <c r="Z27" s="38"/>
      <c r="AA27" s="38"/>
      <c r="AB27" s="3"/>
      <c r="AC27" s="45"/>
    </row>
    <row r="28" spans="1:29" ht="12.75" customHeight="1">
      <c r="A28" s="138" t="s">
        <v>109</v>
      </c>
      <c r="B28" s="134"/>
      <c r="C28" s="49"/>
      <c r="D28" s="37"/>
      <c r="E28" s="138" t="s">
        <v>178</v>
      </c>
      <c r="F28" s="3"/>
      <c r="G28" s="3"/>
      <c r="H28" s="139" t="s">
        <v>64</v>
      </c>
      <c r="I28" s="1"/>
      <c r="J28" s="1"/>
      <c r="K28" s="138" t="s">
        <v>94</v>
      </c>
      <c r="L28" s="3"/>
      <c r="M28" s="3"/>
      <c r="N28" s="3"/>
      <c r="P28" s="208">
        <v>20</v>
      </c>
      <c r="R28" s="283"/>
      <c r="S28" s="284"/>
      <c r="T28" s="284"/>
      <c r="U28" s="284"/>
      <c r="V28" s="284"/>
      <c r="W28" s="284"/>
      <c r="X28" s="285"/>
      <c r="Y28" s="38"/>
      <c r="Z28" s="38"/>
    </row>
    <row r="29" spans="1:29" ht="12.75" customHeight="1">
      <c r="A29" s="138" t="s">
        <v>112</v>
      </c>
      <c r="B29" s="200">
        <v>74</v>
      </c>
      <c r="C29" s="49"/>
      <c r="D29" s="37"/>
      <c r="E29" s="136" t="s">
        <v>179</v>
      </c>
      <c r="F29" s="38"/>
      <c r="G29" s="3"/>
      <c r="H29" s="139" t="s">
        <v>64</v>
      </c>
      <c r="I29" s="1"/>
      <c r="J29" s="1"/>
      <c r="K29" s="138" t="s">
        <v>190</v>
      </c>
      <c r="L29" s="3"/>
      <c r="M29" s="3"/>
      <c r="N29" s="3"/>
      <c r="P29" s="208">
        <v>0</v>
      </c>
      <c r="R29" s="283"/>
      <c r="S29" s="284"/>
      <c r="T29" s="284"/>
      <c r="U29" s="284"/>
      <c r="V29" s="284"/>
      <c r="W29" s="284"/>
      <c r="X29" s="285"/>
      <c r="Y29" s="38"/>
      <c r="Z29" s="3"/>
    </row>
    <row r="30" spans="1:29" ht="12.75" customHeight="1" thickBot="1">
      <c r="A30" s="138" t="s">
        <v>115</v>
      </c>
      <c r="B30" s="200">
        <v>91</v>
      </c>
      <c r="C30" s="49"/>
      <c r="D30" s="1"/>
      <c r="E30" s="138" t="s">
        <v>83</v>
      </c>
      <c r="F30" s="3"/>
      <c r="G30" s="3"/>
      <c r="H30" s="139" t="s">
        <v>64</v>
      </c>
      <c r="I30" s="1"/>
      <c r="J30" s="1"/>
      <c r="K30" s="141" t="s">
        <v>149</v>
      </c>
      <c r="L30" s="142"/>
      <c r="M30" s="142"/>
      <c r="N30" s="142"/>
      <c r="O30" s="181"/>
      <c r="P30" s="209">
        <v>0</v>
      </c>
      <c r="R30" s="286" t="s">
        <v>120</v>
      </c>
      <c r="S30" s="287"/>
      <c r="T30" s="287"/>
      <c r="U30" s="287"/>
      <c r="V30" s="287"/>
      <c r="W30" s="287"/>
      <c r="X30" s="288"/>
      <c r="Y30" s="38"/>
      <c r="Z30" s="3"/>
    </row>
    <row r="31" spans="1:29" ht="12.75" customHeight="1">
      <c r="A31" s="31" t="s">
        <v>213</v>
      </c>
      <c r="B31" s="200">
        <v>1</v>
      </c>
      <c r="C31" s="52"/>
      <c r="D31" s="1"/>
      <c r="E31" s="138" t="s">
        <v>85</v>
      </c>
      <c r="F31" s="3"/>
      <c r="G31" s="3"/>
      <c r="H31" s="139" t="s">
        <v>64</v>
      </c>
      <c r="I31" s="1"/>
      <c r="J31" s="1"/>
      <c r="K31" s="1"/>
      <c r="L31" s="1"/>
      <c r="M31" s="1"/>
      <c r="N31" s="1"/>
      <c r="O31" s="1"/>
      <c r="P31" s="1"/>
      <c r="R31" s="283"/>
      <c r="S31" s="284"/>
      <c r="T31" s="284"/>
      <c r="U31" s="284"/>
      <c r="V31" s="284"/>
      <c r="W31" s="284"/>
      <c r="X31" s="285"/>
      <c r="Y31" s="38"/>
    </row>
    <row r="32" spans="1:29" ht="12.75" customHeight="1">
      <c r="A32" s="138" t="s">
        <v>117</v>
      </c>
      <c r="B32" s="200">
        <v>1</v>
      </c>
      <c r="C32" s="55"/>
      <c r="D32" s="1"/>
      <c r="E32" s="138" t="s">
        <v>87</v>
      </c>
      <c r="F32" s="3"/>
      <c r="G32" s="3"/>
      <c r="H32" s="139" t="s">
        <v>64</v>
      </c>
      <c r="I32" s="1"/>
      <c r="J32" s="1"/>
      <c r="K32" s="159" t="s">
        <v>103</v>
      </c>
      <c r="L32" s="159"/>
      <c r="M32" s="159"/>
      <c r="N32" s="159"/>
      <c r="O32" s="159"/>
      <c r="P32" s="167"/>
      <c r="R32" s="283"/>
      <c r="S32" s="284"/>
      <c r="T32" s="284"/>
      <c r="U32" s="284"/>
      <c r="V32" s="284"/>
      <c r="W32" s="284"/>
      <c r="X32" s="285"/>
      <c r="Y32" s="38"/>
    </row>
    <row r="33" spans="1:25" ht="12.75" customHeight="1">
      <c r="A33" s="138" t="s">
        <v>214</v>
      </c>
      <c r="B33" s="176" t="s">
        <v>215</v>
      </c>
      <c r="C33" s="56"/>
      <c r="D33" s="1"/>
      <c r="E33" s="136" t="s">
        <v>90</v>
      </c>
      <c r="F33" s="3"/>
      <c r="G33" s="3"/>
      <c r="H33" s="139" t="s">
        <v>64</v>
      </c>
      <c r="I33" s="1"/>
      <c r="J33" s="1"/>
      <c r="K33" s="164"/>
      <c r="L33" s="168" t="s">
        <v>106</v>
      </c>
      <c r="M33" s="180" t="s">
        <v>227</v>
      </c>
      <c r="N33" s="169" t="s">
        <v>107</v>
      </c>
      <c r="O33" s="180" t="s">
        <v>108</v>
      </c>
      <c r="P33" s="170" t="s">
        <v>154</v>
      </c>
      <c r="R33" s="283"/>
      <c r="S33" s="284"/>
      <c r="T33" s="284"/>
      <c r="U33" s="284"/>
      <c r="V33" s="284"/>
      <c r="W33" s="284"/>
      <c r="X33" s="285"/>
      <c r="Y33" s="38"/>
    </row>
    <row r="34" spans="1:25" ht="12.75" customHeight="1">
      <c r="A34" s="138" t="s">
        <v>216</v>
      </c>
      <c r="B34" s="201">
        <v>0</v>
      </c>
      <c r="C34" s="58"/>
      <c r="D34" s="1"/>
      <c r="E34" s="136" t="s">
        <v>164</v>
      </c>
      <c r="F34" s="38"/>
      <c r="G34" s="3"/>
      <c r="H34" s="139" t="s">
        <v>64</v>
      </c>
      <c r="I34" s="1"/>
      <c r="J34" s="1"/>
      <c r="K34" s="154" t="s">
        <v>111</v>
      </c>
      <c r="L34" s="48" t="s">
        <v>56</v>
      </c>
      <c r="M34" s="48" t="s">
        <v>64</v>
      </c>
      <c r="N34" s="48" t="s">
        <v>64</v>
      </c>
      <c r="O34" s="214">
        <v>0</v>
      </c>
      <c r="P34" s="155" t="s">
        <v>40</v>
      </c>
      <c r="Q34" s="102">
        <f>IF(OR($L34="Yes", $N34= "Yes"), IF($O34 = 0, 0, -1 * $O34), 0)</f>
        <v>0</v>
      </c>
      <c r="R34" s="283"/>
      <c r="S34" s="284"/>
      <c r="T34" s="284"/>
      <c r="U34" s="284"/>
      <c r="V34" s="284"/>
      <c r="W34" s="284"/>
      <c r="X34" s="285"/>
      <c r="Y34" s="38"/>
    </row>
    <row r="35" spans="1:25" ht="12.75" customHeight="1" thickBot="1">
      <c r="A35" s="141" t="s">
        <v>121</v>
      </c>
      <c r="B35" s="149">
        <v>45719</v>
      </c>
      <c r="C35" s="56"/>
      <c r="D35" s="1"/>
      <c r="E35" s="141" t="s">
        <v>93</v>
      </c>
      <c r="F35" s="142"/>
      <c r="G35" s="142"/>
      <c r="H35" s="143" t="s">
        <v>64</v>
      </c>
      <c r="I35" s="1"/>
      <c r="J35" s="1"/>
      <c r="K35" s="140" t="s">
        <v>114</v>
      </c>
      <c r="L35" s="48" t="s">
        <v>56</v>
      </c>
      <c r="M35" s="48" t="s">
        <v>64</v>
      </c>
      <c r="N35" s="48" t="s">
        <v>64</v>
      </c>
      <c r="O35" s="214">
        <v>0</v>
      </c>
      <c r="P35" s="155" t="s">
        <v>40</v>
      </c>
      <c r="Q35" s="102">
        <f>IF(OR($L35="Yes", $N35= "Yes"), IF($O35 = 0, 0, -1 * $O35), 0)</f>
        <v>0</v>
      </c>
      <c r="R35" s="283"/>
      <c r="S35" s="284"/>
      <c r="T35" s="284"/>
      <c r="U35" s="284"/>
      <c r="V35" s="284"/>
      <c r="W35" s="284"/>
      <c r="X35" s="285"/>
      <c r="Y35" s="38"/>
    </row>
    <row r="36" spans="1:25" ht="12.75" customHeight="1">
      <c r="A36" s="3"/>
      <c r="B36" s="54"/>
      <c r="C36" s="58"/>
      <c r="D36" s="1"/>
      <c r="E36" s="1"/>
      <c r="H36" s="1"/>
      <c r="I36" s="1"/>
      <c r="J36" s="1"/>
      <c r="K36" s="140" t="s">
        <v>45</v>
      </c>
      <c r="L36" s="48" t="s">
        <v>56</v>
      </c>
      <c r="M36" s="48" t="s">
        <v>64</v>
      </c>
      <c r="N36" s="48" t="s">
        <v>64</v>
      </c>
      <c r="O36" s="214">
        <v>0</v>
      </c>
      <c r="P36" s="155" t="s">
        <v>40</v>
      </c>
      <c r="Q36" s="102">
        <f>IF(OR($L36="Yes", $N36= "Yes"), IF($O36 = 0, 0, -1 * $O36), 0)</f>
        <v>0</v>
      </c>
      <c r="R36" s="283"/>
      <c r="S36" s="284"/>
      <c r="T36" s="284"/>
      <c r="U36" s="284"/>
      <c r="V36" s="284"/>
      <c r="W36" s="284"/>
      <c r="X36" s="285"/>
      <c r="Y36" s="38"/>
    </row>
    <row r="37" spans="1:25" ht="12.75" customHeight="1">
      <c r="A37" s="159" t="s">
        <v>125</v>
      </c>
      <c r="B37" s="159"/>
      <c r="C37" s="58"/>
      <c r="D37" s="1"/>
      <c r="E37" s="193" t="s">
        <v>48</v>
      </c>
      <c r="F37" s="159"/>
      <c r="G37" s="159"/>
      <c r="H37" s="159"/>
      <c r="I37" s="1"/>
      <c r="J37" s="1"/>
      <c r="K37" s="164" t="s">
        <v>118</v>
      </c>
      <c r="L37" s="165" t="s">
        <v>119</v>
      </c>
      <c r="M37" s="165" t="s">
        <v>108</v>
      </c>
      <c r="N37" s="165"/>
      <c r="O37" s="165"/>
      <c r="P37" s="171"/>
      <c r="Q37" s="102">
        <f>IF(L37="No",1,-1)</f>
        <v>-1</v>
      </c>
      <c r="R37" s="286" t="s">
        <v>136</v>
      </c>
      <c r="S37" s="287"/>
      <c r="T37" s="287"/>
      <c r="U37" s="287"/>
      <c r="V37" s="287"/>
      <c r="W37" s="287"/>
      <c r="X37" s="288"/>
      <c r="Y37" s="38"/>
    </row>
    <row r="38" spans="1:25" ht="12.75" customHeight="1">
      <c r="A38" s="138" t="s">
        <v>128</v>
      </c>
      <c r="B38" s="204" t="s">
        <v>64</v>
      </c>
      <c r="C38" s="58"/>
      <c r="D38" s="1"/>
      <c r="E38" s="164"/>
      <c r="F38" s="165" t="s">
        <v>123</v>
      </c>
      <c r="G38" s="165" t="s">
        <v>119</v>
      </c>
      <c r="H38" s="166" t="s">
        <v>108</v>
      </c>
      <c r="I38" s="104"/>
      <c r="J38" s="104"/>
      <c r="K38" s="140" t="s">
        <v>122</v>
      </c>
      <c r="L38" s="48" t="s">
        <v>64</v>
      </c>
      <c r="M38" s="214">
        <v>0</v>
      </c>
      <c r="O38" s="53"/>
      <c r="P38" s="155" t="s">
        <v>40</v>
      </c>
      <c r="Q38" s="102">
        <f>IF($L38="No",$M38,-1 * $M38)</f>
        <v>0</v>
      </c>
      <c r="R38" s="279" t="s">
        <v>210</v>
      </c>
      <c r="S38" s="280"/>
      <c r="T38" s="280" t="s">
        <v>244</v>
      </c>
      <c r="U38" s="280"/>
      <c r="V38" s="101"/>
      <c r="W38" s="101"/>
      <c r="X38" s="131"/>
      <c r="Y38" s="38"/>
    </row>
    <row r="39" spans="1:25" ht="12.75" customHeight="1">
      <c r="A39" s="138" t="s">
        <v>131</v>
      </c>
      <c r="B39" s="203">
        <v>0</v>
      </c>
      <c r="C39" s="58"/>
      <c r="D39" s="1"/>
      <c r="E39" s="136" t="s">
        <v>126</v>
      </c>
      <c r="F39" s="211" t="s">
        <v>64</v>
      </c>
      <c r="G39" s="211" t="s">
        <v>64</v>
      </c>
      <c r="H39" s="208">
        <v>100</v>
      </c>
      <c r="I39" s="14">
        <f>IF(AND($G39="Yes",$F39="No"), -1 * $H39,IF(AND($G39="No",$F39="Yes"), $H39, 0))</f>
        <v>0</v>
      </c>
      <c r="J39" s="14"/>
      <c r="K39" s="140" t="s">
        <v>124</v>
      </c>
      <c r="L39" s="48" t="s">
        <v>56</v>
      </c>
      <c r="M39" s="214">
        <v>0</v>
      </c>
      <c r="O39" s="53"/>
      <c r="P39" s="155" t="s">
        <v>40</v>
      </c>
      <c r="Q39" s="102">
        <f>IF($L39="No",$M39, IF($M39 = 0,0, -1 * $M39))</f>
        <v>0</v>
      </c>
      <c r="R39" s="279" t="s">
        <v>197</v>
      </c>
      <c r="S39" s="280"/>
      <c r="T39" s="280" t="s">
        <v>244</v>
      </c>
      <c r="U39" s="280"/>
      <c r="V39" s="101"/>
      <c r="W39" s="101"/>
      <c r="X39" s="131"/>
      <c r="Y39" s="38"/>
    </row>
    <row r="40" spans="1:25" ht="12.75" customHeight="1">
      <c r="A40" s="138" t="s">
        <v>133</v>
      </c>
      <c r="B40" s="204" t="s">
        <v>50</v>
      </c>
      <c r="C40" s="58"/>
      <c r="D40" s="1"/>
      <c r="E40" s="136" t="s">
        <v>129</v>
      </c>
      <c r="F40" s="212" t="s">
        <v>64</v>
      </c>
      <c r="G40" s="212" t="s">
        <v>64</v>
      </c>
      <c r="H40" s="208">
        <v>0</v>
      </c>
      <c r="I40" s="14">
        <f t="shared" ref="I40:I43" si="0">IF(AND($G40="Yes",$F40="No"), -1 * $H40,IF(AND($G40="No",$F40="Yes"), $H40, 0))</f>
        <v>0</v>
      </c>
      <c r="J40" s="14"/>
      <c r="K40" s="140" t="s">
        <v>127</v>
      </c>
      <c r="L40" s="48" t="s">
        <v>56</v>
      </c>
      <c r="M40" s="214">
        <v>0</v>
      </c>
      <c r="O40" s="53"/>
      <c r="P40" s="155" t="s">
        <v>40</v>
      </c>
      <c r="Q40" s="102">
        <f>IF($L40="No",$M40, IF($M40 = 0, 0, -1 * $M40))</f>
        <v>0</v>
      </c>
      <c r="R40" s="279" t="s">
        <v>198</v>
      </c>
      <c r="S40" s="280"/>
      <c r="T40" s="280" t="s">
        <v>244</v>
      </c>
      <c r="U40" s="280"/>
      <c r="V40" s="101"/>
      <c r="W40" s="101"/>
      <c r="X40" s="131"/>
      <c r="Y40" s="38"/>
    </row>
    <row r="41" spans="1:25" ht="12.75" customHeight="1">
      <c r="A41" s="138" t="s">
        <v>135</v>
      </c>
      <c r="B41" s="204" t="s">
        <v>64</v>
      </c>
      <c r="C41" s="3"/>
      <c r="D41" s="1"/>
      <c r="E41" s="136" t="s">
        <v>132</v>
      </c>
      <c r="F41" s="212" t="s">
        <v>64</v>
      </c>
      <c r="G41" s="212" t="s">
        <v>64</v>
      </c>
      <c r="H41" s="208">
        <v>0</v>
      </c>
      <c r="I41" s="14">
        <f t="shared" si="0"/>
        <v>0</v>
      </c>
      <c r="J41" s="14"/>
      <c r="K41" s="140" t="s">
        <v>130</v>
      </c>
      <c r="L41" s="48" t="s">
        <v>64</v>
      </c>
      <c r="M41" s="214">
        <v>0</v>
      </c>
      <c r="O41" s="53"/>
      <c r="P41" s="155" t="s">
        <v>40</v>
      </c>
      <c r="Q41" s="102">
        <f>IF($L41="No",$M41,-1 * $M41)</f>
        <v>0</v>
      </c>
      <c r="R41" s="279" t="s">
        <v>200</v>
      </c>
      <c r="S41" s="280"/>
      <c r="T41" s="280" t="s">
        <v>244</v>
      </c>
      <c r="U41" s="280"/>
      <c r="V41" s="101"/>
      <c r="W41" s="101"/>
      <c r="X41" s="131"/>
      <c r="Y41" s="38"/>
    </row>
    <row r="42" spans="1:25" ht="12.75" customHeight="1" thickBot="1">
      <c r="A42" s="138" t="s">
        <v>137</v>
      </c>
      <c r="B42" s="203">
        <v>0</v>
      </c>
      <c r="C42" s="38"/>
      <c r="D42" s="1"/>
      <c r="E42" s="136" t="s">
        <v>134</v>
      </c>
      <c r="F42" s="212" t="s">
        <v>64</v>
      </c>
      <c r="G42" s="212" t="s">
        <v>64</v>
      </c>
      <c r="H42" s="208">
        <v>120</v>
      </c>
      <c r="I42" s="14">
        <f t="shared" si="0"/>
        <v>0</v>
      </c>
      <c r="J42" s="14"/>
      <c r="K42" s="156" t="s">
        <v>192</v>
      </c>
      <c r="L42" s="151" t="s">
        <v>56</v>
      </c>
      <c r="M42" s="215">
        <v>0</v>
      </c>
      <c r="N42" s="157"/>
      <c r="O42" s="157"/>
      <c r="P42" s="158" t="s">
        <v>40</v>
      </c>
      <c r="Q42" s="102">
        <f>IF($L42="No",$M42, IF($M42 = 0, 0, -1 * $M42))</f>
        <v>0</v>
      </c>
      <c r="R42" s="279" t="s">
        <v>199</v>
      </c>
      <c r="S42" s="280"/>
      <c r="T42" s="280" t="s">
        <v>244</v>
      </c>
      <c r="U42" s="280"/>
      <c r="V42" s="101"/>
      <c r="W42" s="101"/>
      <c r="X42" s="131"/>
      <c r="Y42" s="38"/>
    </row>
    <row r="43" spans="1:25" ht="12.75" customHeight="1" thickBot="1">
      <c r="A43" s="141" t="s">
        <v>138</v>
      </c>
      <c r="B43" s="205" t="s">
        <v>50</v>
      </c>
      <c r="C43" s="3"/>
      <c r="D43" s="1"/>
      <c r="E43" s="150" t="s">
        <v>149</v>
      </c>
      <c r="F43" s="213" t="s">
        <v>64</v>
      </c>
      <c r="G43" s="213" t="s">
        <v>64</v>
      </c>
      <c r="H43" s="209">
        <v>0</v>
      </c>
      <c r="I43" s="14">
        <f t="shared" si="0"/>
        <v>0</v>
      </c>
      <c r="J43" s="14"/>
      <c r="K43" s="1"/>
      <c r="L43" s="1"/>
      <c r="M43" s="1"/>
      <c r="N43" s="1"/>
      <c r="O43" s="1"/>
      <c r="P43" s="1"/>
      <c r="R43" s="279" t="s">
        <v>193</v>
      </c>
      <c r="S43" s="280"/>
      <c r="T43" s="280" t="s">
        <v>245</v>
      </c>
      <c r="U43" s="280"/>
      <c r="V43" s="101"/>
      <c r="W43" s="101"/>
      <c r="X43" s="131"/>
      <c r="Y43" s="38"/>
    </row>
    <row r="44" spans="1:25" ht="12.75" customHeight="1" thickBot="1">
      <c r="A44" s="3"/>
      <c r="B44" s="59"/>
      <c r="C44" s="3"/>
      <c r="D44" s="1"/>
      <c r="E44" s="38"/>
      <c r="F44" s="57"/>
      <c r="G44" s="57"/>
      <c r="H44" s="50"/>
      <c r="I44" s="14">
        <f>SUM(I39:I43)</f>
        <v>0</v>
      </c>
      <c r="J44" s="1"/>
      <c r="K44" s="1"/>
      <c r="L44" s="1"/>
      <c r="M44" s="1"/>
      <c r="N44" s="1"/>
      <c r="O44" s="1"/>
      <c r="P44" s="1"/>
      <c r="R44" s="281" t="s">
        <v>194</v>
      </c>
      <c r="S44" s="282"/>
      <c r="T44" s="282" t="s">
        <v>246</v>
      </c>
      <c r="U44" s="282"/>
      <c r="V44" s="132"/>
      <c r="W44" s="132"/>
      <c r="X44" s="133"/>
      <c r="Y44" s="38"/>
    </row>
    <row r="45" spans="1:25" ht="12.75" customHeight="1">
      <c r="A45" s="159" t="s">
        <v>97</v>
      </c>
      <c r="B45" s="159" t="s">
        <v>108</v>
      </c>
      <c r="C45" s="159" t="s">
        <v>225</v>
      </c>
      <c r="D45" s="1"/>
      <c r="E45" s="38"/>
      <c r="F45" s="57"/>
      <c r="G45" s="57"/>
      <c r="H45" s="50"/>
      <c r="I45" s="1"/>
      <c r="J45" s="1"/>
      <c r="K45" s="1"/>
      <c r="L45" s="1"/>
      <c r="M45" s="1"/>
      <c r="N45" s="1"/>
      <c r="O45" s="1"/>
      <c r="P45" s="1"/>
      <c r="R45" s="103"/>
      <c r="S45" s="103"/>
      <c r="T45" s="103"/>
      <c r="U45" s="103"/>
      <c r="V45" s="103"/>
      <c r="W45" s="103"/>
      <c r="X45" s="103"/>
      <c r="Y45" s="38"/>
    </row>
    <row r="46" spans="1:25" ht="12.75" customHeight="1">
      <c r="A46" s="138" t="s">
        <v>100</v>
      </c>
      <c r="B46" s="206">
        <v>25</v>
      </c>
      <c r="C46" s="177" t="s">
        <v>226</v>
      </c>
      <c r="D46" s="1"/>
      <c r="E46" s="38"/>
      <c r="F46" s="57"/>
      <c r="G46" s="57"/>
      <c r="H46" s="50"/>
      <c r="I46" s="1"/>
      <c r="J46" s="1"/>
      <c r="K46" s="1"/>
      <c r="L46" s="1"/>
      <c r="M46" s="1"/>
      <c r="N46" s="1"/>
      <c r="O46" s="1"/>
      <c r="P46" s="1"/>
      <c r="R46" s="103"/>
      <c r="S46" s="103"/>
      <c r="T46" s="103"/>
      <c r="U46" s="103"/>
      <c r="V46" s="103"/>
      <c r="W46" s="103"/>
      <c r="X46" s="103"/>
      <c r="Y46" s="103"/>
    </row>
    <row r="47" spans="1:25" ht="12.75" customHeight="1">
      <c r="A47" s="138" t="s">
        <v>102</v>
      </c>
      <c r="B47" s="206">
        <v>300</v>
      </c>
      <c r="C47" s="177" t="s">
        <v>226</v>
      </c>
      <c r="D47" s="1"/>
      <c r="E47" s="38"/>
      <c r="F47" s="57"/>
      <c r="G47" s="57"/>
      <c r="H47" s="50"/>
      <c r="I47" s="1"/>
      <c r="J47" s="1"/>
      <c r="K47" s="1"/>
      <c r="L47" s="1"/>
      <c r="M47" s="1"/>
      <c r="N47" s="1"/>
      <c r="O47" s="1"/>
      <c r="P47" s="1"/>
      <c r="R47" s="103"/>
      <c r="S47" s="103"/>
      <c r="T47" s="103"/>
      <c r="U47" s="103"/>
      <c r="V47" s="103"/>
      <c r="W47" s="103"/>
      <c r="X47" s="103"/>
      <c r="Y47" s="103"/>
    </row>
    <row r="48" spans="1:25" ht="12.75" customHeight="1">
      <c r="A48" s="138" t="s">
        <v>217</v>
      </c>
      <c r="B48" s="178" t="s">
        <v>309</v>
      </c>
      <c r="C48" s="177" t="s">
        <v>226</v>
      </c>
      <c r="D48" s="1"/>
      <c r="E48" s="38"/>
      <c r="F48" s="57"/>
      <c r="G48" s="57"/>
      <c r="H48" s="50"/>
      <c r="I48" s="1"/>
      <c r="J48" s="1"/>
      <c r="K48" s="1"/>
      <c r="L48" s="1"/>
      <c r="M48" s="1"/>
      <c r="N48" s="1"/>
      <c r="O48" s="1"/>
      <c r="P48" s="1"/>
      <c r="R48" s="103"/>
      <c r="S48" s="103"/>
      <c r="T48" s="103"/>
      <c r="U48" s="103"/>
      <c r="V48" s="103"/>
      <c r="W48" s="103"/>
      <c r="X48" s="103"/>
      <c r="Y48" s="103"/>
    </row>
    <row r="49" spans="1:25" ht="12.75" customHeight="1">
      <c r="A49" s="138" t="s">
        <v>219</v>
      </c>
      <c r="B49" s="206">
        <v>0</v>
      </c>
      <c r="C49" s="177" t="s">
        <v>226</v>
      </c>
      <c r="D49" s="1"/>
      <c r="E49" s="38"/>
      <c r="F49" s="57"/>
      <c r="G49" s="57"/>
      <c r="H49" s="50"/>
      <c r="I49" s="1"/>
      <c r="J49" s="1"/>
      <c r="K49" s="1"/>
      <c r="L49" s="1"/>
      <c r="M49" s="1"/>
      <c r="N49" s="1"/>
      <c r="O49" s="1"/>
      <c r="P49" s="1"/>
      <c r="R49" s="103"/>
      <c r="S49" s="103"/>
      <c r="T49" s="103"/>
      <c r="U49" s="103"/>
      <c r="V49" s="103"/>
      <c r="W49" s="103"/>
      <c r="X49" s="103"/>
      <c r="Y49" s="103"/>
    </row>
    <row r="50" spans="1:25" ht="12.75" customHeight="1">
      <c r="A50" s="138" t="s">
        <v>220</v>
      </c>
      <c r="B50" s="206">
        <v>0</v>
      </c>
      <c r="C50" s="177" t="s">
        <v>226</v>
      </c>
      <c r="D50" s="1"/>
      <c r="E50" s="38"/>
      <c r="F50" s="57"/>
      <c r="G50" s="57"/>
      <c r="H50" s="50"/>
      <c r="I50" s="1"/>
      <c r="J50" s="1"/>
      <c r="K50" s="1"/>
      <c r="L50" s="1"/>
      <c r="M50" s="1"/>
      <c r="N50" s="1"/>
      <c r="O50" s="1"/>
      <c r="P50" s="1"/>
      <c r="R50" s="103"/>
      <c r="S50" s="103"/>
      <c r="T50" s="103"/>
      <c r="U50" s="103"/>
      <c r="V50" s="103"/>
      <c r="W50" s="103"/>
      <c r="X50" s="103"/>
      <c r="Y50" s="103"/>
    </row>
    <row r="51" spans="1:25" ht="12.75" customHeight="1">
      <c r="A51" s="138" t="s">
        <v>221</v>
      </c>
      <c r="B51" s="206">
        <v>0</v>
      </c>
      <c r="C51" s="177" t="s">
        <v>226</v>
      </c>
      <c r="D51" s="1"/>
      <c r="E51" s="38"/>
      <c r="F51" s="57"/>
      <c r="G51" s="57"/>
      <c r="H51" s="50"/>
      <c r="I51" s="1"/>
      <c r="J51" s="1"/>
      <c r="K51" s="1"/>
      <c r="L51" s="1"/>
      <c r="M51" s="1"/>
      <c r="N51" s="1"/>
      <c r="O51" s="1"/>
      <c r="P51" s="1"/>
      <c r="R51" s="103"/>
      <c r="S51" s="103"/>
      <c r="T51" s="103"/>
      <c r="U51" s="103"/>
      <c r="V51" s="103"/>
      <c r="W51" s="103"/>
      <c r="X51" s="103"/>
      <c r="Y51" s="103"/>
    </row>
    <row r="52" spans="1:25" ht="12.75" customHeight="1">
      <c r="A52" s="138" t="s">
        <v>222</v>
      </c>
      <c r="B52" s="206">
        <v>0</v>
      </c>
      <c r="C52" s="177" t="s">
        <v>226</v>
      </c>
      <c r="D52" s="1"/>
      <c r="E52" s="38"/>
      <c r="F52" s="57"/>
      <c r="G52" s="57"/>
      <c r="H52" s="50"/>
      <c r="I52" s="1"/>
      <c r="J52" s="1"/>
      <c r="K52" s="1"/>
      <c r="L52" s="1"/>
      <c r="M52" s="1"/>
      <c r="N52" s="1"/>
      <c r="O52" s="1"/>
      <c r="P52" s="1"/>
      <c r="R52" s="103"/>
      <c r="S52" s="103"/>
      <c r="T52" s="103"/>
      <c r="U52" s="103"/>
      <c r="V52" s="103"/>
      <c r="W52" s="103"/>
      <c r="X52" s="103"/>
      <c r="Y52" s="103"/>
    </row>
    <row r="53" spans="1:25" ht="12.75" customHeight="1">
      <c r="A53" s="138" t="s">
        <v>223</v>
      </c>
      <c r="B53" s="206">
        <v>0</v>
      </c>
      <c r="C53" s="177" t="s">
        <v>226</v>
      </c>
      <c r="D53" s="1"/>
      <c r="E53" s="38"/>
      <c r="F53" s="57"/>
      <c r="G53" s="57"/>
      <c r="H53" s="50"/>
      <c r="I53" s="1"/>
      <c r="J53" s="1"/>
      <c r="K53" s="1"/>
      <c r="L53" s="1"/>
      <c r="M53" s="1"/>
      <c r="N53" s="1"/>
      <c r="O53" s="1"/>
      <c r="P53" s="1"/>
      <c r="R53" s="103"/>
      <c r="S53" s="103"/>
      <c r="T53" s="103"/>
      <c r="U53" s="103"/>
      <c r="V53" s="103"/>
      <c r="W53" s="103"/>
      <c r="X53" s="103"/>
      <c r="Y53" s="103"/>
    </row>
    <row r="54" spans="1:25" ht="12.75" customHeight="1">
      <c r="A54" s="138" t="s">
        <v>224</v>
      </c>
      <c r="B54" s="206">
        <v>0</v>
      </c>
      <c r="C54" s="177" t="s">
        <v>226</v>
      </c>
      <c r="D54" s="1"/>
      <c r="E54" s="38"/>
      <c r="F54" s="57"/>
      <c r="G54" s="57"/>
      <c r="H54" s="50"/>
      <c r="I54" s="1"/>
      <c r="J54" s="1"/>
      <c r="K54" s="1"/>
      <c r="L54" s="1"/>
      <c r="M54" s="1"/>
      <c r="N54" s="1"/>
      <c r="O54" s="1"/>
      <c r="P54" s="1"/>
      <c r="R54" s="103"/>
      <c r="S54" s="103"/>
      <c r="T54" s="103"/>
      <c r="U54" s="103"/>
      <c r="V54" s="103"/>
      <c r="W54" s="103"/>
      <c r="X54" s="103"/>
      <c r="Y54" s="103"/>
    </row>
    <row r="55" spans="1:25" ht="12.75" customHeight="1">
      <c r="A55" s="138" t="s">
        <v>105</v>
      </c>
      <c r="B55" s="206">
        <v>0</v>
      </c>
      <c r="C55" s="177" t="s">
        <v>226</v>
      </c>
      <c r="D55" s="1"/>
      <c r="E55" s="38"/>
      <c r="F55" s="57"/>
      <c r="G55" s="57"/>
      <c r="H55" s="50"/>
      <c r="I55" s="1"/>
      <c r="J55" s="1"/>
      <c r="K55" s="1"/>
      <c r="L55" s="1"/>
      <c r="M55" s="1"/>
      <c r="N55" s="1"/>
      <c r="O55" s="1"/>
      <c r="P55" s="1"/>
      <c r="R55" s="103"/>
      <c r="S55" s="103"/>
      <c r="T55" s="103"/>
      <c r="U55" s="103"/>
      <c r="V55" s="103"/>
      <c r="W55" s="103"/>
      <c r="X55" s="103"/>
      <c r="Y55" s="103"/>
    </row>
    <row r="56" spans="1:25" ht="12.75" customHeight="1">
      <c r="A56" s="138" t="s">
        <v>110</v>
      </c>
      <c r="B56" s="206">
        <v>0</v>
      </c>
      <c r="C56" s="177" t="s">
        <v>226</v>
      </c>
      <c r="D56" s="1"/>
      <c r="E56" s="38"/>
      <c r="F56" s="57"/>
      <c r="G56" s="57"/>
      <c r="H56" s="50"/>
      <c r="I56" s="1"/>
      <c r="J56" s="1"/>
      <c r="K56" s="1"/>
      <c r="L56" s="1"/>
      <c r="M56" s="1"/>
      <c r="N56" s="1"/>
      <c r="O56" s="1"/>
      <c r="P56" s="1"/>
      <c r="R56" s="103"/>
      <c r="S56" s="103"/>
      <c r="T56" s="103"/>
      <c r="U56" s="103"/>
      <c r="V56" s="103"/>
      <c r="W56" s="103"/>
      <c r="X56" s="103"/>
      <c r="Y56" s="103"/>
    </row>
    <row r="57" spans="1:25" ht="12.75" customHeight="1">
      <c r="A57" s="138" t="s">
        <v>113</v>
      </c>
      <c r="B57" s="206">
        <v>0</v>
      </c>
      <c r="C57" s="177" t="s">
        <v>226</v>
      </c>
      <c r="D57" s="1"/>
      <c r="E57" s="38"/>
      <c r="F57" s="57"/>
      <c r="G57" s="57"/>
      <c r="H57" s="50"/>
      <c r="I57" s="1"/>
      <c r="J57" s="1"/>
      <c r="K57" s="1"/>
      <c r="L57" s="1"/>
      <c r="M57" s="1"/>
      <c r="N57" s="1"/>
      <c r="O57" s="1"/>
      <c r="P57" s="1"/>
      <c r="R57" s="103"/>
      <c r="S57" s="103"/>
      <c r="T57" s="103"/>
      <c r="U57" s="103"/>
      <c r="V57" s="103"/>
      <c r="W57" s="103"/>
      <c r="X57" s="103"/>
      <c r="Y57" s="103"/>
    </row>
    <row r="58" spans="1:25" ht="12.75" customHeight="1" thickBot="1">
      <c r="A58" s="141" t="s">
        <v>116</v>
      </c>
      <c r="B58" s="207">
        <v>0</v>
      </c>
      <c r="C58" s="179" t="s">
        <v>226</v>
      </c>
      <c r="D58" s="1"/>
      <c r="E58" s="38"/>
      <c r="F58" s="57"/>
      <c r="G58" s="57"/>
      <c r="H58" s="50"/>
      <c r="I58" s="1"/>
      <c r="J58" s="1"/>
      <c r="K58" s="1"/>
      <c r="L58" s="1"/>
      <c r="M58" s="1"/>
      <c r="N58" s="1"/>
      <c r="O58" s="1"/>
      <c r="P58" s="1"/>
      <c r="R58" s="103"/>
      <c r="S58" s="103"/>
      <c r="T58" s="103"/>
      <c r="U58" s="103"/>
      <c r="V58" s="103"/>
      <c r="W58" s="103"/>
      <c r="X58" s="103"/>
      <c r="Y58" s="103"/>
    </row>
    <row r="59" spans="1:25" ht="12.75" customHeight="1">
      <c r="A59" s="3"/>
      <c r="B59" s="174"/>
      <c r="C59" s="3"/>
      <c r="D59" s="1"/>
      <c r="E59" s="38"/>
      <c r="F59" s="57"/>
      <c r="G59" s="57"/>
      <c r="H59" s="50"/>
      <c r="I59" s="1"/>
      <c r="J59" s="1"/>
      <c r="K59" s="1"/>
      <c r="L59" s="1"/>
      <c r="M59" s="1"/>
      <c r="N59" s="1"/>
      <c r="O59" s="1"/>
      <c r="P59" s="1"/>
      <c r="R59" s="103"/>
      <c r="S59" s="103"/>
      <c r="T59" s="103"/>
      <c r="U59" s="103"/>
      <c r="V59" s="103"/>
      <c r="W59" s="103"/>
      <c r="X59" s="103"/>
      <c r="Y59" s="103"/>
    </row>
    <row r="60" spans="1:25" ht="12.75" hidden="1" customHeight="1">
      <c r="A60" s="3"/>
      <c r="B60" s="174"/>
      <c r="C60" s="3"/>
      <c r="D60" s="1"/>
      <c r="E60" s="38"/>
      <c r="F60" s="57"/>
      <c r="G60" s="57"/>
      <c r="H60" s="50"/>
      <c r="I60" s="1"/>
      <c r="J60" s="1"/>
      <c r="K60" s="1"/>
      <c r="L60" s="1"/>
      <c r="M60" s="1"/>
      <c r="N60" s="1"/>
      <c r="O60" s="1"/>
      <c r="P60" s="1"/>
      <c r="R60" s="103"/>
      <c r="S60" s="103"/>
      <c r="T60" s="103"/>
      <c r="U60" s="103"/>
      <c r="V60" s="103"/>
      <c r="W60" s="103"/>
      <c r="X60" s="103"/>
      <c r="Y60" s="103"/>
    </row>
    <row r="61" spans="1:25" ht="12.75" hidden="1" customHeight="1">
      <c r="A61" s="3"/>
      <c r="B61" s="174"/>
      <c r="C61" s="3"/>
      <c r="D61" s="1"/>
      <c r="E61" s="38"/>
      <c r="F61" s="57"/>
      <c r="G61" s="57"/>
      <c r="H61" s="50"/>
      <c r="I61" s="1"/>
      <c r="J61" s="1"/>
      <c r="K61" s="1"/>
      <c r="L61" s="1"/>
      <c r="M61" s="1"/>
      <c r="N61" s="1"/>
      <c r="O61" s="1"/>
      <c r="P61" s="1"/>
      <c r="R61" s="103"/>
      <c r="S61" s="103"/>
      <c r="T61" s="103"/>
      <c r="U61" s="103"/>
      <c r="V61" s="103"/>
      <c r="W61" s="103"/>
      <c r="X61" s="103"/>
      <c r="Y61" s="103"/>
    </row>
    <row r="62" spans="1:25" ht="12.75" hidden="1" customHeight="1">
      <c r="A62" s="3"/>
      <c r="B62" s="174"/>
      <c r="C62" s="3"/>
      <c r="D62" s="1"/>
      <c r="E62" s="38"/>
      <c r="F62" s="57"/>
      <c r="G62" s="57"/>
      <c r="H62" s="50"/>
      <c r="I62" s="1"/>
      <c r="J62" s="1"/>
      <c r="K62" s="1"/>
      <c r="L62" s="1"/>
      <c r="M62" s="1"/>
      <c r="N62" s="1"/>
      <c r="O62" s="1"/>
      <c r="P62" s="1"/>
      <c r="R62" s="103"/>
      <c r="S62" s="103"/>
      <c r="T62" s="103"/>
      <c r="U62" s="103"/>
      <c r="V62" s="103"/>
      <c r="W62" s="103"/>
      <c r="X62" s="103"/>
      <c r="Y62" s="103"/>
    </row>
    <row r="63" spans="1:25" ht="12.75" hidden="1" customHeight="1">
      <c r="A63" s="3"/>
      <c r="B63" s="174"/>
      <c r="C63" s="3"/>
      <c r="D63" s="1"/>
      <c r="E63" s="38"/>
      <c r="F63" s="57"/>
      <c r="G63" s="57"/>
      <c r="H63" s="50"/>
      <c r="I63" s="1"/>
      <c r="J63" s="1"/>
      <c r="K63" s="1"/>
      <c r="L63" s="1"/>
      <c r="M63" s="1"/>
      <c r="N63" s="1"/>
      <c r="O63" s="1"/>
      <c r="P63" s="1"/>
      <c r="R63" s="103"/>
      <c r="S63" s="103"/>
      <c r="T63" s="103"/>
      <c r="U63" s="103"/>
      <c r="V63" s="103"/>
      <c r="W63" s="103"/>
      <c r="X63" s="103"/>
      <c r="Y63" s="103"/>
    </row>
    <row r="64" spans="1:25" ht="12.75" hidden="1" customHeight="1">
      <c r="A64" s="3"/>
      <c r="B64" s="174"/>
      <c r="C64" s="3"/>
      <c r="D64" s="1"/>
      <c r="E64" s="38"/>
      <c r="F64" s="57"/>
      <c r="G64" s="57"/>
      <c r="H64" s="50"/>
      <c r="I64" s="1"/>
      <c r="J64" s="1"/>
      <c r="K64" s="1"/>
      <c r="L64" s="1"/>
      <c r="M64" s="1"/>
      <c r="N64" s="1"/>
      <c r="O64" s="1"/>
      <c r="P64" s="1"/>
      <c r="R64" s="103"/>
      <c r="S64" s="103"/>
      <c r="T64" s="103"/>
      <c r="U64" s="103"/>
      <c r="V64" s="103"/>
      <c r="W64" s="103"/>
      <c r="X64" s="103"/>
      <c r="Y64" s="103"/>
    </row>
    <row r="65" spans="1:25" ht="12.75" hidden="1" customHeight="1">
      <c r="A65" s="3"/>
      <c r="B65" s="174"/>
      <c r="C65" s="3"/>
      <c r="D65" s="1"/>
      <c r="E65" s="38"/>
      <c r="F65" s="57"/>
      <c r="G65" s="57"/>
      <c r="H65" s="50"/>
      <c r="I65" s="1"/>
      <c r="J65" s="1"/>
      <c r="K65" s="1"/>
      <c r="L65" s="1"/>
      <c r="M65" s="1"/>
      <c r="N65" s="1"/>
      <c r="O65" s="1"/>
      <c r="P65" s="1"/>
      <c r="R65" s="103"/>
      <c r="S65" s="103"/>
      <c r="T65" s="103"/>
      <c r="U65" s="103"/>
      <c r="V65" s="103"/>
      <c r="W65" s="103"/>
      <c r="X65" s="103"/>
      <c r="Y65" s="103"/>
    </row>
    <row r="66" spans="1:25" ht="12.75" hidden="1" customHeight="1">
      <c r="A66" s="3"/>
      <c r="B66" s="174"/>
      <c r="C66" s="3"/>
      <c r="D66" s="1"/>
      <c r="E66" s="38"/>
      <c r="F66" s="57"/>
      <c r="G66" s="57"/>
      <c r="H66" s="50"/>
      <c r="I66" s="1"/>
      <c r="J66" s="1"/>
      <c r="K66" s="1"/>
      <c r="L66" s="1"/>
      <c r="M66" s="1"/>
      <c r="N66" s="1"/>
      <c r="O66" s="1"/>
      <c r="P66" s="1"/>
      <c r="R66" s="103"/>
      <c r="S66" s="103"/>
      <c r="T66" s="103"/>
      <c r="U66" s="103"/>
      <c r="V66" s="103"/>
      <c r="W66" s="103"/>
      <c r="X66" s="103"/>
      <c r="Y66" s="103"/>
    </row>
    <row r="67" spans="1:25" ht="12.75" customHeight="1">
      <c r="A67" s="3"/>
      <c r="B67" s="60"/>
      <c r="C67" s="56"/>
      <c r="D67" s="1"/>
      <c r="E67" s="38"/>
      <c r="F67" s="3"/>
      <c r="G67" s="8"/>
      <c r="H67" s="61"/>
      <c r="I67" s="1"/>
      <c r="J67" s="1"/>
      <c r="K67" s="3"/>
      <c r="L67" s="3"/>
      <c r="M67" s="3"/>
      <c r="N67" s="3"/>
      <c r="O67" s="61"/>
      <c r="P67" s="1"/>
      <c r="Q67" s="1"/>
      <c r="R67" s="1"/>
      <c r="S67" s="1"/>
      <c r="T67" s="1"/>
      <c r="U67" s="1"/>
      <c r="V67" s="1"/>
      <c r="X67" s="1"/>
    </row>
    <row r="68" spans="1:25" ht="12.75" customHeight="1">
      <c r="A68" s="159" t="s">
        <v>139</v>
      </c>
      <c r="B68" s="159"/>
      <c r="C68" s="159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  <c r="W68" s="159"/>
      <c r="X68" s="159"/>
    </row>
    <row r="69" spans="1:25" ht="12.75" customHeight="1">
      <c r="A69" s="165"/>
      <c r="B69" s="165"/>
      <c r="C69" s="165"/>
      <c r="D69" s="165"/>
      <c r="E69" s="165"/>
      <c r="F69" s="165"/>
      <c r="G69" s="165"/>
      <c r="H69" s="165"/>
      <c r="I69" s="278" t="s">
        <v>140</v>
      </c>
      <c r="J69" s="278"/>
      <c r="K69" s="278" t="s">
        <v>11</v>
      </c>
      <c r="L69" s="278"/>
      <c r="M69" s="278"/>
      <c r="N69" s="278" t="s">
        <v>141</v>
      </c>
      <c r="O69" s="278"/>
      <c r="P69" s="278" t="s">
        <v>32</v>
      </c>
      <c r="Q69" s="278"/>
      <c r="R69" s="278"/>
      <c r="S69" s="278"/>
      <c r="T69" s="278"/>
      <c r="U69" s="278"/>
      <c r="V69" s="278"/>
      <c r="W69" s="278" t="s">
        <v>228</v>
      </c>
      <c r="X69" s="278"/>
    </row>
    <row r="70" spans="1:25" ht="26.4">
      <c r="A70" s="32" t="s">
        <v>142</v>
      </c>
      <c r="B70" s="32" t="s">
        <v>143</v>
      </c>
      <c r="C70" s="62"/>
      <c r="D70" s="62" t="s">
        <v>34</v>
      </c>
      <c r="E70" s="62" t="s">
        <v>35</v>
      </c>
      <c r="F70" s="62" t="s">
        <v>144</v>
      </c>
      <c r="G70" s="62" t="s">
        <v>145</v>
      </c>
      <c r="H70" s="62" t="s">
        <v>36</v>
      </c>
      <c r="I70" s="196" t="s">
        <v>40</v>
      </c>
      <c r="J70" s="197" t="s">
        <v>41</v>
      </c>
      <c r="K70" s="63" t="s">
        <v>37</v>
      </c>
      <c r="L70" s="64" t="s">
        <v>38</v>
      </c>
      <c r="M70" s="65" t="s">
        <v>39</v>
      </c>
      <c r="N70" s="63" t="s">
        <v>40</v>
      </c>
      <c r="O70" s="66" t="s">
        <v>41</v>
      </c>
      <c r="P70" s="63" t="s">
        <v>42</v>
      </c>
      <c r="Q70" s="64" t="s">
        <v>43</v>
      </c>
      <c r="R70" s="64" t="s">
        <v>44</v>
      </c>
      <c r="S70" s="64" t="s">
        <v>45</v>
      </c>
      <c r="T70" s="64" t="s">
        <v>46</v>
      </c>
      <c r="U70" s="64" t="s">
        <v>47</v>
      </c>
      <c r="V70" s="64" t="s">
        <v>48</v>
      </c>
      <c r="W70" s="63" t="s">
        <v>40</v>
      </c>
      <c r="X70" s="186" t="s">
        <v>41</v>
      </c>
    </row>
    <row r="71" spans="1:25" ht="12.75" customHeight="1">
      <c r="A71" s="67" t="s">
        <v>49</v>
      </c>
      <c r="B71" s="3" t="s">
        <v>247</v>
      </c>
      <c r="C71" s="37"/>
      <c r="D71" s="42">
        <v>4</v>
      </c>
      <c r="E71" s="68">
        <v>366</v>
      </c>
      <c r="F71" s="68">
        <v>0</v>
      </c>
      <c r="G71" s="69">
        <v>1</v>
      </c>
      <c r="H71" s="70" t="s">
        <v>64</v>
      </c>
      <c r="I71" s="183">
        <v>2050</v>
      </c>
      <c r="J71" s="74">
        <f>IF($Y71 = 1,$I71/$E71,"")</f>
        <v>5.6010928961748636</v>
      </c>
      <c r="K71" s="71">
        <v>0</v>
      </c>
      <c r="L71" s="71">
        <v>0</v>
      </c>
      <c r="M71" s="72">
        <v>0</v>
      </c>
      <c r="N71" s="73">
        <f>IF($Y71 = 1, $I71-K71/12-L71/12-M71,"")</f>
        <v>2050</v>
      </c>
      <c r="O71" s="74">
        <f>IF($Y71 = 1,$N71/($E71),"")</f>
        <v>5.6010928961748636</v>
      </c>
      <c r="P71" s="75">
        <f t="shared" ref="P71:P134" si="1">IF($Y71 = 1,IF($P$23="No",$P$24,0),"")</f>
        <v>0</v>
      </c>
      <c r="Q71" s="76">
        <f>IF($Y71 = 1,$Q$19,"")</f>
        <v>0</v>
      </c>
      <c r="R71" s="73">
        <f t="shared" ref="R71:R134" si="2">IF($Y71 = 1,IFERROR(IF($P$34="Per Bed",$Q$34,$Q$34 /F71),0) + IFERROR(IF($P$35="Per Bed",$Q$35,$Q$35/F71),0),"")</f>
        <v>0</v>
      </c>
      <c r="S71" s="73">
        <f t="shared" ref="S71:S134" si="3">IF($Y71 = 1,IFERROR(IF($P$36="Per Bed",$Q$36,$Q$36/F71),0),"")</f>
        <v>0</v>
      </c>
      <c r="T71" s="73">
        <f t="shared" ref="T71:T134" si="4">IF($Y71 = 1,IFERROR(IF($P$38="Per Bed",$Q$38,$Q$38 /F71),0) + IFERROR(IF($P$39="Per Bed",$Q$39,$Q$39/F71),0),"")</f>
        <v>0</v>
      </c>
      <c r="U71" s="73">
        <f t="shared" ref="U71:U134" si="5">IF($Y71 = 1,IFERROR(IF($P$40="Per Bed",$Q$40,$Q$40/F71),0) + IFERROR(IF($P$41="Per Bed",$Q$41,$Q$41/F71),0) + IFERROR(IF($P$42="Per Bed",$Q$42,$Q$42/F71),0),"")</f>
        <v>0</v>
      </c>
      <c r="V71" s="73">
        <f>IF($Y71 = 1,$I$44,"")</f>
        <v>0</v>
      </c>
      <c r="W71" s="77">
        <f>IF($Y71 = 1,N71+SUM(P71:V71),"")</f>
        <v>2050</v>
      </c>
      <c r="X71" s="187">
        <f>IF($Y71 = 1,$W71/$E71,"")</f>
        <v>5.6010928961748636</v>
      </c>
      <c r="Y71" s="14">
        <f>IF(AND(A71&lt;&gt;"", E71 &gt; 0, F71 &lt;&gt; ""),  1, 0 )</f>
        <v>1</v>
      </c>
    </row>
    <row r="72" spans="1:25" ht="12.75" customHeight="1">
      <c r="A72" s="67" t="s">
        <v>49</v>
      </c>
      <c r="B72" s="3" t="s">
        <v>248</v>
      </c>
      <c r="C72" s="37"/>
      <c r="D72" s="42">
        <v>1</v>
      </c>
      <c r="E72" s="68">
        <v>423</v>
      </c>
      <c r="F72" s="68">
        <v>0</v>
      </c>
      <c r="G72" s="69">
        <v>1</v>
      </c>
      <c r="H72" s="78" t="s">
        <v>64</v>
      </c>
      <c r="I72" s="184">
        <v>2465</v>
      </c>
      <c r="J72" s="79">
        <f>IF($Y72 = 1,$I72/$E72,"")</f>
        <v>5.8274231678486998</v>
      </c>
      <c r="K72" s="71">
        <v>0</v>
      </c>
      <c r="L72" s="71">
        <v>0</v>
      </c>
      <c r="M72" s="72">
        <v>0</v>
      </c>
      <c r="N72" s="73">
        <f t="shared" ref="N72:N135" si="6">IF($Y72 = 1, $I72-K72/12-L72/12-M72,"")</f>
        <v>2465</v>
      </c>
      <c r="O72" s="79">
        <f t="shared" ref="O72:O229" si="7">IF($Y72 = 1,$N72/($E72),"")</f>
        <v>5.8274231678486998</v>
      </c>
      <c r="P72" s="80">
        <f t="shared" si="1"/>
        <v>0</v>
      </c>
      <c r="Q72" s="76">
        <f t="shared" ref="Q72:Q135" si="8">IF($Y72 = 1,$Q$19,"")</f>
        <v>0</v>
      </c>
      <c r="R72" s="73">
        <f t="shared" si="2"/>
        <v>0</v>
      </c>
      <c r="S72" s="73">
        <f t="shared" si="3"/>
        <v>0</v>
      </c>
      <c r="T72" s="73">
        <f t="shared" si="4"/>
        <v>0</v>
      </c>
      <c r="U72" s="73">
        <f t="shared" si="5"/>
        <v>0</v>
      </c>
      <c r="V72" s="73">
        <f>IF($Y72 = 1,$I$44,"")</f>
        <v>0</v>
      </c>
      <c r="W72" s="81">
        <f t="shared" ref="W72:W75" si="9">IF($Y72 = 1,N72+SUM(P72:V72),"")</f>
        <v>2465</v>
      </c>
      <c r="X72" s="188">
        <f t="shared" ref="X72:X229" si="10">IF($Y72 = 1,$W72/$E72,"")</f>
        <v>5.8274231678486998</v>
      </c>
      <c r="Y72" s="14">
        <f>IF(AND(A72&lt;&gt;"", E72 &gt; 0, F72 &lt;&gt; ""),  1, 0 )</f>
        <v>1</v>
      </c>
    </row>
    <row r="73" spans="1:25" ht="12.75" customHeight="1">
      <c r="A73" s="67" t="s">
        <v>51</v>
      </c>
      <c r="B73" s="3" t="s">
        <v>150</v>
      </c>
      <c r="C73" s="37"/>
      <c r="D73" s="42">
        <v>1</v>
      </c>
      <c r="E73" s="68">
        <v>441</v>
      </c>
      <c r="F73" s="68">
        <v>1</v>
      </c>
      <c r="G73" s="69">
        <v>1</v>
      </c>
      <c r="H73" s="78" t="s">
        <v>64</v>
      </c>
      <c r="I73" s="184">
        <v>2100</v>
      </c>
      <c r="J73" s="79">
        <f t="shared" ref="J73:J136" si="11">IF($Y73 = 1,$I73/$E73,"")</f>
        <v>4.7619047619047619</v>
      </c>
      <c r="K73" s="71">
        <v>0</v>
      </c>
      <c r="L73" s="71">
        <v>0</v>
      </c>
      <c r="M73" s="72">
        <v>0</v>
      </c>
      <c r="N73" s="73">
        <f t="shared" si="6"/>
        <v>2100</v>
      </c>
      <c r="O73" s="79">
        <f t="shared" si="7"/>
        <v>4.7619047619047619</v>
      </c>
      <c r="P73" s="80">
        <f t="shared" si="1"/>
        <v>0</v>
      </c>
      <c r="Q73" s="76">
        <f t="shared" si="8"/>
        <v>0</v>
      </c>
      <c r="R73" s="73">
        <f t="shared" si="2"/>
        <v>0</v>
      </c>
      <c r="S73" s="73">
        <f t="shared" si="3"/>
        <v>0</v>
      </c>
      <c r="T73" s="73">
        <f t="shared" si="4"/>
        <v>0</v>
      </c>
      <c r="U73" s="73">
        <f t="shared" si="5"/>
        <v>0</v>
      </c>
      <c r="V73" s="73">
        <f t="shared" ref="V73:V136" si="12">IF($Y73 = 1,$I$44,"")</f>
        <v>0</v>
      </c>
      <c r="W73" s="81">
        <f t="shared" si="9"/>
        <v>2100</v>
      </c>
      <c r="X73" s="188">
        <f t="shared" si="10"/>
        <v>4.7619047619047619</v>
      </c>
      <c r="Y73" s="14">
        <f t="shared" ref="Y73:Y136" si="13">IF(AND(A73&lt;&gt;"", E73 &gt; 0, F73 &lt;&gt; ""),  1, 0 )</f>
        <v>1</v>
      </c>
    </row>
    <row r="74" spans="1:25" ht="12.75" customHeight="1">
      <c r="A74" s="3" t="s">
        <v>51</v>
      </c>
      <c r="B74" s="3" t="s">
        <v>249</v>
      </c>
      <c r="C74" s="37"/>
      <c r="D74" s="42">
        <v>1</v>
      </c>
      <c r="E74" s="68">
        <v>667</v>
      </c>
      <c r="F74" s="68">
        <v>1</v>
      </c>
      <c r="G74" s="69">
        <v>1</v>
      </c>
      <c r="H74" s="78" t="s">
        <v>64</v>
      </c>
      <c r="I74" s="184">
        <v>2225</v>
      </c>
      <c r="J74" s="79">
        <f t="shared" si="11"/>
        <v>3.3358320839580209</v>
      </c>
      <c r="K74" s="71">
        <v>0</v>
      </c>
      <c r="L74" s="71">
        <v>0</v>
      </c>
      <c r="M74" s="72">
        <v>0</v>
      </c>
      <c r="N74" s="73">
        <f t="shared" si="6"/>
        <v>2225</v>
      </c>
      <c r="O74" s="79">
        <f t="shared" si="7"/>
        <v>3.3358320839580209</v>
      </c>
      <c r="P74" s="80">
        <f t="shared" si="1"/>
        <v>0</v>
      </c>
      <c r="Q74" s="76">
        <f t="shared" si="8"/>
        <v>0</v>
      </c>
      <c r="R74" s="73">
        <f t="shared" si="2"/>
        <v>0</v>
      </c>
      <c r="S74" s="73">
        <f t="shared" si="3"/>
        <v>0</v>
      </c>
      <c r="T74" s="73">
        <f t="shared" si="4"/>
        <v>0</v>
      </c>
      <c r="U74" s="73">
        <f t="shared" si="5"/>
        <v>0</v>
      </c>
      <c r="V74" s="73">
        <f t="shared" si="12"/>
        <v>0</v>
      </c>
      <c r="W74" s="81">
        <f t="shared" si="9"/>
        <v>2225</v>
      </c>
      <c r="X74" s="188">
        <f t="shared" si="10"/>
        <v>3.3358320839580209</v>
      </c>
      <c r="Y74" s="14">
        <f t="shared" si="13"/>
        <v>1</v>
      </c>
    </row>
    <row r="75" spans="1:25" ht="12.75" customHeight="1">
      <c r="A75" s="67" t="s">
        <v>52</v>
      </c>
      <c r="B75" s="3" t="s">
        <v>151</v>
      </c>
      <c r="C75" s="37" t="s">
        <v>250</v>
      </c>
      <c r="D75" s="42">
        <v>10</v>
      </c>
      <c r="E75" s="68">
        <v>637</v>
      </c>
      <c r="F75" s="68">
        <v>2</v>
      </c>
      <c r="G75" s="69">
        <v>1</v>
      </c>
      <c r="H75" s="78" t="s">
        <v>64</v>
      </c>
      <c r="I75" s="184">
        <v>1695</v>
      </c>
      <c r="J75" s="79">
        <f t="shared" si="11"/>
        <v>2.6609105180533752</v>
      </c>
      <c r="K75" s="71">
        <v>0</v>
      </c>
      <c r="L75" s="71">
        <v>0</v>
      </c>
      <c r="M75" s="72">
        <v>0</v>
      </c>
      <c r="N75" s="73">
        <f t="shared" si="6"/>
        <v>1695</v>
      </c>
      <c r="O75" s="79">
        <f t="shared" si="7"/>
        <v>2.6609105180533752</v>
      </c>
      <c r="P75" s="80">
        <f t="shared" si="1"/>
        <v>0</v>
      </c>
      <c r="Q75" s="76">
        <f t="shared" si="8"/>
        <v>0</v>
      </c>
      <c r="R75" s="73">
        <f t="shared" si="2"/>
        <v>0</v>
      </c>
      <c r="S75" s="73">
        <f t="shared" si="3"/>
        <v>0</v>
      </c>
      <c r="T75" s="73">
        <f t="shared" si="4"/>
        <v>0</v>
      </c>
      <c r="U75" s="73">
        <f t="shared" si="5"/>
        <v>0</v>
      </c>
      <c r="V75" s="73">
        <f t="shared" si="12"/>
        <v>0</v>
      </c>
      <c r="W75" s="81">
        <f t="shared" si="9"/>
        <v>1695</v>
      </c>
      <c r="X75" s="188">
        <f t="shared" si="10"/>
        <v>2.6609105180533752</v>
      </c>
      <c r="Y75" s="14">
        <f t="shared" si="13"/>
        <v>1</v>
      </c>
    </row>
    <row r="76" spans="1:25" ht="12.75" customHeight="1">
      <c r="A76" s="67" t="s">
        <v>52</v>
      </c>
      <c r="B76" s="3" t="s">
        <v>152</v>
      </c>
      <c r="C76" s="37" t="s">
        <v>250</v>
      </c>
      <c r="D76" s="42">
        <v>8</v>
      </c>
      <c r="E76" s="68">
        <v>679</v>
      </c>
      <c r="F76" s="68">
        <v>2</v>
      </c>
      <c r="G76" s="69">
        <v>1</v>
      </c>
      <c r="H76" s="78" t="s">
        <v>64</v>
      </c>
      <c r="I76" s="184">
        <v>1715</v>
      </c>
      <c r="J76" s="79">
        <f t="shared" si="11"/>
        <v>2.5257731958762886</v>
      </c>
      <c r="K76" s="71">
        <v>0</v>
      </c>
      <c r="L76" s="71">
        <v>0</v>
      </c>
      <c r="M76" s="72">
        <v>0</v>
      </c>
      <c r="N76" s="73">
        <f t="shared" si="6"/>
        <v>1715</v>
      </c>
      <c r="O76" s="79">
        <f t="shared" si="7"/>
        <v>2.5257731958762886</v>
      </c>
      <c r="P76" s="80">
        <f t="shared" si="1"/>
        <v>0</v>
      </c>
      <c r="Q76" s="76">
        <f t="shared" si="8"/>
        <v>0</v>
      </c>
      <c r="R76" s="73">
        <f t="shared" si="2"/>
        <v>0</v>
      </c>
      <c r="S76" s="73">
        <f t="shared" si="3"/>
        <v>0</v>
      </c>
      <c r="T76" s="73">
        <f t="shared" si="4"/>
        <v>0</v>
      </c>
      <c r="U76" s="73">
        <f t="shared" si="5"/>
        <v>0</v>
      </c>
      <c r="V76" s="73">
        <f t="shared" si="12"/>
        <v>0</v>
      </c>
      <c r="W76" s="81">
        <f t="shared" ref="W76:W139" si="14">IF($Y76 = 1,N76+SUM(P76:V76),"")</f>
        <v>1715</v>
      </c>
      <c r="X76" s="188">
        <f t="shared" si="10"/>
        <v>2.5257731958762886</v>
      </c>
      <c r="Y76" s="14">
        <f t="shared" si="13"/>
        <v>1</v>
      </c>
    </row>
    <row r="77" spans="1:25" ht="12.75" customHeight="1">
      <c r="A77" s="67" t="s">
        <v>52</v>
      </c>
      <c r="B77" s="3" t="s">
        <v>251</v>
      </c>
      <c r="C77" s="37"/>
      <c r="D77" s="42">
        <v>6</v>
      </c>
      <c r="E77" s="68">
        <v>678</v>
      </c>
      <c r="F77" s="68">
        <v>2</v>
      </c>
      <c r="G77" s="69">
        <v>1</v>
      </c>
      <c r="H77" s="78" t="s">
        <v>56</v>
      </c>
      <c r="I77" s="184">
        <v>1695</v>
      </c>
      <c r="J77" s="79">
        <f t="shared" si="11"/>
        <v>2.5</v>
      </c>
      <c r="K77" s="71">
        <v>0</v>
      </c>
      <c r="L77" s="71">
        <v>0</v>
      </c>
      <c r="M77" s="72">
        <v>0</v>
      </c>
      <c r="N77" s="73">
        <f t="shared" si="6"/>
        <v>1695</v>
      </c>
      <c r="O77" s="79">
        <f t="shared" si="7"/>
        <v>2.5</v>
      </c>
      <c r="P77" s="80">
        <f t="shared" si="1"/>
        <v>0</v>
      </c>
      <c r="Q77" s="76">
        <f t="shared" si="8"/>
        <v>0</v>
      </c>
      <c r="R77" s="73">
        <f t="shared" si="2"/>
        <v>0</v>
      </c>
      <c r="S77" s="73">
        <f t="shared" si="3"/>
        <v>0</v>
      </c>
      <c r="T77" s="73">
        <f t="shared" si="4"/>
        <v>0</v>
      </c>
      <c r="U77" s="73">
        <f t="shared" si="5"/>
        <v>0</v>
      </c>
      <c r="V77" s="73">
        <f t="shared" si="12"/>
        <v>0</v>
      </c>
      <c r="W77" s="81">
        <f t="shared" si="14"/>
        <v>1695</v>
      </c>
      <c r="X77" s="188">
        <f t="shared" si="10"/>
        <v>2.5</v>
      </c>
      <c r="Y77" s="14">
        <f t="shared" si="13"/>
        <v>1</v>
      </c>
    </row>
    <row r="78" spans="1:25" ht="12.75" customHeight="1">
      <c r="A78" s="67" t="s">
        <v>52</v>
      </c>
      <c r="B78" s="3" t="s">
        <v>252</v>
      </c>
      <c r="C78" s="37"/>
      <c r="D78" s="42">
        <v>8</v>
      </c>
      <c r="E78" s="68">
        <v>734</v>
      </c>
      <c r="F78" s="68">
        <v>2</v>
      </c>
      <c r="G78" s="69">
        <v>1</v>
      </c>
      <c r="H78" s="78" t="s">
        <v>56</v>
      </c>
      <c r="I78" s="184">
        <v>1720</v>
      </c>
      <c r="J78" s="79">
        <f t="shared" si="11"/>
        <v>2.3433242506811989</v>
      </c>
      <c r="K78" s="71">
        <v>0</v>
      </c>
      <c r="L78" s="71">
        <v>0</v>
      </c>
      <c r="M78" s="72">
        <v>0</v>
      </c>
      <c r="N78" s="73">
        <f t="shared" si="6"/>
        <v>1720</v>
      </c>
      <c r="O78" s="79">
        <f t="shared" si="7"/>
        <v>2.3433242506811989</v>
      </c>
      <c r="P78" s="80">
        <f t="shared" si="1"/>
        <v>0</v>
      </c>
      <c r="Q78" s="76">
        <f t="shared" si="8"/>
        <v>0</v>
      </c>
      <c r="R78" s="73">
        <f t="shared" si="2"/>
        <v>0</v>
      </c>
      <c r="S78" s="73">
        <f t="shared" si="3"/>
        <v>0</v>
      </c>
      <c r="T78" s="73">
        <f t="shared" si="4"/>
        <v>0</v>
      </c>
      <c r="U78" s="73">
        <f t="shared" si="5"/>
        <v>0</v>
      </c>
      <c r="V78" s="73">
        <f t="shared" si="12"/>
        <v>0</v>
      </c>
      <c r="W78" s="81">
        <f t="shared" si="14"/>
        <v>1720</v>
      </c>
      <c r="X78" s="188">
        <f t="shared" si="10"/>
        <v>2.3433242506811989</v>
      </c>
      <c r="Y78" s="14">
        <f t="shared" si="13"/>
        <v>1</v>
      </c>
    </row>
    <row r="79" spans="1:25" ht="12.75" customHeight="1">
      <c r="A79" s="67" t="s">
        <v>52</v>
      </c>
      <c r="B79" s="3" t="s">
        <v>253</v>
      </c>
      <c r="C79" s="37"/>
      <c r="D79" s="42">
        <v>8</v>
      </c>
      <c r="E79" s="68">
        <v>734</v>
      </c>
      <c r="F79" s="68">
        <v>2</v>
      </c>
      <c r="G79" s="69">
        <v>1</v>
      </c>
      <c r="H79" s="78" t="s">
        <v>56</v>
      </c>
      <c r="I79" s="184">
        <v>1725</v>
      </c>
      <c r="J79" s="79">
        <f t="shared" si="11"/>
        <v>2.3501362397820165</v>
      </c>
      <c r="K79" s="71">
        <v>0</v>
      </c>
      <c r="L79" s="71">
        <v>0</v>
      </c>
      <c r="M79" s="72">
        <v>0</v>
      </c>
      <c r="N79" s="73">
        <f t="shared" si="6"/>
        <v>1725</v>
      </c>
      <c r="O79" s="79">
        <f t="shared" si="7"/>
        <v>2.3501362397820165</v>
      </c>
      <c r="P79" s="80">
        <f t="shared" si="1"/>
        <v>0</v>
      </c>
      <c r="Q79" s="76">
        <f t="shared" si="8"/>
        <v>0</v>
      </c>
      <c r="R79" s="73">
        <f t="shared" si="2"/>
        <v>0</v>
      </c>
      <c r="S79" s="73">
        <f t="shared" si="3"/>
        <v>0</v>
      </c>
      <c r="T79" s="73">
        <f t="shared" si="4"/>
        <v>0</v>
      </c>
      <c r="U79" s="73">
        <f t="shared" si="5"/>
        <v>0</v>
      </c>
      <c r="V79" s="73">
        <f t="shared" si="12"/>
        <v>0</v>
      </c>
      <c r="W79" s="81">
        <f t="shared" si="14"/>
        <v>1725</v>
      </c>
      <c r="X79" s="188">
        <f t="shared" si="10"/>
        <v>2.3501362397820165</v>
      </c>
      <c r="Y79" s="14">
        <f t="shared" si="13"/>
        <v>1</v>
      </c>
    </row>
    <row r="80" spans="1:25" ht="12.75" customHeight="1">
      <c r="A80" s="67" t="s">
        <v>52</v>
      </c>
      <c r="B80" s="3" t="s">
        <v>254</v>
      </c>
      <c r="C80" s="37"/>
      <c r="D80" s="42">
        <v>10</v>
      </c>
      <c r="E80" s="68">
        <v>986</v>
      </c>
      <c r="F80" s="68">
        <v>2</v>
      </c>
      <c r="G80" s="69">
        <v>1</v>
      </c>
      <c r="H80" s="78" t="s">
        <v>56</v>
      </c>
      <c r="I80" s="184">
        <v>1755</v>
      </c>
      <c r="J80" s="79">
        <f t="shared" si="11"/>
        <v>1.7799188640973631</v>
      </c>
      <c r="K80" s="71">
        <v>0</v>
      </c>
      <c r="L80" s="71">
        <v>0</v>
      </c>
      <c r="M80" s="72">
        <v>0</v>
      </c>
      <c r="N80" s="73">
        <f t="shared" si="6"/>
        <v>1755</v>
      </c>
      <c r="O80" s="79">
        <f t="shared" si="7"/>
        <v>1.7799188640973631</v>
      </c>
      <c r="P80" s="80">
        <f t="shared" si="1"/>
        <v>0</v>
      </c>
      <c r="Q80" s="76">
        <f t="shared" si="8"/>
        <v>0</v>
      </c>
      <c r="R80" s="73">
        <f t="shared" si="2"/>
        <v>0</v>
      </c>
      <c r="S80" s="73">
        <f t="shared" si="3"/>
        <v>0</v>
      </c>
      <c r="T80" s="73">
        <f t="shared" si="4"/>
        <v>0</v>
      </c>
      <c r="U80" s="73">
        <f t="shared" si="5"/>
        <v>0</v>
      </c>
      <c r="V80" s="73">
        <f t="shared" si="12"/>
        <v>0</v>
      </c>
      <c r="W80" s="81">
        <f t="shared" si="14"/>
        <v>1755</v>
      </c>
      <c r="X80" s="188">
        <f t="shared" si="10"/>
        <v>1.7799188640973631</v>
      </c>
      <c r="Y80" s="14">
        <f t="shared" si="13"/>
        <v>1</v>
      </c>
    </row>
    <row r="81" spans="1:25" ht="12.75" customHeight="1">
      <c r="A81" s="67" t="s">
        <v>53</v>
      </c>
      <c r="B81" s="3" t="s">
        <v>255</v>
      </c>
      <c r="C81" s="37"/>
      <c r="D81" s="42">
        <v>12</v>
      </c>
      <c r="E81" s="68">
        <v>1130</v>
      </c>
      <c r="F81" s="68">
        <v>3</v>
      </c>
      <c r="G81" s="69">
        <v>1</v>
      </c>
      <c r="H81" s="78" t="s">
        <v>64</v>
      </c>
      <c r="I81" s="184">
        <v>1565</v>
      </c>
      <c r="J81" s="79">
        <f t="shared" si="11"/>
        <v>1.3849557522123894</v>
      </c>
      <c r="K81" s="71">
        <v>0</v>
      </c>
      <c r="L81" s="71">
        <v>0</v>
      </c>
      <c r="M81" s="72">
        <v>0</v>
      </c>
      <c r="N81" s="73">
        <f t="shared" si="6"/>
        <v>1565</v>
      </c>
      <c r="O81" s="79">
        <f t="shared" si="7"/>
        <v>1.3849557522123894</v>
      </c>
      <c r="P81" s="80">
        <f t="shared" si="1"/>
        <v>0</v>
      </c>
      <c r="Q81" s="76">
        <f t="shared" si="8"/>
        <v>0</v>
      </c>
      <c r="R81" s="73">
        <f t="shared" si="2"/>
        <v>0</v>
      </c>
      <c r="S81" s="73">
        <f t="shared" si="3"/>
        <v>0</v>
      </c>
      <c r="T81" s="73">
        <f t="shared" si="4"/>
        <v>0</v>
      </c>
      <c r="U81" s="73">
        <f t="shared" si="5"/>
        <v>0</v>
      </c>
      <c r="V81" s="73">
        <f t="shared" si="12"/>
        <v>0</v>
      </c>
      <c r="W81" s="81">
        <f t="shared" si="14"/>
        <v>1565</v>
      </c>
      <c r="X81" s="188">
        <f t="shared" si="10"/>
        <v>1.3849557522123894</v>
      </c>
      <c r="Y81" s="14">
        <f t="shared" si="13"/>
        <v>1</v>
      </c>
    </row>
    <row r="82" spans="1:25" ht="12.75" customHeight="1">
      <c r="A82" s="67" t="s">
        <v>53</v>
      </c>
      <c r="B82" s="3" t="s">
        <v>256</v>
      </c>
      <c r="C82" s="37"/>
      <c r="D82" s="42">
        <v>36</v>
      </c>
      <c r="E82" s="68">
        <v>1034</v>
      </c>
      <c r="F82" s="68">
        <v>3</v>
      </c>
      <c r="G82" s="69">
        <v>1</v>
      </c>
      <c r="H82" s="78" t="s">
        <v>56</v>
      </c>
      <c r="I82" s="184">
        <v>1650</v>
      </c>
      <c r="J82" s="79">
        <f t="shared" si="11"/>
        <v>1.5957446808510638</v>
      </c>
      <c r="K82" s="71">
        <v>0</v>
      </c>
      <c r="L82" s="71">
        <v>0</v>
      </c>
      <c r="M82" s="72">
        <v>0</v>
      </c>
      <c r="N82" s="73">
        <f t="shared" si="6"/>
        <v>1650</v>
      </c>
      <c r="O82" s="79">
        <f t="shared" si="7"/>
        <v>1.5957446808510638</v>
      </c>
      <c r="P82" s="80">
        <f t="shared" si="1"/>
        <v>0</v>
      </c>
      <c r="Q82" s="76">
        <f t="shared" si="8"/>
        <v>0</v>
      </c>
      <c r="R82" s="73">
        <f t="shared" si="2"/>
        <v>0</v>
      </c>
      <c r="S82" s="73">
        <f t="shared" si="3"/>
        <v>0</v>
      </c>
      <c r="T82" s="73">
        <f t="shared" si="4"/>
        <v>0</v>
      </c>
      <c r="U82" s="73">
        <f t="shared" si="5"/>
        <v>0</v>
      </c>
      <c r="V82" s="73">
        <f t="shared" si="12"/>
        <v>0</v>
      </c>
      <c r="W82" s="81">
        <f t="shared" si="14"/>
        <v>1650</v>
      </c>
      <c r="X82" s="188">
        <f t="shared" si="10"/>
        <v>1.5957446808510638</v>
      </c>
      <c r="Y82" s="14">
        <f t="shared" si="13"/>
        <v>1</v>
      </c>
    </row>
    <row r="83" spans="1:25" ht="12.75" customHeight="1">
      <c r="A83" s="67" t="s">
        <v>53</v>
      </c>
      <c r="B83" s="3" t="s">
        <v>257</v>
      </c>
      <c r="C83" s="37"/>
      <c r="D83" s="42">
        <v>24</v>
      </c>
      <c r="E83" s="68">
        <v>873</v>
      </c>
      <c r="F83" s="68">
        <v>2</v>
      </c>
      <c r="G83" s="69">
        <v>2</v>
      </c>
      <c r="H83" s="78" t="s">
        <v>56</v>
      </c>
      <c r="I83" s="184">
        <v>1585</v>
      </c>
      <c r="J83" s="79">
        <f t="shared" si="11"/>
        <v>1.8155784650630011</v>
      </c>
      <c r="K83" s="71">
        <v>0</v>
      </c>
      <c r="L83" s="71">
        <v>0</v>
      </c>
      <c r="M83" s="72">
        <v>0</v>
      </c>
      <c r="N83" s="73">
        <f t="shared" si="6"/>
        <v>1585</v>
      </c>
      <c r="O83" s="79">
        <f t="shared" si="7"/>
        <v>1.8155784650630011</v>
      </c>
      <c r="P83" s="80">
        <f t="shared" si="1"/>
        <v>0</v>
      </c>
      <c r="Q83" s="76">
        <f t="shared" si="8"/>
        <v>0</v>
      </c>
      <c r="R83" s="73">
        <f t="shared" si="2"/>
        <v>0</v>
      </c>
      <c r="S83" s="73">
        <f t="shared" si="3"/>
        <v>0</v>
      </c>
      <c r="T83" s="73">
        <f t="shared" si="4"/>
        <v>0</v>
      </c>
      <c r="U83" s="73">
        <f t="shared" si="5"/>
        <v>0</v>
      </c>
      <c r="V83" s="73">
        <f t="shared" si="12"/>
        <v>0</v>
      </c>
      <c r="W83" s="81">
        <f t="shared" si="14"/>
        <v>1585</v>
      </c>
      <c r="X83" s="188">
        <f t="shared" si="10"/>
        <v>1.8155784650630011</v>
      </c>
      <c r="Y83" s="14">
        <f t="shared" si="13"/>
        <v>1</v>
      </c>
    </row>
    <row r="84" spans="1:25" ht="12.75" customHeight="1">
      <c r="A84" s="67" t="s">
        <v>53</v>
      </c>
      <c r="B84" s="3" t="s">
        <v>258</v>
      </c>
      <c r="C84" s="37"/>
      <c r="D84" s="42">
        <v>3</v>
      </c>
      <c r="E84" s="68">
        <v>1265</v>
      </c>
      <c r="F84" s="68">
        <v>3</v>
      </c>
      <c r="G84" s="69">
        <v>1</v>
      </c>
      <c r="H84" s="78" t="s">
        <v>56</v>
      </c>
      <c r="I84" s="184">
        <v>1625</v>
      </c>
      <c r="J84" s="79">
        <f t="shared" si="11"/>
        <v>1.2845849802371541</v>
      </c>
      <c r="K84" s="71">
        <v>0</v>
      </c>
      <c r="L84" s="71">
        <v>0</v>
      </c>
      <c r="M84" s="72">
        <v>0</v>
      </c>
      <c r="N84" s="73">
        <f t="shared" si="6"/>
        <v>1625</v>
      </c>
      <c r="O84" s="79">
        <f t="shared" si="7"/>
        <v>1.2845849802371541</v>
      </c>
      <c r="P84" s="80">
        <f t="shared" si="1"/>
        <v>0</v>
      </c>
      <c r="Q84" s="76">
        <f t="shared" si="8"/>
        <v>0</v>
      </c>
      <c r="R84" s="73">
        <f t="shared" si="2"/>
        <v>0</v>
      </c>
      <c r="S84" s="73">
        <f t="shared" si="3"/>
        <v>0</v>
      </c>
      <c r="T84" s="73">
        <f t="shared" si="4"/>
        <v>0</v>
      </c>
      <c r="U84" s="73">
        <f t="shared" si="5"/>
        <v>0</v>
      </c>
      <c r="V84" s="73">
        <f t="shared" si="12"/>
        <v>0</v>
      </c>
      <c r="W84" s="81">
        <f t="shared" si="14"/>
        <v>1625</v>
      </c>
      <c r="X84" s="188">
        <f t="shared" si="10"/>
        <v>1.2845849802371541</v>
      </c>
      <c r="Y84" s="14">
        <f t="shared" si="13"/>
        <v>1</v>
      </c>
    </row>
    <row r="85" spans="1:25" ht="12.75" customHeight="1">
      <c r="A85" s="67" t="s">
        <v>54</v>
      </c>
      <c r="B85" s="3" t="s">
        <v>153</v>
      </c>
      <c r="C85" s="37"/>
      <c r="D85" s="42">
        <v>80</v>
      </c>
      <c r="E85" s="68">
        <v>1085</v>
      </c>
      <c r="F85" s="68">
        <v>4</v>
      </c>
      <c r="G85" s="69">
        <v>2</v>
      </c>
      <c r="H85" s="78" t="s">
        <v>56</v>
      </c>
      <c r="I85" s="184">
        <v>1550</v>
      </c>
      <c r="J85" s="79">
        <f t="shared" si="11"/>
        <v>1.4285714285714286</v>
      </c>
      <c r="K85" s="71">
        <v>0</v>
      </c>
      <c r="L85" s="71">
        <v>0</v>
      </c>
      <c r="M85" s="72">
        <v>0</v>
      </c>
      <c r="N85" s="73">
        <f t="shared" si="6"/>
        <v>1550</v>
      </c>
      <c r="O85" s="79">
        <f t="shared" si="7"/>
        <v>1.4285714285714286</v>
      </c>
      <c r="P85" s="80">
        <f t="shared" si="1"/>
        <v>0</v>
      </c>
      <c r="Q85" s="76">
        <f t="shared" si="8"/>
        <v>0</v>
      </c>
      <c r="R85" s="73">
        <f t="shared" si="2"/>
        <v>0</v>
      </c>
      <c r="S85" s="73">
        <f t="shared" si="3"/>
        <v>0</v>
      </c>
      <c r="T85" s="73">
        <f t="shared" si="4"/>
        <v>0</v>
      </c>
      <c r="U85" s="73">
        <f t="shared" si="5"/>
        <v>0</v>
      </c>
      <c r="V85" s="73">
        <f t="shared" si="12"/>
        <v>0</v>
      </c>
      <c r="W85" s="81">
        <f t="shared" si="14"/>
        <v>1550</v>
      </c>
      <c r="X85" s="188">
        <f t="shared" si="10"/>
        <v>1.4285714285714286</v>
      </c>
      <c r="Y85" s="14">
        <f t="shared" si="13"/>
        <v>1</v>
      </c>
    </row>
    <row r="86" spans="1:25" ht="12.75" customHeight="1">
      <c r="A86" s="67" t="s">
        <v>54</v>
      </c>
      <c r="B86" s="3" t="s">
        <v>259</v>
      </c>
      <c r="C86" s="37"/>
      <c r="D86" s="42">
        <v>64</v>
      </c>
      <c r="E86" s="68">
        <v>1436</v>
      </c>
      <c r="F86" s="68">
        <v>4</v>
      </c>
      <c r="G86" s="69">
        <v>2</v>
      </c>
      <c r="H86" s="78" t="s">
        <v>56</v>
      </c>
      <c r="I86" s="184">
        <v>1570</v>
      </c>
      <c r="J86" s="79">
        <f t="shared" si="11"/>
        <v>1.0933147632311977</v>
      </c>
      <c r="K86" s="71">
        <v>0</v>
      </c>
      <c r="L86" s="71">
        <v>0</v>
      </c>
      <c r="M86" s="72">
        <v>0</v>
      </c>
      <c r="N86" s="73">
        <f t="shared" si="6"/>
        <v>1570</v>
      </c>
      <c r="O86" s="79">
        <f t="shared" si="7"/>
        <v>1.0933147632311977</v>
      </c>
      <c r="P86" s="80">
        <f t="shared" si="1"/>
        <v>0</v>
      </c>
      <c r="Q86" s="76">
        <f t="shared" si="8"/>
        <v>0</v>
      </c>
      <c r="R86" s="73">
        <f t="shared" si="2"/>
        <v>0</v>
      </c>
      <c r="S86" s="73">
        <f t="shared" si="3"/>
        <v>0</v>
      </c>
      <c r="T86" s="73">
        <f t="shared" si="4"/>
        <v>0</v>
      </c>
      <c r="U86" s="73">
        <f t="shared" si="5"/>
        <v>0</v>
      </c>
      <c r="V86" s="73">
        <f t="shared" si="12"/>
        <v>0</v>
      </c>
      <c r="W86" s="81">
        <f t="shared" si="14"/>
        <v>1570</v>
      </c>
      <c r="X86" s="188">
        <f t="shared" si="10"/>
        <v>1.0933147632311977</v>
      </c>
      <c r="Y86" s="14">
        <f t="shared" si="13"/>
        <v>1</v>
      </c>
    </row>
    <row r="87" spans="1:25" ht="12.75" customHeight="1">
      <c r="A87" s="67" t="s">
        <v>54</v>
      </c>
      <c r="B87" s="3" t="s">
        <v>260</v>
      </c>
      <c r="C87" s="37"/>
      <c r="D87" s="42">
        <v>20</v>
      </c>
      <c r="E87" s="68">
        <v>1240</v>
      </c>
      <c r="F87" s="68">
        <v>4</v>
      </c>
      <c r="G87" s="69">
        <v>2</v>
      </c>
      <c r="H87" s="78" t="s">
        <v>56</v>
      </c>
      <c r="I87" s="184">
        <v>1535</v>
      </c>
      <c r="J87" s="79">
        <f t="shared" si="11"/>
        <v>1.2379032258064515</v>
      </c>
      <c r="K87" s="71">
        <v>0</v>
      </c>
      <c r="L87" s="71">
        <v>0</v>
      </c>
      <c r="M87" s="72">
        <v>0</v>
      </c>
      <c r="N87" s="73">
        <f t="shared" si="6"/>
        <v>1535</v>
      </c>
      <c r="O87" s="79">
        <f t="shared" si="7"/>
        <v>1.2379032258064515</v>
      </c>
      <c r="P87" s="80">
        <f t="shared" si="1"/>
        <v>0</v>
      </c>
      <c r="Q87" s="76">
        <f t="shared" si="8"/>
        <v>0</v>
      </c>
      <c r="R87" s="73">
        <f t="shared" si="2"/>
        <v>0</v>
      </c>
      <c r="S87" s="73">
        <f t="shared" si="3"/>
        <v>0</v>
      </c>
      <c r="T87" s="73">
        <f t="shared" si="4"/>
        <v>0</v>
      </c>
      <c r="U87" s="73">
        <f t="shared" si="5"/>
        <v>0</v>
      </c>
      <c r="V87" s="73">
        <f t="shared" si="12"/>
        <v>0</v>
      </c>
      <c r="W87" s="81">
        <f t="shared" si="14"/>
        <v>1535</v>
      </c>
      <c r="X87" s="188">
        <f t="shared" si="10"/>
        <v>1.2379032258064515</v>
      </c>
      <c r="Y87" s="14">
        <f t="shared" si="13"/>
        <v>1</v>
      </c>
    </row>
    <row r="88" spans="1:25" ht="12.75" customHeight="1">
      <c r="A88" s="67" t="s">
        <v>54</v>
      </c>
      <c r="B88" s="3" t="s">
        <v>261</v>
      </c>
      <c r="C88" s="37"/>
      <c r="D88" s="42">
        <v>32</v>
      </c>
      <c r="E88" s="68">
        <v>1085</v>
      </c>
      <c r="F88" s="68">
        <v>4</v>
      </c>
      <c r="G88" s="69">
        <v>2</v>
      </c>
      <c r="H88" s="78" t="s">
        <v>56</v>
      </c>
      <c r="I88" s="184">
        <v>1515</v>
      </c>
      <c r="J88" s="79">
        <f t="shared" si="11"/>
        <v>1.3963133640552996</v>
      </c>
      <c r="K88" s="71">
        <v>0</v>
      </c>
      <c r="L88" s="71">
        <v>0</v>
      </c>
      <c r="M88" s="72">
        <v>0</v>
      </c>
      <c r="N88" s="73">
        <f t="shared" si="6"/>
        <v>1515</v>
      </c>
      <c r="O88" s="79">
        <f t="shared" si="7"/>
        <v>1.3963133640552996</v>
      </c>
      <c r="P88" s="80">
        <f t="shared" si="1"/>
        <v>0</v>
      </c>
      <c r="Q88" s="76">
        <f t="shared" si="8"/>
        <v>0</v>
      </c>
      <c r="R88" s="73">
        <f t="shared" si="2"/>
        <v>0</v>
      </c>
      <c r="S88" s="73">
        <f t="shared" si="3"/>
        <v>0</v>
      </c>
      <c r="T88" s="73">
        <f t="shared" si="4"/>
        <v>0</v>
      </c>
      <c r="U88" s="73">
        <f t="shared" si="5"/>
        <v>0</v>
      </c>
      <c r="V88" s="73">
        <f t="shared" si="12"/>
        <v>0</v>
      </c>
      <c r="W88" s="81">
        <f t="shared" si="14"/>
        <v>1515</v>
      </c>
      <c r="X88" s="188">
        <f t="shared" si="10"/>
        <v>1.3963133640552996</v>
      </c>
      <c r="Y88" s="14">
        <f t="shared" si="13"/>
        <v>1</v>
      </c>
    </row>
    <row r="89" spans="1:25" ht="12.75" hidden="1" customHeight="1">
      <c r="A89" s="67" t="s">
        <v>250</v>
      </c>
      <c r="B89" s="3"/>
      <c r="C89" s="37"/>
      <c r="D89" s="42"/>
      <c r="E89" s="68"/>
      <c r="F89" s="68"/>
      <c r="G89" s="69"/>
      <c r="H89" s="78"/>
      <c r="I89" s="184"/>
      <c r="J89" s="79" t="str">
        <f t="shared" si="11"/>
        <v/>
      </c>
      <c r="K89" s="71"/>
      <c r="L89" s="71"/>
      <c r="M89" s="72"/>
      <c r="N89" s="73" t="str">
        <f t="shared" si="6"/>
        <v/>
      </c>
      <c r="O89" s="79" t="str">
        <f t="shared" si="7"/>
        <v/>
      </c>
      <c r="P89" s="80" t="str">
        <f t="shared" si="1"/>
        <v/>
      </c>
      <c r="Q89" s="76" t="str">
        <f t="shared" si="8"/>
        <v/>
      </c>
      <c r="R89" s="73" t="str">
        <f t="shared" si="2"/>
        <v/>
      </c>
      <c r="S89" s="73" t="str">
        <f t="shared" si="3"/>
        <v/>
      </c>
      <c r="T89" s="73" t="str">
        <f t="shared" si="4"/>
        <v/>
      </c>
      <c r="U89" s="73" t="str">
        <f t="shared" si="5"/>
        <v/>
      </c>
      <c r="V89" s="73" t="str">
        <f t="shared" si="12"/>
        <v/>
      </c>
      <c r="W89" s="81" t="str">
        <f t="shared" si="14"/>
        <v/>
      </c>
      <c r="X89" s="188" t="str">
        <f t="shared" si="10"/>
        <v/>
      </c>
      <c r="Y89" s="14">
        <f t="shared" si="13"/>
        <v>0</v>
      </c>
    </row>
    <row r="90" spans="1:25" ht="12.75" hidden="1" customHeight="1">
      <c r="A90" s="67" t="s">
        <v>250</v>
      </c>
      <c r="B90" s="3"/>
      <c r="C90" s="37"/>
      <c r="D90" s="42"/>
      <c r="E90" s="68"/>
      <c r="F90" s="68"/>
      <c r="G90" s="69"/>
      <c r="H90" s="78"/>
      <c r="I90" s="184"/>
      <c r="J90" s="79" t="str">
        <f t="shared" si="11"/>
        <v/>
      </c>
      <c r="K90" s="71"/>
      <c r="L90" s="71"/>
      <c r="M90" s="72"/>
      <c r="N90" s="73" t="str">
        <f t="shared" si="6"/>
        <v/>
      </c>
      <c r="O90" s="79" t="str">
        <f t="shared" si="7"/>
        <v/>
      </c>
      <c r="P90" s="80" t="str">
        <f t="shared" si="1"/>
        <v/>
      </c>
      <c r="Q90" s="76" t="str">
        <f t="shared" si="8"/>
        <v/>
      </c>
      <c r="R90" s="73" t="str">
        <f t="shared" si="2"/>
        <v/>
      </c>
      <c r="S90" s="73" t="str">
        <f t="shared" si="3"/>
        <v/>
      </c>
      <c r="T90" s="73" t="str">
        <f t="shared" si="4"/>
        <v/>
      </c>
      <c r="U90" s="73" t="str">
        <f t="shared" si="5"/>
        <v/>
      </c>
      <c r="V90" s="73" t="str">
        <f t="shared" si="12"/>
        <v/>
      </c>
      <c r="W90" s="81" t="str">
        <f t="shared" si="14"/>
        <v/>
      </c>
      <c r="X90" s="188" t="str">
        <f t="shared" si="10"/>
        <v/>
      </c>
      <c r="Y90" s="14">
        <f t="shared" si="13"/>
        <v>0</v>
      </c>
    </row>
    <row r="91" spans="1:25" ht="12.75" hidden="1" customHeight="1">
      <c r="A91" s="67" t="s">
        <v>250</v>
      </c>
      <c r="B91" s="3"/>
      <c r="C91" s="37"/>
      <c r="D91" s="42"/>
      <c r="E91" s="68"/>
      <c r="F91" s="68"/>
      <c r="G91" s="69"/>
      <c r="H91" s="78"/>
      <c r="I91" s="184"/>
      <c r="J91" s="79" t="str">
        <f t="shared" si="11"/>
        <v/>
      </c>
      <c r="K91" s="71"/>
      <c r="L91" s="71"/>
      <c r="M91" s="72"/>
      <c r="N91" s="73" t="str">
        <f t="shared" si="6"/>
        <v/>
      </c>
      <c r="O91" s="79" t="str">
        <f t="shared" si="7"/>
        <v/>
      </c>
      <c r="P91" s="80" t="str">
        <f t="shared" si="1"/>
        <v/>
      </c>
      <c r="Q91" s="76" t="str">
        <f t="shared" si="8"/>
        <v/>
      </c>
      <c r="R91" s="73" t="str">
        <f t="shared" si="2"/>
        <v/>
      </c>
      <c r="S91" s="73" t="str">
        <f t="shared" si="3"/>
        <v/>
      </c>
      <c r="T91" s="73" t="str">
        <f t="shared" si="4"/>
        <v/>
      </c>
      <c r="U91" s="73" t="str">
        <f t="shared" si="5"/>
        <v/>
      </c>
      <c r="V91" s="73" t="str">
        <f t="shared" si="12"/>
        <v/>
      </c>
      <c r="W91" s="81" t="str">
        <f t="shared" si="14"/>
        <v/>
      </c>
      <c r="X91" s="188" t="str">
        <f t="shared" si="10"/>
        <v/>
      </c>
      <c r="Y91" s="14">
        <f t="shared" si="13"/>
        <v>0</v>
      </c>
    </row>
    <row r="92" spans="1:25" ht="12.75" hidden="1" customHeight="1">
      <c r="A92" s="67" t="s">
        <v>250</v>
      </c>
      <c r="B92" s="3"/>
      <c r="C92" s="37"/>
      <c r="D92" s="42"/>
      <c r="E92" s="68"/>
      <c r="F92" s="68"/>
      <c r="G92" s="69"/>
      <c r="H92" s="78"/>
      <c r="I92" s="184"/>
      <c r="J92" s="79" t="str">
        <f t="shared" si="11"/>
        <v/>
      </c>
      <c r="K92" s="71"/>
      <c r="L92" s="71"/>
      <c r="M92" s="72"/>
      <c r="N92" s="73" t="str">
        <f t="shared" si="6"/>
        <v/>
      </c>
      <c r="O92" s="79" t="str">
        <f t="shared" si="7"/>
        <v/>
      </c>
      <c r="P92" s="80" t="str">
        <f t="shared" si="1"/>
        <v/>
      </c>
      <c r="Q92" s="76" t="str">
        <f t="shared" si="8"/>
        <v/>
      </c>
      <c r="R92" s="73" t="str">
        <f t="shared" si="2"/>
        <v/>
      </c>
      <c r="S92" s="73" t="str">
        <f t="shared" si="3"/>
        <v/>
      </c>
      <c r="T92" s="73" t="str">
        <f t="shared" si="4"/>
        <v/>
      </c>
      <c r="U92" s="73" t="str">
        <f t="shared" si="5"/>
        <v/>
      </c>
      <c r="V92" s="73" t="str">
        <f t="shared" si="12"/>
        <v/>
      </c>
      <c r="W92" s="81" t="str">
        <f t="shared" si="14"/>
        <v/>
      </c>
      <c r="X92" s="188" t="str">
        <f t="shared" si="10"/>
        <v/>
      </c>
      <c r="Y92" s="14">
        <f t="shared" si="13"/>
        <v>0</v>
      </c>
    </row>
    <row r="93" spans="1:25" ht="12.75" hidden="1" customHeight="1">
      <c r="A93" s="67" t="s">
        <v>250</v>
      </c>
      <c r="B93" s="3"/>
      <c r="C93" s="37"/>
      <c r="D93" s="42"/>
      <c r="E93" s="68"/>
      <c r="F93" s="68"/>
      <c r="G93" s="69"/>
      <c r="H93" s="78"/>
      <c r="I93" s="184"/>
      <c r="J93" s="79" t="str">
        <f t="shared" si="11"/>
        <v/>
      </c>
      <c r="K93" s="71"/>
      <c r="L93" s="71"/>
      <c r="M93" s="72"/>
      <c r="N93" s="73" t="str">
        <f t="shared" si="6"/>
        <v/>
      </c>
      <c r="O93" s="79" t="str">
        <f t="shared" si="7"/>
        <v/>
      </c>
      <c r="P93" s="80" t="str">
        <f t="shared" si="1"/>
        <v/>
      </c>
      <c r="Q93" s="76" t="str">
        <f t="shared" si="8"/>
        <v/>
      </c>
      <c r="R93" s="73" t="str">
        <f t="shared" si="2"/>
        <v/>
      </c>
      <c r="S93" s="73" t="str">
        <f t="shared" si="3"/>
        <v/>
      </c>
      <c r="T93" s="73" t="str">
        <f t="shared" si="4"/>
        <v/>
      </c>
      <c r="U93" s="73" t="str">
        <f t="shared" si="5"/>
        <v/>
      </c>
      <c r="V93" s="73" t="str">
        <f t="shared" si="12"/>
        <v/>
      </c>
      <c r="W93" s="81" t="str">
        <f t="shared" si="14"/>
        <v/>
      </c>
      <c r="X93" s="188" t="str">
        <f t="shared" si="10"/>
        <v/>
      </c>
      <c r="Y93" s="14">
        <f t="shared" si="13"/>
        <v>0</v>
      </c>
    </row>
    <row r="94" spans="1:25" ht="12.75" hidden="1" customHeight="1">
      <c r="A94" s="67" t="s">
        <v>250</v>
      </c>
      <c r="B94" s="3"/>
      <c r="C94" s="37"/>
      <c r="D94" s="42"/>
      <c r="E94" s="68"/>
      <c r="F94" s="68"/>
      <c r="G94" s="69"/>
      <c r="H94" s="78"/>
      <c r="I94" s="184"/>
      <c r="J94" s="79" t="str">
        <f t="shared" si="11"/>
        <v/>
      </c>
      <c r="K94" s="71"/>
      <c r="L94" s="71"/>
      <c r="M94" s="72"/>
      <c r="N94" s="73" t="str">
        <f t="shared" si="6"/>
        <v/>
      </c>
      <c r="O94" s="79" t="str">
        <f t="shared" si="7"/>
        <v/>
      </c>
      <c r="P94" s="80" t="str">
        <f t="shared" si="1"/>
        <v/>
      </c>
      <c r="Q94" s="76" t="str">
        <f t="shared" si="8"/>
        <v/>
      </c>
      <c r="R94" s="73" t="str">
        <f t="shared" si="2"/>
        <v/>
      </c>
      <c r="S94" s="73" t="str">
        <f t="shared" si="3"/>
        <v/>
      </c>
      <c r="T94" s="73" t="str">
        <f t="shared" si="4"/>
        <v/>
      </c>
      <c r="U94" s="73" t="str">
        <f t="shared" si="5"/>
        <v/>
      </c>
      <c r="V94" s="73" t="str">
        <f t="shared" si="12"/>
        <v/>
      </c>
      <c r="W94" s="81" t="str">
        <f t="shared" si="14"/>
        <v/>
      </c>
      <c r="X94" s="188" t="str">
        <f t="shared" si="10"/>
        <v/>
      </c>
      <c r="Y94" s="14">
        <f t="shared" si="13"/>
        <v>0</v>
      </c>
    </row>
    <row r="95" spans="1:25" ht="12.75" hidden="1" customHeight="1">
      <c r="A95" s="67" t="s">
        <v>250</v>
      </c>
      <c r="B95" s="3"/>
      <c r="C95" s="37"/>
      <c r="D95" s="42"/>
      <c r="E95" s="68"/>
      <c r="F95" s="68"/>
      <c r="G95" s="69"/>
      <c r="H95" s="78"/>
      <c r="I95" s="184"/>
      <c r="J95" s="79" t="str">
        <f t="shared" si="11"/>
        <v/>
      </c>
      <c r="K95" s="71"/>
      <c r="L95" s="71"/>
      <c r="M95" s="72"/>
      <c r="N95" s="73" t="str">
        <f t="shared" si="6"/>
        <v/>
      </c>
      <c r="O95" s="79" t="str">
        <f t="shared" si="7"/>
        <v/>
      </c>
      <c r="P95" s="80" t="str">
        <f t="shared" si="1"/>
        <v/>
      </c>
      <c r="Q95" s="76" t="str">
        <f t="shared" si="8"/>
        <v/>
      </c>
      <c r="R95" s="73" t="str">
        <f t="shared" si="2"/>
        <v/>
      </c>
      <c r="S95" s="73" t="str">
        <f t="shared" si="3"/>
        <v/>
      </c>
      <c r="T95" s="73" t="str">
        <f t="shared" si="4"/>
        <v/>
      </c>
      <c r="U95" s="73" t="str">
        <f t="shared" si="5"/>
        <v/>
      </c>
      <c r="V95" s="73" t="str">
        <f t="shared" si="12"/>
        <v/>
      </c>
      <c r="W95" s="81" t="str">
        <f t="shared" si="14"/>
        <v/>
      </c>
      <c r="X95" s="188" t="str">
        <f t="shared" si="10"/>
        <v/>
      </c>
      <c r="Y95" s="14">
        <f t="shared" si="13"/>
        <v>0</v>
      </c>
    </row>
    <row r="96" spans="1:25" ht="12.75" hidden="1" customHeight="1">
      <c r="A96" s="67" t="s">
        <v>250</v>
      </c>
      <c r="B96" s="3"/>
      <c r="C96" s="37"/>
      <c r="D96" s="42"/>
      <c r="E96" s="68"/>
      <c r="F96" s="68"/>
      <c r="G96" s="69"/>
      <c r="H96" s="78"/>
      <c r="I96" s="184"/>
      <c r="J96" s="79" t="str">
        <f t="shared" si="11"/>
        <v/>
      </c>
      <c r="K96" s="71"/>
      <c r="L96" s="71"/>
      <c r="M96" s="72"/>
      <c r="N96" s="73" t="str">
        <f t="shared" si="6"/>
        <v/>
      </c>
      <c r="O96" s="79" t="str">
        <f t="shared" si="7"/>
        <v/>
      </c>
      <c r="P96" s="80" t="str">
        <f t="shared" si="1"/>
        <v/>
      </c>
      <c r="Q96" s="76" t="str">
        <f t="shared" si="8"/>
        <v/>
      </c>
      <c r="R96" s="73" t="str">
        <f t="shared" si="2"/>
        <v/>
      </c>
      <c r="S96" s="73" t="str">
        <f t="shared" si="3"/>
        <v/>
      </c>
      <c r="T96" s="73" t="str">
        <f t="shared" si="4"/>
        <v/>
      </c>
      <c r="U96" s="73" t="str">
        <f t="shared" si="5"/>
        <v/>
      </c>
      <c r="V96" s="73" t="str">
        <f t="shared" si="12"/>
        <v/>
      </c>
      <c r="W96" s="81" t="str">
        <f t="shared" si="14"/>
        <v/>
      </c>
      <c r="X96" s="188" t="str">
        <f t="shared" si="10"/>
        <v/>
      </c>
      <c r="Y96" s="14">
        <f t="shared" si="13"/>
        <v>0</v>
      </c>
    </row>
    <row r="97" spans="1:25" ht="12.75" hidden="1" customHeight="1">
      <c r="A97" s="67" t="s">
        <v>250</v>
      </c>
      <c r="B97" s="3"/>
      <c r="C97" s="37"/>
      <c r="D97" s="42"/>
      <c r="E97" s="68"/>
      <c r="F97" s="68"/>
      <c r="G97" s="69"/>
      <c r="H97" s="78"/>
      <c r="I97" s="184"/>
      <c r="J97" s="79" t="str">
        <f t="shared" si="11"/>
        <v/>
      </c>
      <c r="K97" s="71"/>
      <c r="L97" s="71"/>
      <c r="M97" s="72"/>
      <c r="N97" s="73" t="str">
        <f t="shared" si="6"/>
        <v/>
      </c>
      <c r="O97" s="79" t="str">
        <f t="shared" si="7"/>
        <v/>
      </c>
      <c r="P97" s="80" t="str">
        <f t="shared" si="1"/>
        <v/>
      </c>
      <c r="Q97" s="76" t="str">
        <f t="shared" si="8"/>
        <v/>
      </c>
      <c r="R97" s="73" t="str">
        <f t="shared" si="2"/>
        <v/>
      </c>
      <c r="S97" s="73" t="str">
        <f t="shared" si="3"/>
        <v/>
      </c>
      <c r="T97" s="73" t="str">
        <f t="shared" si="4"/>
        <v/>
      </c>
      <c r="U97" s="73" t="str">
        <f t="shared" si="5"/>
        <v/>
      </c>
      <c r="V97" s="73" t="str">
        <f t="shared" si="12"/>
        <v/>
      </c>
      <c r="W97" s="81" t="str">
        <f t="shared" si="14"/>
        <v/>
      </c>
      <c r="X97" s="188" t="str">
        <f t="shared" si="10"/>
        <v/>
      </c>
      <c r="Y97" s="14">
        <f t="shared" si="13"/>
        <v>0</v>
      </c>
    </row>
    <row r="98" spans="1:25" ht="12.75" hidden="1" customHeight="1">
      <c r="A98" s="67" t="s">
        <v>250</v>
      </c>
      <c r="B98" s="3"/>
      <c r="C98" s="37"/>
      <c r="D98" s="42"/>
      <c r="E98" s="68"/>
      <c r="F98" s="68"/>
      <c r="G98" s="69"/>
      <c r="H98" s="78"/>
      <c r="I98" s="184"/>
      <c r="J98" s="79" t="str">
        <f t="shared" si="11"/>
        <v/>
      </c>
      <c r="K98" s="71"/>
      <c r="L98" s="71"/>
      <c r="M98" s="72"/>
      <c r="N98" s="73" t="str">
        <f t="shared" si="6"/>
        <v/>
      </c>
      <c r="O98" s="79" t="str">
        <f t="shared" si="7"/>
        <v/>
      </c>
      <c r="P98" s="80" t="str">
        <f t="shared" si="1"/>
        <v/>
      </c>
      <c r="Q98" s="76" t="str">
        <f t="shared" si="8"/>
        <v/>
      </c>
      <c r="R98" s="73" t="str">
        <f t="shared" si="2"/>
        <v/>
      </c>
      <c r="S98" s="73" t="str">
        <f t="shared" si="3"/>
        <v/>
      </c>
      <c r="T98" s="73" t="str">
        <f t="shared" si="4"/>
        <v/>
      </c>
      <c r="U98" s="73" t="str">
        <f t="shared" si="5"/>
        <v/>
      </c>
      <c r="V98" s="73" t="str">
        <f t="shared" si="12"/>
        <v/>
      </c>
      <c r="W98" s="81" t="str">
        <f t="shared" si="14"/>
        <v/>
      </c>
      <c r="X98" s="188" t="str">
        <f t="shared" si="10"/>
        <v/>
      </c>
      <c r="Y98" s="14">
        <f t="shared" si="13"/>
        <v>0</v>
      </c>
    </row>
    <row r="99" spans="1:25" ht="12.75" hidden="1" customHeight="1">
      <c r="A99" s="67" t="s">
        <v>250</v>
      </c>
      <c r="B99" s="3"/>
      <c r="C99" s="37"/>
      <c r="D99" s="42"/>
      <c r="E99" s="68"/>
      <c r="F99" s="68"/>
      <c r="G99" s="69"/>
      <c r="H99" s="78"/>
      <c r="I99" s="184"/>
      <c r="J99" s="79" t="str">
        <f t="shared" si="11"/>
        <v/>
      </c>
      <c r="K99" s="71"/>
      <c r="L99" s="71"/>
      <c r="M99" s="72"/>
      <c r="N99" s="73" t="str">
        <f t="shared" si="6"/>
        <v/>
      </c>
      <c r="O99" s="79" t="str">
        <f t="shared" si="7"/>
        <v/>
      </c>
      <c r="P99" s="80" t="str">
        <f t="shared" si="1"/>
        <v/>
      </c>
      <c r="Q99" s="76" t="str">
        <f t="shared" si="8"/>
        <v/>
      </c>
      <c r="R99" s="73" t="str">
        <f t="shared" si="2"/>
        <v/>
      </c>
      <c r="S99" s="73" t="str">
        <f t="shared" si="3"/>
        <v/>
      </c>
      <c r="T99" s="73" t="str">
        <f t="shared" si="4"/>
        <v/>
      </c>
      <c r="U99" s="73" t="str">
        <f t="shared" si="5"/>
        <v/>
      </c>
      <c r="V99" s="73" t="str">
        <f t="shared" si="12"/>
        <v/>
      </c>
      <c r="W99" s="81" t="str">
        <f t="shared" si="14"/>
        <v/>
      </c>
      <c r="X99" s="188" t="str">
        <f t="shared" si="10"/>
        <v/>
      </c>
      <c r="Y99" s="14">
        <f t="shared" si="13"/>
        <v>0</v>
      </c>
    </row>
    <row r="100" spans="1:25" ht="12.75" hidden="1" customHeight="1">
      <c r="A100" s="67" t="s">
        <v>250</v>
      </c>
      <c r="B100" s="3"/>
      <c r="C100" s="37"/>
      <c r="D100" s="42"/>
      <c r="E100" s="68"/>
      <c r="F100" s="68"/>
      <c r="G100" s="69"/>
      <c r="H100" s="78"/>
      <c r="I100" s="184"/>
      <c r="J100" s="79" t="str">
        <f t="shared" si="11"/>
        <v/>
      </c>
      <c r="K100" s="71"/>
      <c r="L100" s="71"/>
      <c r="M100" s="72"/>
      <c r="N100" s="73" t="str">
        <f t="shared" si="6"/>
        <v/>
      </c>
      <c r="O100" s="79" t="str">
        <f t="shared" si="7"/>
        <v/>
      </c>
      <c r="P100" s="80" t="str">
        <f t="shared" si="1"/>
        <v/>
      </c>
      <c r="Q100" s="76" t="str">
        <f t="shared" si="8"/>
        <v/>
      </c>
      <c r="R100" s="73" t="str">
        <f t="shared" si="2"/>
        <v/>
      </c>
      <c r="S100" s="73" t="str">
        <f t="shared" si="3"/>
        <v/>
      </c>
      <c r="T100" s="73" t="str">
        <f t="shared" si="4"/>
        <v/>
      </c>
      <c r="U100" s="73" t="str">
        <f t="shared" si="5"/>
        <v/>
      </c>
      <c r="V100" s="73" t="str">
        <f t="shared" si="12"/>
        <v/>
      </c>
      <c r="W100" s="81" t="str">
        <f t="shared" si="14"/>
        <v/>
      </c>
      <c r="X100" s="188" t="str">
        <f t="shared" si="10"/>
        <v/>
      </c>
      <c r="Y100" s="14">
        <f t="shared" si="13"/>
        <v>0</v>
      </c>
    </row>
    <row r="101" spans="1:25" ht="12.75" hidden="1" customHeight="1">
      <c r="A101" s="67" t="s">
        <v>250</v>
      </c>
      <c r="B101" s="3"/>
      <c r="C101" s="37"/>
      <c r="D101" s="42"/>
      <c r="E101" s="68"/>
      <c r="F101" s="68"/>
      <c r="G101" s="69"/>
      <c r="H101" s="78"/>
      <c r="I101" s="184"/>
      <c r="J101" s="79" t="str">
        <f t="shared" si="11"/>
        <v/>
      </c>
      <c r="K101" s="71"/>
      <c r="L101" s="71"/>
      <c r="M101" s="72"/>
      <c r="N101" s="73" t="str">
        <f t="shared" si="6"/>
        <v/>
      </c>
      <c r="O101" s="79" t="str">
        <f t="shared" si="7"/>
        <v/>
      </c>
      <c r="P101" s="80" t="str">
        <f t="shared" si="1"/>
        <v/>
      </c>
      <c r="Q101" s="76" t="str">
        <f t="shared" si="8"/>
        <v/>
      </c>
      <c r="R101" s="73" t="str">
        <f t="shared" si="2"/>
        <v/>
      </c>
      <c r="S101" s="73" t="str">
        <f t="shared" si="3"/>
        <v/>
      </c>
      <c r="T101" s="73" t="str">
        <f t="shared" si="4"/>
        <v/>
      </c>
      <c r="U101" s="73" t="str">
        <f t="shared" si="5"/>
        <v/>
      </c>
      <c r="V101" s="73" t="str">
        <f t="shared" si="12"/>
        <v/>
      </c>
      <c r="W101" s="81" t="str">
        <f t="shared" si="14"/>
        <v/>
      </c>
      <c r="X101" s="188" t="str">
        <f t="shared" si="10"/>
        <v/>
      </c>
      <c r="Y101" s="14">
        <f t="shared" si="13"/>
        <v>0</v>
      </c>
    </row>
    <row r="102" spans="1:25" ht="12.75" hidden="1" customHeight="1">
      <c r="A102" s="67" t="s">
        <v>250</v>
      </c>
      <c r="B102" s="3"/>
      <c r="C102" s="37"/>
      <c r="D102" s="42"/>
      <c r="E102" s="68"/>
      <c r="F102" s="68"/>
      <c r="G102" s="69"/>
      <c r="H102" s="78"/>
      <c r="I102" s="184"/>
      <c r="J102" s="79" t="str">
        <f t="shared" si="11"/>
        <v/>
      </c>
      <c r="K102" s="71"/>
      <c r="L102" s="71"/>
      <c r="M102" s="72"/>
      <c r="N102" s="73" t="str">
        <f t="shared" si="6"/>
        <v/>
      </c>
      <c r="O102" s="79" t="str">
        <f t="shared" si="7"/>
        <v/>
      </c>
      <c r="P102" s="80" t="str">
        <f t="shared" si="1"/>
        <v/>
      </c>
      <c r="Q102" s="76" t="str">
        <f t="shared" si="8"/>
        <v/>
      </c>
      <c r="R102" s="73" t="str">
        <f t="shared" si="2"/>
        <v/>
      </c>
      <c r="S102" s="73" t="str">
        <f t="shared" si="3"/>
        <v/>
      </c>
      <c r="T102" s="73" t="str">
        <f t="shared" si="4"/>
        <v/>
      </c>
      <c r="U102" s="73" t="str">
        <f t="shared" si="5"/>
        <v/>
      </c>
      <c r="V102" s="73" t="str">
        <f t="shared" si="12"/>
        <v/>
      </c>
      <c r="W102" s="81" t="str">
        <f t="shared" si="14"/>
        <v/>
      </c>
      <c r="X102" s="188" t="str">
        <f t="shared" si="10"/>
        <v/>
      </c>
      <c r="Y102" s="14">
        <f t="shared" si="13"/>
        <v>0</v>
      </c>
    </row>
    <row r="103" spans="1:25" ht="12.75" hidden="1" customHeight="1">
      <c r="A103" s="67" t="s">
        <v>250</v>
      </c>
      <c r="B103" s="3"/>
      <c r="C103" s="37"/>
      <c r="D103" s="42"/>
      <c r="E103" s="68"/>
      <c r="F103" s="68"/>
      <c r="G103" s="69"/>
      <c r="H103" s="78"/>
      <c r="I103" s="184"/>
      <c r="J103" s="79" t="str">
        <f t="shared" si="11"/>
        <v/>
      </c>
      <c r="K103" s="71"/>
      <c r="L103" s="71"/>
      <c r="M103" s="72"/>
      <c r="N103" s="73" t="str">
        <f t="shared" si="6"/>
        <v/>
      </c>
      <c r="O103" s="79" t="str">
        <f t="shared" si="7"/>
        <v/>
      </c>
      <c r="P103" s="80" t="str">
        <f t="shared" si="1"/>
        <v/>
      </c>
      <c r="Q103" s="76" t="str">
        <f t="shared" si="8"/>
        <v/>
      </c>
      <c r="R103" s="73" t="str">
        <f t="shared" si="2"/>
        <v/>
      </c>
      <c r="S103" s="73" t="str">
        <f t="shared" si="3"/>
        <v/>
      </c>
      <c r="T103" s="73" t="str">
        <f t="shared" si="4"/>
        <v/>
      </c>
      <c r="U103" s="73" t="str">
        <f t="shared" si="5"/>
        <v/>
      </c>
      <c r="V103" s="73" t="str">
        <f t="shared" si="12"/>
        <v/>
      </c>
      <c r="W103" s="81" t="str">
        <f t="shared" si="14"/>
        <v/>
      </c>
      <c r="X103" s="188" t="str">
        <f t="shared" si="10"/>
        <v/>
      </c>
      <c r="Y103" s="14">
        <f t="shared" si="13"/>
        <v>0</v>
      </c>
    </row>
    <row r="104" spans="1:25" ht="12.75" hidden="1" customHeight="1">
      <c r="A104" s="67" t="s">
        <v>250</v>
      </c>
      <c r="B104" s="3"/>
      <c r="C104" s="37"/>
      <c r="D104" s="42"/>
      <c r="E104" s="68"/>
      <c r="F104" s="68"/>
      <c r="G104" s="69"/>
      <c r="H104" s="78"/>
      <c r="I104" s="184"/>
      <c r="J104" s="79" t="str">
        <f t="shared" si="11"/>
        <v/>
      </c>
      <c r="K104" s="71"/>
      <c r="L104" s="71"/>
      <c r="M104" s="72"/>
      <c r="N104" s="73" t="str">
        <f t="shared" si="6"/>
        <v/>
      </c>
      <c r="O104" s="79" t="str">
        <f t="shared" si="7"/>
        <v/>
      </c>
      <c r="P104" s="80" t="str">
        <f t="shared" si="1"/>
        <v/>
      </c>
      <c r="Q104" s="76" t="str">
        <f t="shared" si="8"/>
        <v/>
      </c>
      <c r="R104" s="73" t="str">
        <f t="shared" si="2"/>
        <v/>
      </c>
      <c r="S104" s="73" t="str">
        <f t="shared" si="3"/>
        <v/>
      </c>
      <c r="T104" s="73" t="str">
        <f t="shared" si="4"/>
        <v/>
      </c>
      <c r="U104" s="73" t="str">
        <f t="shared" si="5"/>
        <v/>
      </c>
      <c r="V104" s="73" t="str">
        <f t="shared" si="12"/>
        <v/>
      </c>
      <c r="W104" s="81" t="str">
        <f t="shared" si="14"/>
        <v/>
      </c>
      <c r="X104" s="188" t="str">
        <f t="shared" si="10"/>
        <v/>
      </c>
      <c r="Y104" s="14">
        <f t="shared" si="13"/>
        <v>0</v>
      </c>
    </row>
    <row r="105" spans="1:25" ht="12.75" hidden="1" customHeight="1">
      <c r="A105" s="67" t="s">
        <v>250</v>
      </c>
      <c r="B105" s="3"/>
      <c r="C105" s="37"/>
      <c r="D105" s="42"/>
      <c r="E105" s="68"/>
      <c r="F105" s="68"/>
      <c r="G105" s="69"/>
      <c r="H105" s="78"/>
      <c r="I105" s="184"/>
      <c r="J105" s="79" t="str">
        <f t="shared" si="11"/>
        <v/>
      </c>
      <c r="K105" s="71"/>
      <c r="L105" s="71"/>
      <c r="M105" s="72"/>
      <c r="N105" s="73" t="str">
        <f t="shared" si="6"/>
        <v/>
      </c>
      <c r="O105" s="79" t="str">
        <f t="shared" si="7"/>
        <v/>
      </c>
      <c r="P105" s="80" t="str">
        <f t="shared" si="1"/>
        <v/>
      </c>
      <c r="Q105" s="76" t="str">
        <f t="shared" si="8"/>
        <v/>
      </c>
      <c r="R105" s="73" t="str">
        <f t="shared" si="2"/>
        <v/>
      </c>
      <c r="S105" s="73" t="str">
        <f t="shared" si="3"/>
        <v/>
      </c>
      <c r="T105" s="73" t="str">
        <f t="shared" si="4"/>
        <v/>
      </c>
      <c r="U105" s="73" t="str">
        <f t="shared" si="5"/>
        <v/>
      </c>
      <c r="V105" s="73" t="str">
        <f t="shared" si="12"/>
        <v/>
      </c>
      <c r="W105" s="81" t="str">
        <f t="shared" si="14"/>
        <v/>
      </c>
      <c r="X105" s="188" t="str">
        <f t="shared" si="10"/>
        <v/>
      </c>
      <c r="Y105" s="14">
        <f t="shared" si="13"/>
        <v>0</v>
      </c>
    </row>
    <row r="106" spans="1:25" ht="12.75" hidden="1" customHeight="1">
      <c r="A106" s="67" t="s">
        <v>250</v>
      </c>
      <c r="B106" s="3"/>
      <c r="C106" s="37"/>
      <c r="D106" s="42"/>
      <c r="E106" s="68"/>
      <c r="F106" s="68"/>
      <c r="G106" s="69"/>
      <c r="H106" s="78"/>
      <c r="I106" s="184"/>
      <c r="J106" s="79" t="str">
        <f t="shared" si="11"/>
        <v/>
      </c>
      <c r="K106" s="71"/>
      <c r="L106" s="71"/>
      <c r="M106" s="72"/>
      <c r="N106" s="73" t="str">
        <f t="shared" si="6"/>
        <v/>
      </c>
      <c r="O106" s="79" t="str">
        <f t="shared" si="7"/>
        <v/>
      </c>
      <c r="P106" s="80" t="str">
        <f t="shared" si="1"/>
        <v/>
      </c>
      <c r="Q106" s="76" t="str">
        <f t="shared" si="8"/>
        <v/>
      </c>
      <c r="R106" s="73" t="str">
        <f t="shared" si="2"/>
        <v/>
      </c>
      <c r="S106" s="73" t="str">
        <f t="shared" si="3"/>
        <v/>
      </c>
      <c r="T106" s="73" t="str">
        <f t="shared" si="4"/>
        <v/>
      </c>
      <c r="U106" s="73" t="str">
        <f t="shared" si="5"/>
        <v/>
      </c>
      <c r="V106" s="73" t="str">
        <f t="shared" si="12"/>
        <v/>
      </c>
      <c r="W106" s="81" t="str">
        <f t="shared" si="14"/>
        <v/>
      </c>
      <c r="X106" s="188" t="str">
        <f t="shared" si="10"/>
        <v/>
      </c>
      <c r="Y106" s="14">
        <f t="shared" si="13"/>
        <v>0</v>
      </c>
    </row>
    <row r="107" spans="1:25" ht="12.75" hidden="1" customHeight="1">
      <c r="A107" s="67" t="s">
        <v>250</v>
      </c>
      <c r="B107" s="3"/>
      <c r="C107" s="37"/>
      <c r="D107" s="42"/>
      <c r="E107" s="68"/>
      <c r="F107" s="68"/>
      <c r="G107" s="69"/>
      <c r="H107" s="78"/>
      <c r="I107" s="184"/>
      <c r="J107" s="79" t="str">
        <f t="shared" si="11"/>
        <v/>
      </c>
      <c r="K107" s="71"/>
      <c r="L107" s="71"/>
      <c r="M107" s="72"/>
      <c r="N107" s="73" t="str">
        <f t="shared" si="6"/>
        <v/>
      </c>
      <c r="O107" s="79" t="str">
        <f t="shared" si="7"/>
        <v/>
      </c>
      <c r="P107" s="80" t="str">
        <f t="shared" si="1"/>
        <v/>
      </c>
      <c r="Q107" s="76" t="str">
        <f t="shared" si="8"/>
        <v/>
      </c>
      <c r="R107" s="73" t="str">
        <f t="shared" si="2"/>
        <v/>
      </c>
      <c r="S107" s="73" t="str">
        <f t="shared" si="3"/>
        <v/>
      </c>
      <c r="T107" s="73" t="str">
        <f t="shared" si="4"/>
        <v/>
      </c>
      <c r="U107" s="73" t="str">
        <f t="shared" si="5"/>
        <v/>
      </c>
      <c r="V107" s="73" t="str">
        <f t="shared" si="12"/>
        <v/>
      </c>
      <c r="W107" s="81" t="str">
        <f t="shared" si="14"/>
        <v/>
      </c>
      <c r="X107" s="188" t="str">
        <f t="shared" si="10"/>
        <v/>
      </c>
      <c r="Y107" s="14">
        <f t="shared" si="13"/>
        <v>0</v>
      </c>
    </row>
    <row r="108" spans="1:25" ht="12.75" hidden="1" customHeight="1">
      <c r="A108" s="67" t="s">
        <v>250</v>
      </c>
      <c r="B108" s="3"/>
      <c r="C108" s="37"/>
      <c r="D108" s="42"/>
      <c r="E108" s="68"/>
      <c r="F108" s="68"/>
      <c r="G108" s="69"/>
      <c r="H108" s="78"/>
      <c r="I108" s="184"/>
      <c r="J108" s="79" t="str">
        <f t="shared" si="11"/>
        <v/>
      </c>
      <c r="K108" s="71"/>
      <c r="L108" s="71"/>
      <c r="M108" s="72"/>
      <c r="N108" s="73" t="str">
        <f t="shared" si="6"/>
        <v/>
      </c>
      <c r="O108" s="79" t="str">
        <f t="shared" si="7"/>
        <v/>
      </c>
      <c r="P108" s="80" t="str">
        <f t="shared" si="1"/>
        <v/>
      </c>
      <c r="Q108" s="76" t="str">
        <f t="shared" si="8"/>
        <v/>
      </c>
      <c r="R108" s="73" t="str">
        <f t="shared" si="2"/>
        <v/>
      </c>
      <c r="S108" s="73" t="str">
        <f t="shared" si="3"/>
        <v/>
      </c>
      <c r="T108" s="73" t="str">
        <f t="shared" si="4"/>
        <v/>
      </c>
      <c r="U108" s="73" t="str">
        <f t="shared" si="5"/>
        <v/>
      </c>
      <c r="V108" s="73" t="str">
        <f t="shared" si="12"/>
        <v/>
      </c>
      <c r="W108" s="81" t="str">
        <f t="shared" si="14"/>
        <v/>
      </c>
      <c r="X108" s="188" t="str">
        <f t="shared" si="10"/>
        <v/>
      </c>
      <c r="Y108" s="14">
        <f t="shared" si="13"/>
        <v>0</v>
      </c>
    </row>
    <row r="109" spans="1:25" ht="12.75" hidden="1" customHeight="1">
      <c r="A109" s="67" t="s">
        <v>250</v>
      </c>
      <c r="B109" s="3"/>
      <c r="C109" s="37"/>
      <c r="D109" s="42"/>
      <c r="E109" s="68"/>
      <c r="F109" s="68"/>
      <c r="G109" s="69"/>
      <c r="H109" s="78"/>
      <c r="I109" s="184"/>
      <c r="J109" s="79" t="str">
        <f t="shared" si="11"/>
        <v/>
      </c>
      <c r="K109" s="71"/>
      <c r="L109" s="71"/>
      <c r="M109" s="72"/>
      <c r="N109" s="73" t="str">
        <f t="shared" si="6"/>
        <v/>
      </c>
      <c r="O109" s="79" t="str">
        <f t="shared" si="7"/>
        <v/>
      </c>
      <c r="P109" s="80" t="str">
        <f t="shared" si="1"/>
        <v/>
      </c>
      <c r="Q109" s="76" t="str">
        <f t="shared" si="8"/>
        <v/>
      </c>
      <c r="R109" s="73" t="str">
        <f t="shared" si="2"/>
        <v/>
      </c>
      <c r="S109" s="73" t="str">
        <f t="shared" si="3"/>
        <v/>
      </c>
      <c r="T109" s="73" t="str">
        <f t="shared" si="4"/>
        <v/>
      </c>
      <c r="U109" s="73" t="str">
        <f t="shared" si="5"/>
        <v/>
      </c>
      <c r="V109" s="73" t="str">
        <f t="shared" si="12"/>
        <v/>
      </c>
      <c r="W109" s="81" t="str">
        <f t="shared" si="14"/>
        <v/>
      </c>
      <c r="X109" s="188" t="str">
        <f t="shared" si="10"/>
        <v/>
      </c>
      <c r="Y109" s="14">
        <f t="shared" si="13"/>
        <v>0</v>
      </c>
    </row>
    <row r="110" spans="1:25" ht="12.75" hidden="1" customHeight="1">
      <c r="A110" s="67" t="s">
        <v>250</v>
      </c>
      <c r="B110" s="3"/>
      <c r="C110" s="37"/>
      <c r="D110" s="42"/>
      <c r="E110" s="68"/>
      <c r="F110" s="68"/>
      <c r="G110" s="69"/>
      <c r="H110" s="78"/>
      <c r="I110" s="184"/>
      <c r="J110" s="79" t="str">
        <f t="shared" si="11"/>
        <v/>
      </c>
      <c r="K110" s="71"/>
      <c r="L110" s="71"/>
      <c r="M110" s="72"/>
      <c r="N110" s="73" t="str">
        <f t="shared" si="6"/>
        <v/>
      </c>
      <c r="O110" s="79" t="str">
        <f t="shared" si="7"/>
        <v/>
      </c>
      <c r="P110" s="80" t="str">
        <f t="shared" si="1"/>
        <v/>
      </c>
      <c r="Q110" s="76" t="str">
        <f t="shared" si="8"/>
        <v/>
      </c>
      <c r="R110" s="73" t="str">
        <f t="shared" si="2"/>
        <v/>
      </c>
      <c r="S110" s="73" t="str">
        <f t="shared" si="3"/>
        <v/>
      </c>
      <c r="T110" s="73" t="str">
        <f t="shared" si="4"/>
        <v/>
      </c>
      <c r="U110" s="73" t="str">
        <f t="shared" si="5"/>
        <v/>
      </c>
      <c r="V110" s="73" t="str">
        <f t="shared" si="12"/>
        <v/>
      </c>
      <c r="W110" s="81" t="str">
        <f t="shared" si="14"/>
        <v/>
      </c>
      <c r="X110" s="188" t="str">
        <f t="shared" si="10"/>
        <v/>
      </c>
      <c r="Y110" s="14">
        <f t="shared" si="13"/>
        <v>0</v>
      </c>
    </row>
    <row r="111" spans="1:25" ht="12.75" hidden="1" customHeight="1">
      <c r="A111" s="67" t="s">
        <v>250</v>
      </c>
      <c r="B111" s="3"/>
      <c r="C111" s="37"/>
      <c r="D111" s="42"/>
      <c r="E111" s="68"/>
      <c r="F111" s="68"/>
      <c r="G111" s="69"/>
      <c r="H111" s="78"/>
      <c r="I111" s="184"/>
      <c r="J111" s="79" t="str">
        <f t="shared" si="11"/>
        <v/>
      </c>
      <c r="K111" s="71"/>
      <c r="L111" s="71"/>
      <c r="M111" s="72"/>
      <c r="N111" s="73" t="str">
        <f t="shared" si="6"/>
        <v/>
      </c>
      <c r="O111" s="79" t="str">
        <f t="shared" si="7"/>
        <v/>
      </c>
      <c r="P111" s="80" t="str">
        <f t="shared" si="1"/>
        <v/>
      </c>
      <c r="Q111" s="76" t="str">
        <f t="shared" si="8"/>
        <v/>
      </c>
      <c r="R111" s="73" t="str">
        <f t="shared" si="2"/>
        <v/>
      </c>
      <c r="S111" s="73" t="str">
        <f t="shared" si="3"/>
        <v/>
      </c>
      <c r="T111" s="73" t="str">
        <f t="shared" si="4"/>
        <v/>
      </c>
      <c r="U111" s="73" t="str">
        <f t="shared" si="5"/>
        <v/>
      </c>
      <c r="V111" s="73" t="str">
        <f t="shared" si="12"/>
        <v/>
      </c>
      <c r="W111" s="81" t="str">
        <f t="shared" si="14"/>
        <v/>
      </c>
      <c r="X111" s="188" t="str">
        <f t="shared" si="10"/>
        <v/>
      </c>
      <c r="Y111" s="14">
        <f t="shared" si="13"/>
        <v>0</v>
      </c>
    </row>
    <row r="112" spans="1:25" ht="12.75" hidden="1" customHeight="1">
      <c r="A112" s="67" t="s">
        <v>250</v>
      </c>
      <c r="B112" s="3"/>
      <c r="C112" s="37"/>
      <c r="D112" s="42"/>
      <c r="E112" s="68"/>
      <c r="F112" s="68"/>
      <c r="G112" s="69"/>
      <c r="H112" s="78"/>
      <c r="I112" s="184"/>
      <c r="J112" s="79" t="str">
        <f t="shared" si="11"/>
        <v/>
      </c>
      <c r="K112" s="71"/>
      <c r="L112" s="71"/>
      <c r="M112" s="72"/>
      <c r="N112" s="73" t="str">
        <f t="shared" si="6"/>
        <v/>
      </c>
      <c r="O112" s="79" t="str">
        <f t="shared" si="7"/>
        <v/>
      </c>
      <c r="P112" s="80" t="str">
        <f t="shared" si="1"/>
        <v/>
      </c>
      <c r="Q112" s="76" t="str">
        <f t="shared" si="8"/>
        <v/>
      </c>
      <c r="R112" s="73" t="str">
        <f t="shared" si="2"/>
        <v/>
      </c>
      <c r="S112" s="73" t="str">
        <f t="shared" si="3"/>
        <v/>
      </c>
      <c r="T112" s="73" t="str">
        <f t="shared" si="4"/>
        <v/>
      </c>
      <c r="U112" s="73" t="str">
        <f t="shared" si="5"/>
        <v/>
      </c>
      <c r="V112" s="73" t="str">
        <f t="shared" si="12"/>
        <v/>
      </c>
      <c r="W112" s="81" t="str">
        <f t="shared" si="14"/>
        <v/>
      </c>
      <c r="X112" s="188" t="str">
        <f t="shared" si="10"/>
        <v/>
      </c>
      <c r="Y112" s="14">
        <f t="shared" si="13"/>
        <v>0</v>
      </c>
    </row>
    <row r="113" spans="1:25" ht="12.75" hidden="1" customHeight="1">
      <c r="A113" s="67" t="s">
        <v>250</v>
      </c>
      <c r="B113" s="3"/>
      <c r="C113" s="37"/>
      <c r="D113" s="42"/>
      <c r="E113" s="68"/>
      <c r="F113" s="68"/>
      <c r="G113" s="69"/>
      <c r="H113" s="78"/>
      <c r="I113" s="184"/>
      <c r="J113" s="79" t="str">
        <f t="shared" si="11"/>
        <v/>
      </c>
      <c r="K113" s="71"/>
      <c r="L113" s="71"/>
      <c r="M113" s="72"/>
      <c r="N113" s="73" t="str">
        <f t="shared" si="6"/>
        <v/>
      </c>
      <c r="O113" s="79" t="str">
        <f t="shared" si="7"/>
        <v/>
      </c>
      <c r="P113" s="80" t="str">
        <f t="shared" si="1"/>
        <v/>
      </c>
      <c r="Q113" s="76" t="str">
        <f t="shared" si="8"/>
        <v/>
      </c>
      <c r="R113" s="73" t="str">
        <f t="shared" si="2"/>
        <v/>
      </c>
      <c r="S113" s="73" t="str">
        <f t="shared" si="3"/>
        <v/>
      </c>
      <c r="T113" s="73" t="str">
        <f t="shared" si="4"/>
        <v/>
      </c>
      <c r="U113" s="73" t="str">
        <f t="shared" si="5"/>
        <v/>
      </c>
      <c r="V113" s="73" t="str">
        <f t="shared" si="12"/>
        <v/>
      </c>
      <c r="W113" s="81" t="str">
        <f t="shared" si="14"/>
        <v/>
      </c>
      <c r="X113" s="188" t="str">
        <f t="shared" si="10"/>
        <v/>
      </c>
      <c r="Y113" s="14">
        <f t="shared" si="13"/>
        <v>0</v>
      </c>
    </row>
    <row r="114" spans="1:25" ht="12.75" hidden="1" customHeight="1">
      <c r="A114" s="67" t="s">
        <v>250</v>
      </c>
      <c r="B114" s="3"/>
      <c r="C114" s="37"/>
      <c r="D114" s="42"/>
      <c r="E114" s="68"/>
      <c r="F114" s="68"/>
      <c r="G114" s="69"/>
      <c r="H114" s="78"/>
      <c r="I114" s="184"/>
      <c r="J114" s="79" t="str">
        <f t="shared" si="11"/>
        <v/>
      </c>
      <c r="K114" s="71"/>
      <c r="L114" s="71"/>
      <c r="M114" s="72"/>
      <c r="N114" s="73" t="str">
        <f t="shared" si="6"/>
        <v/>
      </c>
      <c r="O114" s="79" t="str">
        <f t="shared" si="7"/>
        <v/>
      </c>
      <c r="P114" s="80" t="str">
        <f t="shared" si="1"/>
        <v/>
      </c>
      <c r="Q114" s="76" t="str">
        <f t="shared" si="8"/>
        <v/>
      </c>
      <c r="R114" s="73" t="str">
        <f t="shared" si="2"/>
        <v/>
      </c>
      <c r="S114" s="73" t="str">
        <f t="shared" si="3"/>
        <v/>
      </c>
      <c r="T114" s="73" t="str">
        <f t="shared" si="4"/>
        <v/>
      </c>
      <c r="U114" s="73" t="str">
        <f t="shared" si="5"/>
        <v/>
      </c>
      <c r="V114" s="73" t="str">
        <f t="shared" si="12"/>
        <v/>
      </c>
      <c r="W114" s="81" t="str">
        <f t="shared" si="14"/>
        <v/>
      </c>
      <c r="X114" s="188" t="str">
        <f t="shared" si="10"/>
        <v/>
      </c>
      <c r="Y114" s="14">
        <f t="shared" si="13"/>
        <v>0</v>
      </c>
    </row>
    <row r="115" spans="1:25" ht="12.75" hidden="1" customHeight="1">
      <c r="A115" s="67" t="s">
        <v>250</v>
      </c>
      <c r="B115" s="3"/>
      <c r="C115" s="37"/>
      <c r="D115" s="42"/>
      <c r="E115" s="68"/>
      <c r="F115" s="68"/>
      <c r="G115" s="69"/>
      <c r="H115" s="78"/>
      <c r="I115" s="184"/>
      <c r="J115" s="79" t="str">
        <f t="shared" si="11"/>
        <v/>
      </c>
      <c r="K115" s="71"/>
      <c r="L115" s="71"/>
      <c r="M115" s="72"/>
      <c r="N115" s="73" t="str">
        <f t="shared" si="6"/>
        <v/>
      </c>
      <c r="O115" s="79" t="str">
        <f t="shared" si="7"/>
        <v/>
      </c>
      <c r="P115" s="80" t="str">
        <f t="shared" si="1"/>
        <v/>
      </c>
      <c r="Q115" s="76" t="str">
        <f t="shared" si="8"/>
        <v/>
      </c>
      <c r="R115" s="73" t="str">
        <f t="shared" si="2"/>
        <v/>
      </c>
      <c r="S115" s="73" t="str">
        <f t="shared" si="3"/>
        <v/>
      </c>
      <c r="T115" s="73" t="str">
        <f t="shared" si="4"/>
        <v/>
      </c>
      <c r="U115" s="73" t="str">
        <f t="shared" si="5"/>
        <v/>
      </c>
      <c r="V115" s="73" t="str">
        <f t="shared" si="12"/>
        <v/>
      </c>
      <c r="W115" s="81" t="str">
        <f t="shared" si="14"/>
        <v/>
      </c>
      <c r="X115" s="188" t="str">
        <f t="shared" si="10"/>
        <v/>
      </c>
      <c r="Y115" s="14">
        <f t="shared" si="13"/>
        <v>0</v>
      </c>
    </row>
    <row r="116" spans="1:25" ht="12.75" hidden="1" customHeight="1">
      <c r="A116" s="67" t="s">
        <v>250</v>
      </c>
      <c r="B116" s="3"/>
      <c r="C116" s="37"/>
      <c r="D116" s="42"/>
      <c r="E116" s="68"/>
      <c r="F116" s="68"/>
      <c r="G116" s="69"/>
      <c r="H116" s="78"/>
      <c r="I116" s="184"/>
      <c r="J116" s="79" t="str">
        <f t="shared" si="11"/>
        <v/>
      </c>
      <c r="K116" s="71"/>
      <c r="L116" s="71"/>
      <c r="M116" s="72"/>
      <c r="N116" s="73" t="str">
        <f t="shared" si="6"/>
        <v/>
      </c>
      <c r="O116" s="79" t="str">
        <f t="shared" si="7"/>
        <v/>
      </c>
      <c r="P116" s="80" t="str">
        <f t="shared" si="1"/>
        <v/>
      </c>
      <c r="Q116" s="76" t="str">
        <f t="shared" si="8"/>
        <v/>
      </c>
      <c r="R116" s="73" t="str">
        <f t="shared" si="2"/>
        <v/>
      </c>
      <c r="S116" s="73" t="str">
        <f t="shared" si="3"/>
        <v/>
      </c>
      <c r="T116" s="73" t="str">
        <f t="shared" si="4"/>
        <v/>
      </c>
      <c r="U116" s="73" t="str">
        <f t="shared" si="5"/>
        <v/>
      </c>
      <c r="V116" s="73" t="str">
        <f t="shared" si="12"/>
        <v/>
      </c>
      <c r="W116" s="81" t="str">
        <f t="shared" si="14"/>
        <v/>
      </c>
      <c r="X116" s="188" t="str">
        <f t="shared" si="10"/>
        <v/>
      </c>
      <c r="Y116" s="14">
        <f t="shared" si="13"/>
        <v>0</v>
      </c>
    </row>
    <row r="117" spans="1:25" ht="12.75" hidden="1" customHeight="1">
      <c r="A117" s="67" t="s">
        <v>250</v>
      </c>
      <c r="B117" s="3"/>
      <c r="C117" s="37"/>
      <c r="D117" s="42"/>
      <c r="E117" s="68"/>
      <c r="F117" s="68"/>
      <c r="G117" s="69"/>
      <c r="H117" s="78"/>
      <c r="I117" s="184"/>
      <c r="J117" s="79" t="str">
        <f t="shared" si="11"/>
        <v/>
      </c>
      <c r="K117" s="71"/>
      <c r="L117" s="71"/>
      <c r="M117" s="72"/>
      <c r="N117" s="73" t="str">
        <f t="shared" si="6"/>
        <v/>
      </c>
      <c r="O117" s="79" t="str">
        <f t="shared" si="7"/>
        <v/>
      </c>
      <c r="P117" s="80" t="str">
        <f t="shared" si="1"/>
        <v/>
      </c>
      <c r="Q117" s="76" t="str">
        <f t="shared" si="8"/>
        <v/>
      </c>
      <c r="R117" s="73" t="str">
        <f t="shared" si="2"/>
        <v/>
      </c>
      <c r="S117" s="73" t="str">
        <f t="shared" si="3"/>
        <v/>
      </c>
      <c r="T117" s="73" t="str">
        <f t="shared" si="4"/>
        <v/>
      </c>
      <c r="U117" s="73" t="str">
        <f t="shared" si="5"/>
        <v/>
      </c>
      <c r="V117" s="73" t="str">
        <f t="shared" si="12"/>
        <v/>
      </c>
      <c r="W117" s="81" t="str">
        <f t="shared" si="14"/>
        <v/>
      </c>
      <c r="X117" s="188" t="str">
        <f t="shared" si="10"/>
        <v/>
      </c>
      <c r="Y117" s="14">
        <f t="shared" si="13"/>
        <v>0</v>
      </c>
    </row>
    <row r="118" spans="1:25" ht="12.75" hidden="1" customHeight="1">
      <c r="A118" s="67" t="s">
        <v>250</v>
      </c>
      <c r="B118" s="3"/>
      <c r="C118" s="37"/>
      <c r="D118" s="42"/>
      <c r="E118" s="68"/>
      <c r="F118" s="68"/>
      <c r="G118" s="69"/>
      <c r="H118" s="78"/>
      <c r="I118" s="184"/>
      <c r="J118" s="79" t="str">
        <f t="shared" si="11"/>
        <v/>
      </c>
      <c r="K118" s="71"/>
      <c r="L118" s="71"/>
      <c r="M118" s="72"/>
      <c r="N118" s="73" t="str">
        <f t="shared" si="6"/>
        <v/>
      </c>
      <c r="O118" s="79" t="str">
        <f t="shared" si="7"/>
        <v/>
      </c>
      <c r="P118" s="80" t="str">
        <f t="shared" si="1"/>
        <v/>
      </c>
      <c r="Q118" s="76" t="str">
        <f t="shared" si="8"/>
        <v/>
      </c>
      <c r="R118" s="73" t="str">
        <f t="shared" si="2"/>
        <v/>
      </c>
      <c r="S118" s="73" t="str">
        <f t="shared" si="3"/>
        <v/>
      </c>
      <c r="T118" s="73" t="str">
        <f t="shared" si="4"/>
        <v/>
      </c>
      <c r="U118" s="73" t="str">
        <f t="shared" si="5"/>
        <v/>
      </c>
      <c r="V118" s="73" t="str">
        <f t="shared" si="12"/>
        <v/>
      </c>
      <c r="W118" s="81" t="str">
        <f t="shared" si="14"/>
        <v/>
      </c>
      <c r="X118" s="188" t="str">
        <f t="shared" si="10"/>
        <v/>
      </c>
      <c r="Y118" s="14">
        <f t="shared" si="13"/>
        <v>0</v>
      </c>
    </row>
    <row r="119" spans="1:25" ht="12.75" hidden="1" customHeight="1">
      <c r="A119" s="67" t="s">
        <v>250</v>
      </c>
      <c r="B119" s="3"/>
      <c r="C119" s="37"/>
      <c r="D119" s="42"/>
      <c r="E119" s="68"/>
      <c r="F119" s="68"/>
      <c r="G119" s="69"/>
      <c r="H119" s="78"/>
      <c r="I119" s="184"/>
      <c r="J119" s="79" t="str">
        <f t="shared" si="11"/>
        <v/>
      </c>
      <c r="K119" s="71"/>
      <c r="L119" s="71"/>
      <c r="M119" s="72"/>
      <c r="N119" s="73" t="str">
        <f t="shared" si="6"/>
        <v/>
      </c>
      <c r="O119" s="79" t="str">
        <f t="shared" si="7"/>
        <v/>
      </c>
      <c r="P119" s="80" t="str">
        <f t="shared" si="1"/>
        <v/>
      </c>
      <c r="Q119" s="76" t="str">
        <f t="shared" si="8"/>
        <v/>
      </c>
      <c r="R119" s="73" t="str">
        <f t="shared" si="2"/>
        <v/>
      </c>
      <c r="S119" s="73" t="str">
        <f t="shared" si="3"/>
        <v/>
      </c>
      <c r="T119" s="73" t="str">
        <f t="shared" si="4"/>
        <v/>
      </c>
      <c r="U119" s="73" t="str">
        <f t="shared" si="5"/>
        <v/>
      </c>
      <c r="V119" s="73" t="str">
        <f t="shared" si="12"/>
        <v/>
      </c>
      <c r="W119" s="81" t="str">
        <f t="shared" si="14"/>
        <v/>
      </c>
      <c r="X119" s="188" t="str">
        <f t="shared" si="10"/>
        <v/>
      </c>
      <c r="Y119" s="14">
        <f t="shared" si="13"/>
        <v>0</v>
      </c>
    </row>
    <row r="120" spans="1:25" ht="12.75" hidden="1" customHeight="1">
      <c r="A120" s="67" t="s">
        <v>250</v>
      </c>
      <c r="B120" s="3"/>
      <c r="C120" s="37"/>
      <c r="D120" s="42"/>
      <c r="E120" s="68"/>
      <c r="F120" s="68"/>
      <c r="G120" s="69"/>
      <c r="H120" s="78"/>
      <c r="I120" s="184"/>
      <c r="J120" s="79" t="str">
        <f t="shared" si="11"/>
        <v/>
      </c>
      <c r="K120" s="71"/>
      <c r="L120" s="71"/>
      <c r="M120" s="72"/>
      <c r="N120" s="73" t="str">
        <f t="shared" si="6"/>
        <v/>
      </c>
      <c r="O120" s="79" t="str">
        <f t="shared" si="7"/>
        <v/>
      </c>
      <c r="P120" s="80" t="str">
        <f t="shared" si="1"/>
        <v/>
      </c>
      <c r="Q120" s="76" t="str">
        <f t="shared" si="8"/>
        <v/>
      </c>
      <c r="R120" s="73" t="str">
        <f t="shared" si="2"/>
        <v/>
      </c>
      <c r="S120" s="73" t="str">
        <f t="shared" si="3"/>
        <v/>
      </c>
      <c r="T120" s="73" t="str">
        <f t="shared" si="4"/>
        <v/>
      </c>
      <c r="U120" s="73" t="str">
        <f t="shared" si="5"/>
        <v/>
      </c>
      <c r="V120" s="73" t="str">
        <f t="shared" si="12"/>
        <v/>
      </c>
      <c r="W120" s="81" t="str">
        <f t="shared" si="14"/>
        <v/>
      </c>
      <c r="X120" s="188" t="str">
        <f t="shared" si="10"/>
        <v/>
      </c>
      <c r="Y120" s="14">
        <f t="shared" si="13"/>
        <v>0</v>
      </c>
    </row>
    <row r="121" spans="1:25" ht="12.75" hidden="1" customHeight="1">
      <c r="A121" s="67" t="s">
        <v>250</v>
      </c>
      <c r="B121" s="3"/>
      <c r="C121" s="37"/>
      <c r="D121" s="42"/>
      <c r="E121" s="68"/>
      <c r="F121" s="68"/>
      <c r="G121" s="69"/>
      <c r="H121" s="78"/>
      <c r="I121" s="184"/>
      <c r="J121" s="79" t="str">
        <f t="shared" si="11"/>
        <v/>
      </c>
      <c r="K121" s="71"/>
      <c r="L121" s="71"/>
      <c r="M121" s="72"/>
      <c r="N121" s="73" t="str">
        <f t="shared" si="6"/>
        <v/>
      </c>
      <c r="O121" s="79" t="str">
        <f t="shared" si="7"/>
        <v/>
      </c>
      <c r="P121" s="80" t="str">
        <f t="shared" si="1"/>
        <v/>
      </c>
      <c r="Q121" s="76" t="str">
        <f t="shared" si="8"/>
        <v/>
      </c>
      <c r="R121" s="73" t="str">
        <f t="shared" si="2"/>
        <v/>
      </c>
      <c r="S121" s="73" t="str">
        <f t="shared" si="3"/>
        <v/>
      </c>
      <c r="T121" s="73" t="str">
        <f t="shared" si="4"/>
        <v/>
      </c>
      <c r="U121" s="73" t="str">
        <f t="shared" si="5"/>
        <v/>
      </c>
      <c r="V121" s="73" t="str">
        <f t="shared" si="12"/>
        <v/>
      </c>
      <c r="W121" s="81" t="str">
        <f t="shared" si="14"/>
        <v/>
      </c>
      <c r="X121" s="188" t="str">
        <f t="shared" si="10"/>
        <v/>
      </c>
      <c r="Y121" s="14">
        <f t="shared" si="13"/>
        <v>0</v>
      </c>
    </row>
    <row r="122" spans="1:25" ht="12.75" hidden="1" customHeight="1">
      <c r="A122" s="67" t="s">
        <v>250</v>
      </c>
      <c r="B122" s="3"/>
      <c r="C122" s="37"/>
      <c r="D122" s="42"/>
      <c r="E122" s="68"/>
      <c r="F122" s="68"/>
      <c r="G122" s="69"/>
      <c r="H122" s="78"/>
      <c r="I122" s="184"/>
      <c r="J122" s="79" t="str">
        <f t="shared" si="11"/>
        <v/>
      </c>
      <c r="K122" s="71"/>
      <c r="L122" s="71"/>
      <c r="M122" s="72"/>
      <c r="N122" s="73" t="str">
        <f t="shared" si="6"/>
        <v/>
      </c>
      <c r="O122" s="79" t="str">
        <f t="shared" si="7"/>
        <v/>
      </c>
      <c r="P122" s="80" t="str">
        <f t="shared" si="1"/>
        <v/>
      </c>
      <c r="Q122" s="76" t="str">
        <f t="shared" si="8"/>
        <v/>
      </c>
      <c r="R122" s="73" t="str">
        <f t="shared" si="2"/>
        <v/>
      </c>
      <c r="S122" s="73" t="str">
        <f t="shared" si="3"/>
        <v/>
      </c>
      <c r="T122" s="73" t="str">
        <f t="shared" si="4"/>
        <v/>
      </c>
      <c r="U122" s="73" t="str">
        <f t="shared" si="5"/>
        <v/>
      </c>
      <c r="V122" s="73" t="str">
        <f t="shared" si="12"/>
        <v/>
      </c>
      <c r="W122" s="81" t="str">
        <f t="shared" si="14"/>
        <v/>
      </c>
      <c r="X122" s="188" t="str">
        <f t="shared" si="10"/>
        <v/>
      </c>
      <c r="Y122" s="14">
        <f t="shared" si="13"/>
        <v>0</v>
      </c>
    </row>
    <row r="123" spans="1:25" ht="12.75" hidden="1" customHeight="1">
      <c r="A123" s="67" t="s">
        <v>250</v>
      </c>
      <c r="B123" s="3"/>
      <c r="C123" s="37"/>
      <c r="D123" s="42"/>
      <c r="E123" s="68"/>
      <c r="F123" s="68"/>
      <c r="G123" s="69"/>
      <c r="H123" s="78"/>
      <c r="I123" s="184"/>
      <c r="J123" s="79" t="str">
        <f t="shared" si="11"/>
        <v/>
      </c>
      <c r="K123" s="71"/>
      <c r="L123" s="71"/>
      <c r="M123" s="72"/>
      <c r="N123" s="73" t="str">
        <f t="shared" si="6"/>
        <v/>
      </c>
      <c r="O123" s="79" t="str">
        <f t="shared" si="7"/>
        <v/>
      </c>
      <c r="P123" s="80" t="str">
        <f t="shared" si="1"/>
        <v/>
      </c>
      <c r="Q123" s="76" t="str">
        <f t="shared" si="8"/>
        <v/>
      </c>
      <c r="R123" s="73" t="str">
        <f t="shared" si="2"/>
        <v/>
      </c>
      <c r="S123" s="73" t="str">
        <f t="shared" si="3"/>
        <v/>
      </c>
      <c r="T123" s="73" t="str">
        <f t="shared" si="4"/>
        <v/>
      </c>
      <c r="U123" s="73" t="str">
        <f t="shared" si="5"/>
        <v/>
      </c>
      <c r="V123" s="73" t="str">
        <f t="shared" si="12"/>
        <v/>
      </c>
      <c r="W123" s="81" t="str">
        <f t="shared" si="14"/>
        <v/>
      </c>
      <c r="X123" s="188" t="str">
        <f t="shared" si="10"/>
        <v/>
      </c>
      <c r="Y123" s="14">
        <f t="shared" si="13"/>
        <v>0</v>
      </c>
    </row>
    <row r="124" spans="1:25" ht="12.75" hidden="1" customHeight="1">
      <c r="A124" s="67" t="s">
        <v>250</v>
      </c>
      <c r="B124" s="3"/>
      <c r="C124" s="37"/>
      <c r="D124" s="42"/>
      <c r="E124" s="68"/>
      <c r="F124" s="68"/>
      <c r="G124" s="69"/>
      <c r="H124" s="78"/>
      <c r="I124" s="184"/>
      <c r="J124" s="79" t="str">
        <f t="shared" si="11"/>
        <v/>
      </c>
      <c r="K124" s="71"/>
      <c r="L124" s="71"/>
      <c r="M124" s="72"/>
      <c r="N124" s="73" t="str">
        <f t="shared" si="6"/>
        <v/>
      </c>
      <c r="O124" s="79" t="str">
        <f t="shared" si="7"/>
        <v/>
      </c>
      <c r="P124" s="80" t="str">
        <f t="shared" si="1"/>
        <v/>
      </c>
      <c r="Q124" s="76" t="str">
        <f t="shared" si="8"/>
        <v/>
      </c>
      <c r="R124" s="73" t="str">
        <f t="shared" si="2"/>
        <v/>
      </c>
      <c r="S124" s="73" t="str">
        <f t="shared" si="3"/>
        <v/>
      </c>
      <c r="T124" s="73" t="str">
        <f t="shared" si="4"/>
        <v/>
      </c>
      <c r="U124" s="73" t="str">
        <f t="shared" si="5"/>
        <v/>
      </c>
      <c r="V124" s="73" t="str">
        <f t="shared" si="12"/>
        <v/>
      </c>
      <c r="W124" s="81" t="str">
        <f t="shared" si="14"/>
        <v/>
      </c>
      <c r="X124" s="188" t="str">
        <f t="shared" si="10"/>
        <v/>
      </c>
      <c r="Y124" s="14">
        <f t="shared" si="13"/>
        <v>0</v>
      </c>
    </row>
    <row r="125" spans="1:25" ht="12.75" hidden="1" customHeight="1">
      <c r="A125" s="67" t="s">
        <v>250</v>
      </c>
      <c r="B125" s="3"/>
      <c r="C125" s="37"/>
      <c r="D125" s="42"/>
      <c r="E125" s="68"/>
      <c r="F125" s="68"/>
      <c r="G125" s="69"/>
      <c r="H125" s="78"/>
      <c r="I125" s="184"/>
      <c r="J125" s="79" t="str">
        <f t="shared" si="11"/>
        <v/>
      </c>
      <c r="K125" s="71"/>
      <c r="L125" s="71"/>
      <c r="M125" s="72"/>
      <c r="N125" s="73" t="str">
        <f t="shared" si="6"/>
        <v/>
      </c>
      <c r="O125" s="79" t="str">
        <f t="shared" si="7"/>
        <v/>
      </c>
      <c r="P125" s="80" t="str">
        <f t="shared" si="1"/>
        <v/>
      </c>
      <c r="Q125" s="76" t="str">
        <f t="shared" si="8"/>
        <v/>
      </c>
      <c r="R125" s="73" t="str">
        <f t="shared" si="2"/>
        <v/>
      </c>
      <c r="S125" s="73" t="str">
        <f t="shared" si="3"/>
        <v/>
      </c>
      <c r="T125" s="73" t="str">
        <f t="shared" si="4"/>
        <v/>
      </c>
      <c r="U125" s="73" t="str">
        <f t="shared" si="5"/>
        <v/>
      </c>
      <c r="V125" s="73" t="str">
        <f t="shared" si="12"/>
        <v/>
      </c>
      <c r="W125" s="81" t="str">
        <f t="shared" si="14"/>
        <v/>
      </c>
      <c r="X125" s="188" t="str">
        <f t="shared" si="10"/>
        <v/>
      </c>
      <c r="Y125" s="14">
        <f t="shared" si="13"/>
        <v>0</v>
      </c>
    </row>
    <row r="126" spans="1:25" ht="12.75" hidden="1" customHeight="1">
      <c r="A126" s="67" t="s">
        <v>250</v>
      </c>
      <c r="B126" s="3"/>
      <c r="C126" s="37"/>
      <c r="D126" s="42"/>
      <c r="E126" s="68"/>
      <c r="F126" s="68"/>
      <c r="G126" s="69"/>
      <c r="H126" s="78"/>
      <c r="I126" s="184"/>
      <c r="J126" s="79" t="str">
        <f t="shared" si="11"/>
        <v/>
      </c>
      <c r="K126" s="71"/>
      <c r="L126" s="71"/>
      <c r="M126" s="72"/>
      <c r="N126" s="73" t="str">
        <f t="shared" si="6"/>
        <v/>
      </c>
      <c r="O126" s="79" t="str">
        <f t="shared" si="7"/>
        <v/>
      </c>
      <c r="P126" s="80" t="str">
        <f t="shared" si="1"/>
        <v/>
      </c>
      <c r="Q126" s="76" t="str">
        <f t="shared" si="8"/>
        <v/>
      </c>
      <c r="R126" s="73" t="str">
        <f t="shared" si="2"/>
        <v/>
      </c>
      <c r="S126" s="73" t="str">
        <f t="shared" si="3"/>
        <v/>
      </c>
      <c r="T126" s="73" t="str">
        <f t="shared" si="4"/>
        <v/>
      </c>
      <c r="U126" s="73" t="str">
        <f t="shared" si="5"/>
        <v/>
      </c>
      <c r="V126" s="73" t="str">
        <f t="shared" si="12"/>
        <v/>
      </c>
      <c r="W126" s="81" t="str">
        <f t="shared" si="14"/>
        <v/>
      </c>
      <c r="X126" s="188" t="str">
        <f t="shared" si="10"/>
        <v/>
      </c>
      <c r="Y126" s="14">
        <f t="shared" si="13"/>
        <v>0</v>
      </c>
    </row>
    <row r="127" spans="1:25" ht="12.75" hidden="1" customHeight="1">
      <c r="A127" s="67" t="s">
        <v>250</v>
      </c>
      <c r="B127" s="3"/>
      <c r="C127" s="37"/>
      <c r="D127" s="42"/>
      <c r="E127" s="68"/>
      <c r="F127" s="68"/>
      <c r="G127" s="69"/>
      <c r="H127" s="78"/>
      <c r="I127" s="184"/>
      <c r="J127" s="79" t="str">
        <f t="shared" si="11"/>
        <v/>
      </c>
      <c r="K127" s="71"/>
      <c r="L127" s="71"/>
      <c r="M127" s="72"/>
      <c r="N127" s="73" t="str">
        <f t="shared" si="6"/>
        <v/>
      </c>
      <c r="O127" s="79" t="str">
        <f t="shared" si="7"/>
        <v/>
      </c>
      <c r="P127" s="80" t="str">
        <f t="shared" si="1"/>
        <v/>
      </c>
      <c r="Q127" s="76" t="str">
        <f t="shared" si="8"/>
        <v/>
      </c>
      <c r="R127" s="73" t="str">
        <f t="shared" si="2"/>
        <v/>
      </c>
      <c r="S127" s="73" t="str">
        <f t="shared" si="3"/>
        <v/>
      </c>
      <c r="T127" s="73" t="str">
        <f t="shared" si="4"/>
        <v/>
      </c>
      <c r="U127" s="73" t="str">
        <f t="shared" si="5"/>
        <v/>
      </c>
      <c r="V127" s="73" t="str">
        <f t="shared" si="12"/>
        <v/>
      </c>
      <c r="W127" s="81" t="str">
        <f t="shared" si="14"/>
        <v/>
      </c>
      <c r="X127" s="188" t="str">
        <f t="shared" si="10"/>
        <v/>
      </c>
      <c r="Y127" s="14">
        <f t="shared" si="13"/>
        <v>0</v>
      </c>
    </row>
    <row r="128" spans="1:25" ht="12.75" hidden="1" customHeight="1">
      <c r="A128" s="67" t="s">
        <v>250</v>
      </c>
      <c r="B128" s="3"/>
      <c r="C128" s="37"/>
      <c r="D128" s="42"/>
      <c r="E128" s="68"/>
      <c r="F128" s="68"/>
      <c r="G128" s="69"/>
      <c r="H128" s="78"/>
      <c r="I128" s="184"/>
      <c r="J128" s="79" t="str">
        <f t="shared" si="11"/>
        <v/>
      </c>
      <c r="K128" s="71"/>
      <c r="L128" s="71"/>
      <c r="M128" s="72"/>
      <c r="N128" s="73" t="str">
        <f t="shared" si="6"/>
        <v/>
      </c>
      <c r="O128" s="79" t="str">
        <f t="shared" si="7"/>
        <v/>
      </c>
      <c r="P128" s="80" t="str">
        <f t="shared" si="1"/>
        <v/>
      </c>
      <c r="Q128" s="76" t="str">
        <f t="shared" si="8"/>
        <v/>
      </c>
      <c r="R128" s="73" t="str">
        <f t="shared" si="2"/>
        <v/>
      </c>
      <c r="S128" s="73" t="str">
        <f t="shared" si="3"/>
        <v/>
      </c>
      <c r="T128" s="73" t="str">
        <f t="shared" si="4"/>
        <v/>
      </c>
      <c r="U128" s="73" t="str">
        <f t="shared" si="5"/>
        <v/>
      </c>
      <c r="V128" s="73" t="str">
        <f t="shared" si="12"/>
        <v/>
      </c>
      <c r="W128" s="81" t="str">
        <f t="shared" si="14"/>
        <v/>
      </c>
      <c r="X128" s="188" t="str">
        <f t="shared" si="10"/>
        <v/>
      </c>
      <c r="Y128" s="14">
        <f t="shared" si="13"/>
        <v>0</v>
      </c>
    </row>
    <row r="129" spans="1:25" ht="12.75" hidden="1" customHeight="1">
      <c r="A129" s="67" t="s">
        <v>250</v>
      </c>
      <c r="B129" s="3"/>
      <c r="C129" s="37"/>
      <c r="D129" s="42"/>
      <c r="E129" s="68"/>
      <c r="F129" s="68"/>
      <c r="G129" s="69"/>
      <c r="H129" s="78"/>
      <c r="I129" s="184"/>
      <c r="J129" s="79" t="str">
        <f t="shared" si="11"/>
        <v/>
      </c>
      <c r="K129" s="71"/>
      <c r="L129" s="71"/>
      <c r="M129" s="72"/>
      <c r="N129" s="73" t="str">
        <f t="shared" si="6"/>
        <v/>
      </c>
      <c r="O129" s="79" t="str">
        <f t="shared" si="7"/>
        <v/>
      </c>
      <c r="P129" s="80" t="str">
        <f t="shared" si="1"/>
        <v/>
      </c>
      <c r="Q129" s="76" t="str">
        <f t="shared" si="8"/>
        <v/>
      </c>
      <c r="R129" s="73" t="str">
        <f t="shared" si="2"/>
        <v/>
      </c>
      <c r="S129" s="73" t="str">
        <f t="shared" si="3"/>
        <v/>
      </c>
      <c r="T129" s="73" t="str">
        <f t="shared" si="4"/>
        <v/>
      </c>
      <c r="U129" s="73" t="str">
        <f t="shared" si="5"/>
        <v/>
      </c>
      <c r="V129" s="73" t="str">
        <f t="shared" si="12"/>
        <v/>
      </c>
      <c r="W129" s="81" t="str">
        <f t="shared" si="14"/>
        <v/>
      </c>
      <c r="X129" s="188" t="str">
        <f t="shared" si="10"/>
        <v/>
      </c>
      <c r="Y129" s="14">
        <f t="shared" si="13"/>
        <v>0</v>
      </c>
    </row>
    <row r="130" spans="1:25" ht="12.75" hidden="1" customHeight="1">
      <c r="A130" s="67" t="s">
        <v>250</v>
      </c>
      <c r="B130" s="3"/>
      <c r="C130" s="37"/>
      <c r="D130" s="42"/>
      <c r="E130" s="68"/>
      <c r="F130" s="68"/>
      <c r="G130" s="69"/>
      <c r="H130" s="78"/>
      <c r="I130" s="184"/>
      <c r="J130" s="79" t="str">
        <f t="shared" si="11"/>
        <v/>
      </c>
      <c r="K130" s="71"/>
      <c r="L130" s="71"/>
      <c r="M130" s="72"/>
      <c r="N130" s="73" t="str">
        <f t="shared" si="6"/>
        <v/>
      </c>
      <c r="O130" s="79" t="str">
        <f t="shared" si="7"/>
        <v/>
      </c>
      <c r="P130" s="80" t="str">
        <f t="shared" si="1"/>
        <v/>
      </c>
      <c r="Q130" s="76" t="str">
        <f t="shared" si="8"/>
        <v/>
      </c>
      <c r="R130" s="73" t="str">
        <f t="shared" si="2"/>
        <v/>
      </c>
      <c r="S130" s="73" t="str">
        <f t="shared" si="3"/>
        <v/>
      </c>
      <c r="T130" s="73" t="str">
        <f t="shared" si="4"/>
        <v/>
      </c>
      <c r="U130" s="73" t="str">
        <f t="shared" si="5"/>
        <v/>
      </c>
      <c r="V130" s="73" t="str">
        <f t="shared" si="12"/>
        <v/>
      </c>
      <c r="W130" s="81" t="str">
        <f t="shared" si="14"/>
        <v/>
      </c>
      <c r="X130" s="188" t="str">
        <f t="shared" si="10"/>
        <v/>
      </c>
      <c r="Y130" s="14">
        <f t="shared" si="13"/>
        <v>0</v>
      </c>
    </row>
    <row r="131" spans="1:25" ht="12.75" hidden="1" customHeight="1">
      <c r="A131" s="67" t="s">
        <v>250</v>
      </c>
      <c r="B131" s="3"/>
      <c r="C131" s="37"/>
      <c r="D131" s="42"/>
      <c r="E131" s="68"/>
      <c r="F131" s="68"/>
      <c r="G131" s="69"/>
      <c r="H131" s="78"/>
      <c r="I131" s="184"/>
      <c r="J131" s="79" t="str">
        <f t="shared" si="11"/>
        <v/>
      </c>
      <c r="K131" s="71"/>
      <c r="L131" s="71"/>
      <c r="M131" s="72"/>
      <c r="N131" s="73" t="str">
        <f t="shared" si="6"/>
        <v/>
      </c>
      <c r="O131" s="79" t="str">
        <f t="shared" si="7"/>
        <v/>
      </c>
      <c r="P131" s="80" t="str">
        <f t="shared" si="1"/>
        <v/>
      </c>
      <c r="Q131" s="76" t="str">
        <f t="shared" si="8"/>
        <v/>
      </c>
      <c r="R131" s="73" t="str">
        <f t="shared" si="2"/>
        <v/>
      </c>
      <c r="S131" s="73" t="str">
        <f t="shared" si="3"/>
        <v/>
      </c>
      <c r="T131" s="73" t="str">
        <f t="shared" si="4"/>
        <v/>
      </c>
      <c r="U131" s="73" t="str">
        <f t="shared" si="5"/>
        <v/>
      </c>
      <c r="V131" s="73" t="str">
        <f t="shared" si="12"/>
        <v/>
      </c>
      <c r="W131" s="81" t="str">
        <f t="shared" si="14"/>
        <v/>
      </c>
      <c r="X131" s="188" t="str">
        <f t="shared" si="10"/>
        <v/>
      </c>
      <c r="Y131" s="14">
        <f t="shared" si="13"/>
        <v>0</v>
      </c>
    </row>
    <row r="132" spans="1:25" ht="12.75" hidden="1" customHeight="1">
      <c r="A132" s="67" t="s">
        <v>250</v>
      </c>
      <c r="B132" s="3"/>
      <c r="C132" s="37"/>
      <c r="D132" s="42"/>
      <c r="E132" s="68"/>
      <c r="F132" s="68"/>
      <c r="G132" s="69"/>
      <c r="H132" s="78"/>
      <c r="I132" s="184"/>
      <c r="J132" s="79" t="str">
        <f t="shared" si="11"/>
        <v/>
      </c>
      <c r="K132" s="71"/>
      <c r="L132" s="71"/>
      <c r="M132" s="72"/>
      <c r="N132" s="73" t="str">
        <f t="shared" si="6"/>
        <v/>
      </c>
      <c r="O132" s="79" t="str">
        <f t="shared" si="7"/>
        <v/>
      </c>
      <c r="P132" s="80" t="str">
        <f t="shared" si="1"/>
        <v/>
      </c>
      <c r="Q132" s="76" t="str">
        <f t="shared" si="8"/>
        <v/>
      </c>
      <c r="R132" s="73" t="str">
        <f t="shared" si="2"/>
        <v/>
      </c>
      <c r="S132" s="73" t="str">
        <f t="shared" si="3"/>
        <v/>
      </c>
      <c r="T132" s="73" t="str">
        <f t="shared" si="4"/>
        <v/>
      </c>
      <c r="U132" s="73" t="str">
        <f t="shared" si="5"/>
        <v/>
      </c>
      <c r="V132" s="73" t="str">
        <f t="shared" si="12"/>
        <v/>
      </c>
      <c r="W132" s="81" t="str">
        <f t="shared" si="14"/>
        <v/>
      </c>
      <c r="X132" s="188" t="str">
        <f t="shared" si="10"/>
        <v/>
      </c>
      <c r="Y132" s="14">
        <f t="shared" si="13"/>
        <v>0</v>
      </c>
    </row>
    <row r="133" spans="1:25" ht="12.75" hidden="1" customHeight="1">
      <c r="A133" s="67" t="s">
        <v>250</v>
      </c>
      <c r="B133" s="3"/>
      <c r="C133" s="37"/>
      <c r="D133" s="42"/>
      <c r="E133" s="68"/>
      <c r="F133" s="68"/>
      <c r="G133" s="69"/>
      <c r="H133" s="78"/>
      <c r="I133" s="184"/>
      <c r="J133" s="79" t="str">
        <f t="shared" si="11"/>
        <v/>
      </c>
      <c r="K133" s="71"/>
      <c r="L133" s="71"/>
      <c r="M133" s="72"/>
      <c r="N133" s="73" t="str">
        <f t="shared" si="6"/>
        <v/>
      </c>
      <c r="O133" s="79" t="str">
        <f t="shared" si="7"/>
        <v/>
      </c>
      <c r="P133" s="80" t="str">
        <f t="shared" si="1"/>
        <v/>
      </c>
      <c r="Q133" s="76" t="str">
        <f t="shared" si="8"/>
        <v/>
      </c>
      <c r="R133" s="73" t="str">
        <f t="shared" si="2"/>
        <v/>
      </c>
      <c r="S133" s="73" t="str">
        <f t="shared" si="3"/>
        <v/>
      </c>
      <c r="T133" s="73" t="str">
        <f t="shared" si="4"/>
        <v/>
      </c>
      <c r="U133" s="73" t="str">
        <f t="shared" si="5"/>
        <v/>
      </c>
      <c r="V133" s="73" t="str">
        <f t="shared" si="12"/>
        <v/>
      </c>
      <c r="W133" s="81" t="str">
        <f t="shared" si="14"/>
        <v/>
      </c>
      <c r="X133" s="188" t="str">
        <f t="shared" si="10"/>
        <v/>
      </c>
      <c r="Y133" s="14">
        <f t="shared" si="13"/>
        <v>0</v>
      </c>
    </row>
    <row r="134" spans="1:25" ht="12.75" hidden="1" customHeight="1">
      <c r="A134" s="67" t="s">
        <v>250</v>
      </c>
      <c r="B134" s="3"/>
      <c r="C134" s="37"/>
      <c r="D134" s="42"/>
      <c r="E134" s="68"/>
      <c r="F134" s="68"/>
      <c r="G134" s="69"/>
      <c r="H134" s="78"/>
      <c r="I134" s="184"/>
      <c r="J134" s="79" t="str">
        <f t="shared" si="11"/>
        <v/>
      </c>
      <c r="K134" s="71"/>
      <c r="L134" s="71"/>
      <c r="M134" s="72"/>
      <c r="N134" s="73" t="str">
        <f t="shared" si="6"/>
        <v/>
      </c>
      <c r="O134" s="79" t="str">
        <f t="shared" si="7"/>
        <v/>
      </c>
      <c r="P134" s="80" t="str">
        <f t="shared" si="1"/>
        <v/>
      </c>
      <c r="Q134" s="76" t="str">
        <f t="shared" si="8"/>
        <v/>
      </c>
      <c r="R134" s="73" t="str">
        <f t="shared" si="2"/>
        <v/>
      </c>
      <c r="S134" s="73" t="str">
        <f t="shared" si="3"/>
        <v/>
      </c>
      <c r="T134" s="73" t="str">
        <f t="shared" si="4"/>
        <v/>
      </c>
      <c r="U134" s="73" t="str">
        <f t="shared" si="5"/>
        <v/>
      </c>
      <c r="V134" s="73" t="str">
        <f t="shared" si="12"/>
        <v/>
      </c>
      <c r="W134" s="81" t="str">
        <f t="shared" si="14"/>
        <v/>
      </c>
      <c r="X134" s="188" t="str">
        <f t="shared" si="10"/>
        <v/>
      </c>
      <c r="Y134" s="14">
        <f t="shared" si="13"/>
        <v>0</v>
      </c>
    </row>
    <row r="135" spans="1:25" ht="12.75" hidden="1" customHeight="1">
      <c r="A135" s="67" t="s">
        <v>250</v>
      </c>
      <c r="B135" s="3"/>
      <c r="C135" s="37"/>
      <c r="D135" s="42"/>
      <c r="E135" s="68"/>
      <c r="F135" s="68"/>
      <c r="G135" s="69"/>
      <c r="H135" s="78"/>
      <c r="I135" s="184"/>
      <c r="J135" s="79" t="str">
        <f t="shared" si="11"/>
        <v/>
      </c>
      <c r="K135" s="71"/>
      <c r="L135" s="71"/>
      <c r="M135" s="72"/>
      <c r="N135" s="73" t="str">
        <f t="shared" si="6"/>
        <v/>
      </c>
      <c r="O135" s="79" t="str">
        <f t="shared" si="7"/>
        <v/>
      </c>
      <c r="P135" s="80" t="str">
        <f t="shared" ref="P135:P198" si="15">IF($Y135 = 1,IF($P$23="No",$P$24,0),"")</f>
        <v/>
      </c>
      <c r="Q135" s="76" t="str">
        <f t="shared" si="8"/>
        <v/>
      </c>
      <c r="R135" s="73" t="str">
        <f t="shared" ref="R135:R198" si="16">IF($Y135 = 1,IFERROR(IF($P$34="Per Bed",$Q$34,$Q$34 /F135),0) + IFERROR(IF($P$35="Per Bed",$Q$35,$Q$35/F135),0),"")</f>
        <v/>
      </c>
      <c r="S135" s="73" t="str">
        <f t="shared" ref="S135:S198" si="17">IF($Y135 = 1,IFERROR(IF($P$36="Per Bed",$Q$36,$Q$36/F135),0),"")</f>
        <v/>
      </c>
      <c r="T135" s="73" t="str">
        <f t="shared" ref="T135:T198" si="18">IF($Y135 = 1,IFERROR(IF($P$38="Per Bed",$Q$38,$Q$38 /F135),0) + IFERROR(IF($P$39="Per Bed",$Q$39,$Q$39/F135),0),"")</f>
        <v/>
      </c>
      <c r="U135" s="73" t="str">
        <f t="shared" ref="U135:U198" si="19">IF($Y135 = 1,IFERROR(IF($P$40="Per Bed",$Q$40,$Q$40/F135),0) + IFERROR(IF($P$41="Per Bed",$Q$41,$Q$41/F135),0) + IFERROR(IF($P$42="Per Bed",$Q$42,$Q$42/F135),0),"")</f>
        <v/>
      </c>
      <c r="V135" s="73" t="str">
        <f t="shared" si="12"/>
        <v/>
      </c>
      <c r="W135" s="81" t="str">
        <f t="shared" si="14"/>
        <v/>
      </c>
      <c r="X135" s="188" t="str">
        <f t="shared" si="10"/>
        <v/>
      </c>
      <c r="Y135" s="14">
        <f t="shared" si="13"/>
        <v>0</v>
      </c>
    </row>
    <row r="136" spans="1:25" ht="12.75" hidden="1" customHeight="1">
      <c r="A136" s="67" t="s">
        <v>250</v>
      </c>
      <c r="B136" s="3"/>
      <c r="C136" s="37"/>
      <c r="D136" s="42"/>
      <c r="E136" s="68"/>
      <c r="F136" s="68"/>
      <c r="G136" s="69"/>
      <c r="H136" s="78"/>
      <c r="I136" s="184"/>
      <c r="J136" s="79" t="str">
        <f t="shared" si="11"/>
        <v/>
      </c>
      <c r="K136" s="71"/>
      <c r="L136" s="71"/>
      <c r="M136" s="72"/>
      <c r="N136" s="73" t="str">
        <f t="shared" ref="N136:N199" si="20">IF($Y136 = 1, $I136-K136/12-L136/12-M136,"")</f>
        <v/>
      </c>
      <c r="O136" s="79" t="str">
        <f t="shared" si="7"/>
        <v/>
      </c>
      <c r="P136" s="80" t="str">
        <f t="shared" si="15"/>
        <v/>
      </c>
      <c r="Q136" s="76" t="str">
        <f t="shared" ref="Q136:Q199" si="21">IF($Y136 = 1,$Q$19,"")</f>
        <v/>
      </c>
      <c r="R136" s="73" t="str">
        <f t="shared" si="16"/>
        <v/>
      </c>
      <c r="S136" s="73" t="str">
        <f t="shared" si="17"/>
        <v/>
      </c>
      <c r="T136" s="73" t="str">
        <f t="shared" si="18"/>
        <v/>
      </c>
      <c r="U136" s="73" t="str">
        <f t="shared" si="19"/>
        <v/>
      </c>
      <c r="V136" s="73" t="str">
        <f t="shared" si="12"/>
        <v/>
      </c>
      <c r="W136" s="81" t="str">
        <f t="shared" si="14"/>
        <v/>
      </c>
      <c r="X136" s="188" t="str">
        <f t="shared" si="10"/>
        <v/>
      </c>
      <c r="Y136" s="14">
        <f t="shared" si="13"/>
        <v>0</v>
      </c>
    </row>
    <row r="137" spans="1:25" ht="12.75" hidden="1" customHeight="1">
      <c r="A137" s="67" t="s">
        <v>250</v>
      </c>
      <c r="B137" s="3"/>
      <c r="C137" s="37"/>
      <c r="D137" s="42"/>
      <c r="E137" s="68"/>
      <c r="F137" s="68"/>
      <c r="G137" s="69"/>
      <c r="H137" s="78"/>
      <c r="I137" s="184"/>
      <c r="J137" s="79" t="str">
        <f t="shared" ref="J137:J200" si="22">IF($Y137 = 1,$I137/$E137,"")</f>
        <v/>
      </c>
      <c r="K137" s="71"/>
      <c r="L137" s="71"/>
      <c r="M137" s="72"/>
      <c r="N137" s="73" t="str">
        <f t="shared" si="20"/>
        <v/>
      </c>
      <c r="O137" s="79" t="str">
        <f t="shared" si="7"/>
        <v/>
      </c>
      <c r="P137" s="80" t="str">
        <f t="shared" si="15"/>
        <v/>
      </c>
      <c r="Q137" s="76" t="str">
        <f t="shared" si="21"/>
        <v/>
      </c>
      <c r="R137" s="73" t="str">
        <f t="shared" si="16"/>
        <v/>
      </c>
      <c r="S137" s="73" t="str">
        <f t="shared" si="17"/>
        <v/>
      </c>
      <c r="T137" s="73" t="str">
        <f t="shared" si="18"/>
        <v/>
      </c>
      <c r="U137" s="73" t="str">
        <f t="shared" si="19"/>
        <v/>
      </c>
      <c r="V137" s="73" t="str">
        <f t="shared" ref="V137:V200" si="23">IF($Y137 = 1,$I$44,"")</f>
        <v/>
      </c>
      <c r="W137" s="81" t="str">
        <f t="shared" si="14"/>
        <v/>
      </c>
      <c r="X137" s="188" t="str">
        <f t="shared" si="10"/>
        <v/>
      </c>
      <c r="Y137" s="14">
        <f t="shared" ref="Y137:Y200" si="24">IF(AND(A137&lt;&gt;"", E137 &gt; 0, F137 &lt;&gt; ""),  1, 0 )</f>
        <v>0</v>
      </c>
    </row>
    <row r="138" spans="1:25" ht="12.75" hidden="1" customHeight="1">
      <c r="A138" s="67" t="s">
        <v>250</v>
      </c>
      <c r="B138" s="3"/>
      <c r="C138" s="37"/>
      <c r="D138" s="42"/>
      <c r="E138" s="68"/>
      <c r="F138" s="68"/>
      <c r="G138" s="69"/>
      <c r="H138" s="78"/>
      <c r="I138" s="184"/>
      <c r="J138" s="79" t="str">
        <f t="shared" si="22"/>
        <v/>
      </c>
      <c r="K138" s="71"/>
      <c r="L138" s="71"/>
      <c r="M138" s="72"/>
      <c r="N138" s="73" t="str">
        <f t="shared" si="20"/>
        <v/>
      </c>
      <c r="O138" s="79" t="str">
        <f t="shared" si="7"/>
        <v/>
      </c>
      <c r="P138" s="80" t="str">
        <f t="shared" si="15"/>
        <v/>
      </c>
      <c r="Q138" s="76" t="str">
        <f t="shared" si="21"/>
        <v/>
      </c>
      <c r="R138" s="73" t="str">
        <f t="shared" si="16"/>
        <v/>
      </c>
      <c r="S138" s="73" t="str">
        <f t="shared" si="17"/>
        <v/>
      </c>
      <c r="T138" s="73" t="str">
        <f t="shared" si="18"/>
        <v/>
      </c>
      <c r="U138" s="73" t="str">
        <f t="shared" si="19"/>
        <v/>
      </c>
      <c r="V138" s="73" t="str">
        <f t="shared" si="23"/>
        <v/>
      </c>
      <c r="W138" s="81" t="str">
        <f t="shared" si="14"/>
        <v/>
      </c>
      <c r="X138" s="188" t="str">
        <f t="shared" si="10"/>
        <v/>
      </c>
      <c r="Y138" s="14">
        <f t="shared" si="24"/>
        <v>0</v>
      </c>
    </row>
    <row r="139" spans="1:25" ht="12.75" hidden="1" customHeight="1">
      <c r="A139" s="67" t="s">
        <v>250</v>
      </c>
      <c r="B139" s="3"/>
      <c r="C139" s="37"/>
      <c r="D139" s="42"/>
      <c r="E139" s="68"/>
      <c r="F139" s="68"/>
      <c r="G139" s="69"/>
      <c r="H139" s="78"/>
      <c r="I139" s="184"/>
      <c r="J139" s="79" t="str">
        <f t="shared" si="22"/>
        <v/>
      </c>
      <c r="K139" s="71"/>
      <c r="L139" s="71"/>
      <c r="M139" s="72"/>
      <c r="N139" s="73" t="str">
        <f t="shared" si="20"/>
        <v/>
      </c>
      <c r="O139" s="79" t="str">
        <f t="shared" si="7"/>
        <v/>
      </c>
      <c r="P139" s="80" t="str">
        <f t="shared" si="15"/>
        <v/>
      </c>
      <c r="Q139" s="76" t="str">
        <f t="shared" si="21"/>
        <v/>
      </c>
      <c r="R139" s="73" t="str">
        <f t="shared" si="16"/>
        <v/>
      </c>
      <c r="S139" s="73" t="str">
        <f t="shared" si="17"/>
        <v/>
      </c>
      <c r="T139" s="73" t="str">
        <f t="shared" si="18"/>
        <v/>
      </c>
      <c r="U139" s="73" t="str">
        <f t="shared" si="19"/>
        <v/>
      </c>
      <c r="V139" s="73" t="str">
        <f t="shared" si="23"/>
        <v/>
      </c>
      <c r="W139" s="81" t="str">
        <f t="shared" si="14"/>
        <v/>
      </c>
      <c r="X139" s="188" t="str">
        <f t="shared" si="10"/>
        <v/>
      </c>
      <c r="Y139" s="14">
        <f t="shared" si="24"/>
        <v>0</v>
      </c>
    </row>
    <row r="140" spans="1:25" ht="12.75" hidden="1" customHeight="1">
      <c r="A140" s="67" t="s">
        <v>250</v>
      </c>
      <c r="B140" s="3"/>
      <c r="C140" s="37"/>
      <c r="D140" s="42"/>
      <c r="E140" s="68"/>
      <c r="F140" s="68"/>
      <c r="G140" s="69"/>
      <c r="H140" s="78"/>
      <c r="I140" s="184"/>
      <c r="J140" s="79" t="str">
        <f t="shared" si="22"/>
        <v/>
      </c>
      <c r="K140" s="71"/>
      <c r="L140" s="71"/>
      <c r="M140" s="72"/>
      <c r="N140" s="73" t="str">
        <f t="shared" si="20"/>
        <v/>
      </c>
      <c r="O140" s="79" t="str">
        <f t="shared" si="7"/>
        <v/>
      </c>
      <c r="P140" s="80" t="str">
        <f t="shared" si="15"/>
        <v/>
      </c>
      <c r="Q140" s="76" t="str">
        <f t="shared" si="21"/>
        <v/>
      </c>
      <c r="R140" s="73" t="str">
        <f t="shared" si="16"/>
        <v/>
      </c>
      <c r="S140" s="73" t="str">
        <f t="shared" si="17"/>
        <v/>
      </c>
      <c r="T140" s="73" t="str">
        <f t="shared" si="18"/>
        <v/>
      </c>
      <c r="U140" s="73" t="str">
        <f t="shared" si="19"/>
        <v/>
      </c>
      <c r="V140" s="73" t="str">
        <f t="shared" si="23"/>
        <v/>
      </c>
      <c r="W140" s="81" t="str">
        <f t="shared" ref="W140:W203" si="25">IF($Y140 = 1,N140+SUM(P140:V140),"")</f>
        <v/>
      </c>
      <c r="X140" s="188" t="str">
        <f t="shared" si="10"/>
        <v/>
      </c>
      <c r="Y140" s="14">
        <f t="shared" si="24"/>
        <v>0</v>
      </c>
    </row>
    <row r="141" spans="1:25" ht="12.75" hidden="1" customHeight="1">
      <c r="A141" s="67" t="s">
        <v>250</v>
      </c>
      <c r="B141" s="3"/>
      <c r="C141" s="37"/>
      <c r="D141" s="42"/>
      <c r="E141" s="68"/>
      <c r="F141" s="68"/>
      <c r="G141" s="69"/>
      <c r="H141" s="78"/>
      <c r="I141" s="184"/>
      <c r="J141" s="79" t="str">
        <f t="shared" si="22"/>
        <v/>
      </c>
      <c r="K141" s="71"/>
      <c r="L141" s="71"/>
      <c r="M141" s="72"/>
      <c r="N141" s="73" t="str">
        <f t="shared" si="20"/>
        <v/>
      </c>
      <c r="O141" s="79" t="str">
        <f t="shared" si="7"/>
        <v/>
      </c>
      <c r="P141" s="80" t="str">
        <f t="shared" si="15"/>
        <v/>
      </c>
      <c r="Q141" s="76" t="str">
        <f t="shared" si="21"/>
        <v/>
      </c>
      <c r="R141" s="73" t="str">
        <f t="shared" si="16"/>
        <v/>
      </c>
      <c r="S141" s="73" t="str">
        <f t="shared" si="17"/>
        <v/>
      </c>
      <c r="T141" s="73" t="str">
        <f t="shared" si="18"/>
        <v/>
      </c>
      <c r="U141" s="73" t="str">
        <f t="shared" si="19"/>
        <v/>
      </c>
      <c r="V141" s="73" t="str">
        <f t="shared" si="23"/>
        <v/>
      </c>
      <c r="W141" s="81" t="str">
        <f t="shared" si="25"/>
        <v/>
      </c>
      <c r="X141" s="188" t="str">
        <f t="shared" si="10"/>
        <v/>
      </c>
      <c r="Y141" s="14">
        <f t="shared" si="24"/>
        <v>0</v>
      </c>
    </row>
    <row r="142" spans="1:25" ht="12.75" hidden="1" customHeight="1">
      <c r="A142" s="67" t="s">
        <v>250</v>
      </c>
      <c r="B142" s="3"/>
      <c r="C142" s="37"/>
      <c r="D142" s="42"/>
      <c r="E142" s="68"/>
      <c r="F142" s="68"/>
      <c r="G142" s="69"/>
      <c r="H142" s="78"/>
      <c r="I142" s="184"/>
      <c r="J142" s="79" t="str">
        <f t="shared" si="22"/>
        <v/>
      </c>
      <c r="K142" s="71"/>
      <c r="L142" s="71"/>
      <c r="M142" s="72"/>
      <c r="N142" s="73" t="str">
        <f t="shared" si="20"/>
        <v/>
      </c>
      <c r="O142" s="79" t="str">
        <f t="shared" si="7"/>
        <v/>
      </c>
      <c r="P142" s="80" t="str">
        <f t="shared" si="15"/>
        <v/>
      </c>
      <c r="Q142" s="76" t="str">
        <f t="shared" si="21"/>
        <v/>
      </c>
      <c r="R142" s="73" t="str">
        <f t="shared" si="16"/>
        <v/>
      </c>
      <c r="S142" s="73" t="str">
        <f t="shared" si="17"/>
        <v/>
      </c>
      <c r="T142" s="73" t="str">
        <f t="shared" si="18"/>
        <v/>
      </c>
      <c r="U142" s="73" t="str">
        <f t="shared" si="19"/>
        <v/>
      </c>
      <c r="V142" s="73" t="str">
        <f t="shared" si="23"/>
        <v/>
      </c>
      <c r="W142" s="81" t="str">
        <f t="shared" si="25"/>
        <v/>
      </c>
      <c r="X142" s="188" t="str">
        <f t="shared" si="10"/>
        <v/>
      </c>
      <c r="Y142" s="14">
        <f t="shared" si="24"/>
        <v>0</v>
      </c>
    </row>
    <row r="143" spans="1:25" ht="12.75" hidden="1" customHeight="1">
      <c r="A143" s="67" t="s">
        <v>250</v>
      </c>
      <c r="B143" s="3"/>
      <c r="C143" s="37"/>
      <c r="D143" s="42"/>
      <c r="E143" s="68"/>
      <c r="F143" s="68"/>
      <c r="G143" s="69"/>
      <c r="H143" s="78"/>
      <c r="I143" s="184"/>
      <c r="J143" s="79" t="str">
        <f t="shared" si="22"/>
        <v/>
      </c>
      <c r="K143" s="71"/>
      <c r="L143" s="71"/>
      <c r="M143" s="72"/>
      <c r="N143" s="73" t="str">
        <f t="shared" si="20"/>
        <v/>
      </c>
      <c r="O143" s="79" t="str">
        <f t="shared" si="7"/>
        <v/>
      </c>
      <c r="P143" s="80" t="str">
        <f t="shared" si="15"/>
        <v/>
      </c>
      <c r="Q143" s="76" t="str">
        <f t="shared" si="21"/>
        <v/>
      </c>
      <c r="R143" s="73" t="str">
        <f t="shared" si="16"/>
        <v/>
      </c>
      <c r="S143" s="73" t="str">
        <f t="shared" si="17"/>
        <v/>
      </c>
      <c r="T143" s="73" t="str">
        <f t="shared" si="18"/>
        <v/>
      </c>
      <c r="U143" s="73" t="str">
        <f t="shared" si="19"/>
        <v/>
      </c>
      <c r="V143" s="73" t="str">
        <f t="shared" si="23"/>
        <v/>
      </c>
      <c r="W143" s="81" t="str">
        <f t="shared" si="25"/>
        <v/>
      </c>
      <c r="X143" s="188" t="str">
        <f t="shared" si="10"/>
        <v/>
      </c>
      <c r="Y143" s="14">
        <f t="shared" si="24"/>
        <v>0</v>
      </c>
    </row>
    <row r="144" spans="1:25" ht="12.75" hidden="1" customHeight="1">
      <c r="A144" s="67" t="s">
        <v>250</v>
      </c>
      <c r="B144" s="3"/>
      <c r="C144" s="37"/>
      <c r="D144" s="42"/>
      <c r="E144" s="68"/>
      <c r="F144" s="68"/>
      <c r="G144" s="69"/>
      <c r="H144" s="78"/>
      <c r="I144" s="184"/>
      <c r="J144" s="79" t="str">
        <f t="shared" si="22"/>
        <v/>
      </c>
      <c r="K144" s="71"/>
      <c r="L144" s="71"/>
      <c r="M144" s="72"/>
      <c r="N144" s="73" t="str">
        <f t="shared" si="20"/>
        <v/>
      </c>
      <c r="O144" s="79" t="str">
        <f t="shared" si="7"/>
        <v/>
      </c>
      <c r="P144" s="80" t="str">
        <f t="shared" si="15"/>
        <v/>
      </c>
      <c r="Q144" s="76" t="str">
        <f t="shared" si="21"/>
        <v/>
      </c>
      <c r="R144" s="73" t="str">
        <f t="shared" si="16"/>
        <v/>
      </c>
      <c r="S144" s="73" t="str">
        <f t="shared" si="17"/>
        <v/>
      </c>
      <c r="T144" s="73" t="str">
        <f t="shared" si="18"/>
        <v/>
      </c>
      <c r="U144" s="73" t="str">
        <f t="shared" si="19"/>
        <v/>
      </c>
      <c r="V144" s="73" t="str">
        <f t="shared" si="23"/>
        <v/>
      </c>
      <c r="W144" s="81" t="str">
        <f t="shared" si="25"/>
        <v/>
      </c>
      <c r="X144" s="188" t="str">
        <f t="shared" si="10"/>
        <v/>
      </c>
      <c r="Y144" s="14">
        <f t="shared" si="24"/>
        <v>0</v>
      </c>
    </row>
    <row r="145" spans="1:25" ht="12.75" hidden="1" customHeight="1">
      <c r="A145" s="67" t="s">
        <v>250</v>
      </c>
      <c r="B145" s="3"/>
      <c r="C145" s="37"/>
      <c r="D145" s="42"/>
      <c r="E145" s="68"/>
      <c r="F145" s="68"/>
      <c r="G145" s="69"/>
      <c r="H145" s="78"/>
      <c r="I145" s="184"/>
      <c r="J145" s="79" t="str">
        <f t="shared" si="22"/>
        <v/>
      </c>
      <c r="K145" s="71"/>
      <c r="L145" s="71"/>
      <c r="M145" s="72"/>
      <c r="N145" s="73" t="str">
        <f t="shared" si="20"/>
        <v/>
      </c>
      <c r="O145" s="79" t="str">
        <f t="shared" si="7"/>
        <v/>
      </c>
      <c r="P145" s="80" t="str">
        <f t="shared" si="15"/>
        <v/>
      </c>
      <c r="Q145" s="76" t="str">
        <f t="shared" si="21"/>
        <v/>
      </c>
      <c r="R145" s="73" t="str">
        <f t="shared" si="16"/>
        <v/>
      </c>
      <c r="S145" s="73" t="str">
        <f t="shared" si="17"/>
        <v/>
      </c>
      <c r="T145" s="73" t="str">
        <f t="shared" si="18"/>
        <v/>
      </c>
      <c r="U145" s="73" t="str">
        <f t="shared" si="19"/>
        <v/>
      </c>
      <c r="V145" s="73" t="str">
        <f t="shared" si="23"/>
        <v/>
      </c>
      <c r="W145" s="81" t="str">
        <f t="shared" si="25"/>
        <v/>
      </c>
      <c r="X145" s="188" t="str">
        <f t="shared" si="10"/>
        <v/>
      </c>
      <c r="Y145" s="14">
        <f t="shared" si="24"/>
        <v>0</v>
      </c>
    </row>
    <row r="146" spans="1:25" ht="12.75" hidden="1" customHeight="1">
      <c r="A146" s="67" t="s">
        <v>250</v>
      </c>
      <c r="B146" s="3"/>
      <c r="C146" s="37"/>
      <c r="D146" s="42"/>
      <c r="E146" s="68"/>
      <c r="F146" s="68"/>
      <c r="G146" s="69"/>
      <c r="H146" s="78"/>
      <c r="I146" s="184"/>
      <c r="J146" s="79" t="str">
        <f t="shared" si="22"/>
        <v/>
      </c>
      <c r="K146" s="71"/>
      <c r="L146" s="71"/>
      <c r="M146" s="72"/>
      <c r="N146" s="73" t="str">
        <f t="shared" si="20"/>
        <v/>
      </c>
      <c r="O146" s="79" t="str">
        <f t="shared" si="7"/>
        <v/>
      </c>
      <c r="P146" s="80" t="str">
        <f t="shared" si="15"/>
        <v/>
      </c>
      <c r="Q146" s="76" t="str">
        <f t="shared" si="21"/>
        <v/>
      </c>
      <c r="R146" s="73" t="str">
        <f t="shared" si="16"/>
        <v/>
      </c>
      <c r="S146" s="73" t="str">
        <f t="shared" si="17"/>
        <v/>
      </c>
      <c r="T146" s="73" t="str">
        <f t="shared" si="18"/>
        <v/>
      </c>
      <c r="U146" s="73" t="str">
        <f t="shared" si="19"/>
        <v/>
      </c>
      <c r="V146" s="73" t="str">
        <f t="shared" si="23"/>
        <v/>
      </c>
      <c r="W146" s="81" t="str">
        <f t="shared" si="25"/>
        <v/>
      </c>
      <c r="X146" s="188" t="str">
        <f t="shared" si="10"/>
        <v/>
      </c>
      <c r="Y146" s="14">
        <f t="shared" si="24"/>
        <v>0</v>
      </c>
    </row>
    <row r="147" spans="1:25" ht="12.75" hidden="1" customHeight="1">
      <c r="A147" s="67" t="s">
        <v>250</v>
      </c>
      <c r="B147" s="3"/>
      <c r="C147" s="37"/>
      <c r="D147" s="42"/>
      <c r="E147" s="68"/>
      <c r="F147" s="68"/>
      <c r="G147" s="69"/>
      <c r="H147" s="78"/>
      <c r="I147" s="184"/>
      <c r="J147" s="79" t="str">
        <f t="shared" si="22"/>
        <v/>
      </c>
      <c r="K147" s="71"/>
      <c r="L147" s="71"/>
      <c r="M147" s="72"/>
      <c r="N147" s="73" t="str">
        <f t="shared" si="20"/>
        <v/>
      </c>
      <c r="O147" s="79" t="str">
        <f t="shared" si="7"/>
        <v/>
      </c>
      <c r="P147" s="80" t="str">
        <f t="shared" si="15"/>
        <v/>
      </c>
      <c r="Q147" s="76" t="str">
        <f t="shared" si="21"/>
        <v/>
      </c>
      <c r="R147" s="73" t="str">
        <f t="shared" si="16"/>
        <v/>
      </c>
      <c r="S147" s="73" t="str">
        <f t="shared" si="17"/>
        <v/>
      </c>
      <c r="T147" s="73" t="str">
        <f t="shared" si="18"/>
        <v/>
      </c>
      <c r="U147" s="73" t="str">
        <f t="shared" si="19"/>
        <v/>
      </c>
      <c r="V147" s="73" t="str">
        <f t="shared" si="23"/>
        <v/>
      </c>
      <c r="W147" s="81" t="str">
        <f t="shared" si="25"/>
        <v/>
      </c>
      <c r="X147" s="188" t="str">
        <f t="shared" si="10"/>
        <v/>
      </c>
      <c r="Y147" s="14">
        <f t="shared" si="24"/>
        <v>0</v>
      </c>
    </row>
    <row r="148" spans="1:25" ht="12.75" hidden="1" customHeight="1">
      <c r="A148" s="67" t="s">
        <v>250</v>
      </c>
      <c r="B148" s="3"/>
      <c r="C148" s="37"/>
      <c r="D148" s="42"/>
      <c r="E148" s="68"/>
      <c r="F148" s="68"/>
      <c r="G148" s="69"/>
      <c r="H148" s="78"/>
      <c r="I148" s="184"/>
      <c r="J148" s="79" t="str">
        <f t="shared" si="22"/>
        <v/>
      </c>
      <c r="K148" s="71"/>
      <c r="L148" s="71"/>
      <c r="M148" s="72"/>
      <c r="N148" s="73" t="str">
        <f t="shared" si="20"/>
        <v/>
      </c>
      <c r="O148" s="79" t="str">
        <f t="shared" si="7"/>
        <v/>
      </c>
      <c r="P148" s="80" t="str">
        <f t="shared" si="15"/>
        <v/>
      </c>
      <c r="Q148" s="76" t="str">
        <f t="shared" si="21"/>
        <v/>
      </c>
      <c r="R148" s="73" t="str">
        <f t="shared" si="16"/>
        <v/>
      </c>
      <c r="S148" s="73" t="str">
        <f t="shared" si="17"/>
        <v/>
      </c>
      <c r="T148" s="73" t="str">
        <f t="shared" si="18"/>
        <v/>
      </c>
      <c r="U148" s="73" t="str">
        <f t="shared" si="19"/>
        <v/>
      </c>
      <c r="V148" s="73" t="str">
        <f t="shared" si="23"/>
        <v/>
      </c>
      <c r="W148" s="81" t="str">
        <f t="shared" si="25"/>
        <v/>
      </c>
      <c r="X148" s="188" t="str">
        <f t="shared" si="10"/>
        <v/>
      </c>
      <c r="Y148" s="14">
        <f t="shared" si="24"/>
        <v>0</v>
      </c>
    </row>
    <row r="149" spans="1:25" ht="12.75" hidden="1" customHeight="1">
      <c r="A149" s="67" t="s">
        <v>250</v>
      </c>
      <c r="B149" s="3"/>
      <c r="C149" s="37"/>
      <c r="D149" s="42"/>
      <c r="E149" s="68"/>
      <c r="F149" s="68"/>
      <c r="G149" s="69"/>
      <c r="H149" s="78"/>
      <c r="I149" s="184"/>
      <c r="J149" s="79" t="str">
        <f t="shared" si="22"/>
        <v/>
      </c>
      <c r="K149" s="71"/>
      <c r="L149" s="71"/>
      <c r="M149" s="72"/>
      <c r="N149" s="73" t="str">
        <f t="shared" si="20"/>
        <v/>
      </c>
      <c r="O149" s="79" t="str">
        <f t="shared" si="7"/>
        <v/>
      </c>
      <c r="P149" s="80" t="str">
        <f t="shared" si="15"/>
        <v/>
      </c>
      <c r="Q149" s="76" t="str">
        <f t="shared" si="21"/>
        <v/>
      </c>
      <c r="R149" s="73" t="str">
        <f t="shared" si="16"/>
        <v/>
      </c>
      <c r="S149" s="73" t="str">
        <f t="shared" si="17"/>
        <v/>
      </c>
      <c r="T149" s="73" t="str">
        <f t="shared" si="18"/>
        <v/>
      </c>
      <c r="U149" s="73" t="str">
        <f t="shared" si="19"/>
        <v/>
      </c>
      <c r="V149" s="73" t="str">
        <f t="shared" si="23"/>
        <v/>
      </c>
      <c r="W149" s="81" t="str">
        <f t="shared" si="25"/>
        <v/>
      </c>
      <c r="X149" s="188" t="str">
        <f t="shared" si="10"/>
        <v/>
      </c>
      <c r="Y149" s="14">
        <f t="shared" si="24"/>
        <v>0</v>
      </c>
    </row>
    <row r="150" spans="1:25" ht="12.75" hidden="1" customHeight="1">
      <c r="A150" s="67" t="s">
        <v>250</v>
      </c>
      <c r="B150" s="3"/>
      <c r="C150" s="37"/>
      <c r="D150" s="42"/>
      <c r="E150" s="68"/>
      <c r="F150" s="68"/>
      <c r="G150" s="69"/>
      <c r="H150" s="78"/>
      <c r="I150" s="184"/>
      <c r="J150" s="79" t="str">
        <f t="shared" si="22"/>
        <v/>
      </c>
      <c r="K150" s="71"/>
      <c r="L150" s="71"/>
      <c r="M150" s="72"/>
      <c r="N150" s="73" t="str">
        <f t="shared" si="20"/>
        <v/>
      </c>
      <c r="O150" s="79" t="str">
        <f t="shared" si="7"/>
        <v/>
      </c>
      <c r="P150" s="80" t="str">
        <f t="shared" si="15"/>
        <v/>
      </c>
      <c r="Q150" s="76" t="str">
        <f t="shared" si="21"/>
        <v/>
      </c>
      <c r="R150" s="73" t="str">
        <f t="shared" si="16"/>
        <v/>
      </c>
      <c r="S150" s="73" t="str">
        <f t="shared" si="17"/>
        <v/>
      </c>
      <c r="T150" s="73" t="str">
        <f t="shared" si="18"/>
        <v/>
      </c>
      <c r="U150" s="73" t="str">
        <f t="shared" si="19"/>
        <v/>
      </c>
      <c r="V150" s="73" t="str">
        <f t="shared" si="23"/>
        <v/>
      </c>
      <c r="W150" s="81" t="str">
        <f t="shared" si="25"/>
        <v/>
      </c>
      <c r="X150" s="188" t="str">
        <f t="shared" si="10"/>
        <v/>
      </c>
      <c r="Y150" s="14">
        <f t="shared" si="24"/>
        <v>0</v>
      </c>
    </row>
    <row r="151" spans="1:25" ht="12.75" hidden="1" customHeight="1">
      <c r="A151" s="67" t="s">
        <v>250</v>
      </c>
      <c r="B151" s="3"/>
      <c r="C151" s="37"/>
      <c r="D151" s="42"/>
      <c r="E151" s="68"/>
      <c r="F151" s="68"/>
      <c r="G151" s="69"/>
      <c r="H151" s="78"/>
      <c r="I151" s="184"/>
      <c r="J151" s="79" t="str">
        <f t="shared" si="22"/>
        <v/>
      </c>
      <c r="K151" s="71"/>
      <c r="L151" s="71"/>
      <c r="M151" s="72"/>
      <c r="N151" s="73" t="str">
        <f t="shared" si="20"/>
        <v/>
      </c>
      <c r="O151" s="79" t="str">
        <f t="shared" si="7"/>
        <v/>
      </c>
      <c r="P151" s="80" t="str">
        <f t="shared" si="15"/>
        <v/>
      </c>
      <c r="Q151" s="76" t="str">
        <f t="shared" si="21"/>
        <v/>
      </c>
      <c r="R151" s="73" t="str">
        <f t="shared" si="16"/>
        <v/>
      </c>
      <c r="S151" s="73" t="str">
        <f t="shared" si="17"/>
        <v/>
      </c>
      <c r="T151" s="73" t="str">
        <f t="shared" si="18"/>
        <v/>
      </c>
      <c r="U151" s="73" t="str">
        <f t="shared" si="19"/>
        <v/>
      </c>
      <c r="V151" s="73" t="str">
        <f t="shared" si="23"/>
        <v/>
      </c>
      <c r="W151" s="81" t="str">
        <f t="shared" si="25"/>
        <v/>
      </c>
      <c r="X151" s="188" t="str">
        <f t="shared" si="10"/>
        <v/>
      </c>
      <c r="Y151" s="14">
        <f t="shared" si="24"/>
        <v>0</v>
      </c>
    </row>
    <row r="152" spans="1:25" ht="12.75" hidden="1" customHeight="1">
      <c r="A152" s="67" t="s">
        <v>250</v>
      </c>
      <c r="B152" s="3"/>
      <c r="C152" s="37"/>
      <c r="D152" s="42"/>
      <c r="E152" s="68"/>
      <c r="F152" s="68"/>
      <c r="G152" s="69"/>
      <c r="H152" s="78"/>
      <c r="I152" s="184"/>
      <c r="J152" s="79" t="str">
        <f t="shared" si="22"/>
        <v/>
      </c>
      <c r="K152" s="71"/>
      <c r="L152" s="71"/>
      <c r="M152" s="72"/>
      <c r="N152" s="73" t="str">
        <f t="shared" si="20"/>
        <v/>
      </c>
      <c r="O152" s="79" t="str">
        <f t="shared" si="7"/>
        <v/>
      </c>
      <c r="P152" s="80" t="str">
        <f t="shared" si="15"/>
        <v/>
      </c>
      <c r="Q152" s="76" t="str">
        <f t="shared" si="21"/>
        <v/>
      </c>
      <c r="R152" s="73" t="str">
        <f t="shared" si="16"/>
        <v/>
      </c>
      <c r="S152" s="73" t="str">
        <f t="shared" si="17"/>
        <v/>
      </c>
      <c r="T152" s="73" t="str">
        <f t="shared" si="18"/>
        <v/>
      </c>
      <c r="U152" s="73" t="str">
        <f t="shared" si="19"/>
        <v/>
      </c>
      <c r="V152" s="73" t="str">
        <f t="shared" si="23"/>
        <v/>
      </c>
      <c r="W152" s="81" t="str">
        <f t="shared" si="25"/>
        <v/>
      </c>
      <c r="X152" s="188" t="str">
        <f t="shared" si="10"/>
        <v/>
      </c>
      <c r="Y152" s="14">
        <f t="shared" si="24"/>
        <v>0</v>
      </c>
    </row>
    <row r="153" spans="1:25" ht="12.75" hidden="1" customHeight="1">
      <c r="A153" s="67" t="s">
        <v>250</v>
      </c>
      <c r="B153" s="3"/>
      <c r="C153" s="37"/>
      <c r="D153" s="42"/>
      <c r="E153" s="68"/>
      <c r="F153" s="68"/>
      <c r="G153" s="69"/>
      <c r="H153" s="78"/>
      <c r="I153" s="184"/>
      <c r="J153" s="79" t="str">
        <f t="shared" si="22"/>
        <v/>
      </c>
      <c r="K153" s="71"/>
      <c r="L153" s="71"/>
      <c r="M153" s="72"/>
      <c r="N153" s="73" t="str">
        <f t="shared" si="20"/>
        <v/>
      </c>
      <c r="O153" s="79" t="str">
        <f t="shared" si="7"/>
        <v/>
      </c>
      <c r="P153" s="80" t="str">
        <f t="shared" si="15"/>
        <v/>
      </c>
      <c r="Q153" s="76" t="str">
        <f t="shared" si="21"/>
        <v/>
      </c>
      <c r="R153" s="73" t="str">
        <f t="shared" si="16"/>
        <v/>
      </c>
      <c r="S153" s="73" t="str">
        <f t="shared" si="17"/>
        <v/>
      </c>
      <c r="T153" s="73" t="str">
        <f t="shared" si="18"/>
        <v/>
      </c>
      <c r="U153" s="73" t="str">
        <f t="shared" si="19"/>
        <v/>
      </c>
      <c r="V153" s="73" t="str">
        <f t="shared" si="23"/>
        <v/>
      </c>
      <c r="W153" s="81" t="str">
        <f t="shared" si="25"/>
        <v/>
      </c>
      <c r="X153" s="188" t="str">
        <f t="shared" si="10"/>
        <v/>
      </c>
      <c r="Y153" s="14">
        <f t="shared" si="24"/>
        <v>0</v>
      </c>
    </row>
    <row r="154" spans="1:25" ht="12.75" hidden="1" customHeight="1">
      <c r="A154" s="67" t="s">
        <v>250</v>
      </c>
      <c r="B154" s="3"/>
      <c r="C154" s="37"/>
      <c r="D154" s="42"/>
      <c r="E154" s="68"/>
      <c r="F154" s="68"/>
      <c r="G154" s="69"/>
      <c r="H154" s="78"/>
      <c r="I154" s="184"/>
      <c r="J154" s="79" t="str">
        <f t="shared" si="22"/>
        <v/>
      </c>
      <c r="K154" s="71"/>
      <c r="L154" s="71"/>
      <c r="M154" s="72"/>
      <c r="N154" s="73" t="str">
        <f t="shared" si="20"/>
        <v/>
      </c>
      <c r="O154" s="79" t="str">
        <f t="shared" si="7"/>
        <v/>
      </c>
      <c r="P154" s="80" t="str">
        <f t="shared" si="15"/>
        <v/>
      </c>
      <c r="Q154" s="76" t="str">
        <f t="shared" si="21"/>
        <v/>
      </c>
      <c r="R154" s="73" t="str">
        <f t="shared" si="16"/>
        <v/>
      </c>
      <c r="S154" s="73" t="str">
        <f t="shared" si="17"/>
        <v/>
      </c>
      <c r="T154" s="73" t="str">
        <f t="shared" si="18"/>
        <v/>
      </c>
      <c r="U154" s="73" t="str">
        <f t="shared" si="19"/>
        <v/>
      </c>
      <c r="V154" s="73" t="str">
        <f t="shared" si="23"/>
        <v/>
      </c>
      <c r="W154" s="81" t="str">
        <f t="shared" si="25"/>
        <v/>
      </c>
      <c r="X154" s="188" t="str">
        <f t="shared" si="10"/>
        <v/>
      </c>
      <c r="Y154" s="14">
        <f t="shared" si="24"/>
        <v>0</v>
      </c>
    </row>
    <row r="155" spans="1:25" ht="12.75" hidden="1" customHeight="1">
      <c r="A155" s="67" t="s">
        <v>250</v>
      </c>
      <c r="B155" s="3"/>
      <c r="C155" s="37"/>
      <c r="D155" s="42"/>
      <c r="E155" s="68"/>
      <c r="F155" s="68"/>
      <c r="G155" s="69"/>
      <c r="H155" s="78"/>
      <c r="I155" s="184"/>
      <c r="J155" s="79" t="str">
        <f t="shared" si="22"/>
        <v/>
      </c>
      <c r="K155" s="71"/>
      <c r="L155" s="71"/>
      <c r="M155" s="72"/>
      <c r="N155" s="73" t="str">
        <f t="shared" si="20"/>
        <v/>
      </c>
      <c r="O155" s="79" t="str">
        <f t="shared" si="7"/>
        <v/>
      </c>
      <c r="P155" s="80" t="str">
        <f t="shared" si="15"/>
        <v/>
      </c>
      <c r="Q155" s="76" t="str">
        <f t="shared" si="21"/>
        <v/>
      </c>
      <c r="R155" s="73" t="str">
        <f t="shared" si="16"/>
        <v/>
      </c>
      <c r="S155" s="73" t="str">
        <f t="shared" si="17"/>
        <v/>
      </c>
      <c r="T155" s="73" t="str">
        <f t="shared" si="18"/>
        <v/>
      </c>
      <c r="U155" s="73" t="str">
        <f t="shared" si="19"/>
        <v/>
      </c>
      <c r="V155" s="73" t="str">
        <f t="shared" si="23"/>
        <v/>
      </c>
      <c r="W155" s="81" t="str">
        <f t="shared" si="25"/>
        <v/>
      </c>
      <c r="X155" s="188" t="str">
        <f t="shared" si="10"/>
        <v/>
      </c>
      <c r="Y155" s="14">
        <f t="shared" si="24"/>
        <v>0</v>
      </c>
    </row>
    <row r="156" spans="1:25" ht="12.75" hidden="1" customHeight="1">
      <c r="A156" s="67" t="s">
        <v>250</v>
      </c>
      <c r="B156" s="3"/>
      <c r="C156" s="37"/>
      <c r="D156" s="42"/>
      <c r="E156" s="68"/>
      <c r="F156" s="68"/>
      <c r="G156" s="69"/>
      <c r="H156" s="78"/>
      <c r="I156" s="184"/>
      <c r="J156" s="79" t="str">
        <f t="shared" si="22"/>
        <v/>
      </c>
      <c r="K156" s="71"/>
      <c r="L156" s="71"/>
      <c r="M156" s="72"/>
      <c r="N156" s="73" t="str">
        <f t="shared" si="20"/>
        <v/>
      </c>
      <c r="O156" s="79" t="str">
        <f t="shared" si="7"/>
        <v/>
      </c>
      <c r="P156" s="80" t="str">
        <f t="shared" si="15"/>
        <v/>
      </c>
      <c r="Q156" s="76" t="str">
        <f t="shared" si="21"/>
        <v/>
      </c>
      <c r="R156" s="73" t="str">
        <f t="shared" si="16"/>
        <v/>
      </c>
      <c r="S156" s="73" t="str">
        <f t="shared" si="17"/>
        <v/>
      </c>
      <c r="T156" s="73" t="str">
        <f t="shared" si="18"/>
        <v/>
      </c>
      <c r="U156" s="73" t="str">
        <f t="shared" si="19"/>
        <v/>
      </c>
      <c r="V156" s="73" t="str">
        <f t="shared" si="23"/>
        <v/>
      </c>
      <c r="W156" s="81" t="str">
        <f t="shared" si="25"/>
        <v/>
      </c>
      <c r="X156" s="188" t="str">
        <f t="shared" si="10"/>
        <v/>
      </c>
      <c r="Y156" s="14">
        <f t="shared" si="24"/>
        <v>0</v>
      </c>
    </row>
    <row r="157" spans="1:25" ht="12.75" hidden="1" customHeight="1">
      <c r="A157" s="67" t="s">
        <v>250</v>
      </c>
      <c r="B157" s="3"/>
      <c r="C157" s="37"/>
      <c r="D157" s="42"/>
      <c r="E157" s="68"/>
      <c r="F157" s="68"/>
      <c r="G157" s="69"/>
      <c r="H157" s="78"/>
      <c r="I157" s="184"/>
      <c r="J157" s="79" t="str">
        <f t="shared" si="22"/>
        <v/>
      </c>
      <c r="K157" s="71"/>
      <c r="L157" s="71"/>
      <c r="M157" s="72"/>
      <c r="N157" s="73" t="str">
        <f t="shared" si="20"/>
        <v/>
      </c>
      <c r="O157" s="79" t="str">
        <f t="shared" si="7"/>
        <v/>
      </c>
      <c r="P157" s="80" t="str">
        <f t="shared" si="15"/>
        <v/>
      </c>
      <c r="Q157" s="76" t="str">
        <f t="shared" si="21"/>
        <v/>
      </c>
      <c r="R157" s="73" t="str">
        <f t="shared" si="16"/>
        <v/>
      </c>
      <c r="S157" s="73" t="str">
        <f t="shared" si="17"/>
        <v/>
      </c>
      <c r="T157" s="73" t="str">
        <f t="shared" si="18"/>
        <v/>
      </c>
      <c r="U157" s="73" t="str">
        <f t="shared" si="19"/>
        <v/>
      </c>
      <c r="V157" s="73" t="str">
        <f t="shared" si="23"/>
        <v/>
      </c>
      <c r="W157" s="81" t="str">
        <f t="shared" si="25"/>
        <v/>
      </c>
      <c r="X157" s="188" t="str">
        <f t="shared" si="10"/>
        <v/>
      </c>
      <c r="Y157" s="14">
        <f t="shared" si="24"/>
        <v>0</v>
      </c>
    </row>
    <row r="158" spans="1:25" ht="12.75" hidden="1" customHeight="1">
      <c r="A158" s="67" t="s">
        <v>250</v>
      </c>
      <c r="B158" s="3"/>
      <c r="C158" s="37"/>
      <c r="D158" s="42"/>
      <c r="E158" s="68"/>
      <c r="F158" s="68"/>
      <c r="G158" s="69"/>
      <c r="H158" s="78"/>
      <c r="I158" s="184"/>
      <c r="J158" s="79" t="str">
        <f t="shared" si="22"/>
        <v/>
      </c>
      <c r="K158" s="71"/>
      <c r="L158" s="71"/>
      <c r="M158" s="72"/>
      <c r="N158" s="73" t="str">
        <f t="shared" si="20"/>
        <v/>
      </c>
      <c r="O158" s="79" t="str">
        <f t="shared" si="7"/>
        <v/>
      </c>
      <c r="P158" s="80" t="str">
        <f t="shared" si="15"/>
        <v/>
      </c>
      <c r="Q158" s="76" t="str">
        <f t="shared" si="21"/>
        <v/>
      </c>
      <c r="R158" s="73" t="str">
        <f t="shared" si="16"/>
        <v/>
      </c>
      <c r="S158" s="73" t="str">
        <f t="shared" si="17"/>
        <v/>
      </c>
      <c r="T158" s="73" t="str">
        <f t="shared" si="18"/>
        <v/>
      </c>
      <c r="U158" s="73" t="str">
        <f t="shared" si="19"/>
        <v/>
      </c>
      <c r="V158" s="73" t="str">
        <f t="shared" si="23"/>
        <v/>
      </c>
      <c r="W158" s="81" t="str">
        <f t="shared" si="25"/>
        <v/>
      </c>
      <c r="X158" s="188" t="str">
        <f t="shared" si="10"/>
        <v/>
      </c>
      <c r="Y158" s="14">
        <f t="shared" si="24"/>
        <v>0</v>
      </c>
    </row>
    <row r="159" spans="1:25" ht="12.75" hidden="1" customHeight="1">
      <c r="A159" s="67" t="s">
        <v>250</v>
      </c>
      <c r="B159" s="3"/>
      <c r="C159" s="37"/>
      <c r="D159" s="42"/>
      <c r="E159" s="68"/>
      <c r="F159" s="68"/>
      <c r="G159" s="69"/>
      <c r="H159" s="78"/>
      <c r="I159" s="184"/>
      <c r="J159" s="79" t="str">
        <f t="shared" si="22"/>
        <v/>
      </c>
      <c r="K159" s="71"/>
      <c r="L159" s="71"/>
      <c r="M159" s="72"/>
      <c r="N159" s="73" t="str">
        <f t="shared" si="20"/>
        <v/>
      </c>
      <c r="O159" s="79" t="str">
        <f t="shared" si="7"/>
        <v/>
      </c>
      <c r="P159" s="80" t="str">
        <f t="shared" si="15"/>
        <v/>
      </c>
      <c r="Q159" s="76" t="str">
        <f t="shared" si="21"/>
        <v/>
      </c>
      <c r="R159" s="73" t="str">
        <f t="shared" si="16"/>
        <v/>
      </c>
      <c r="S159" s="73" t="str">
        <f t="shared" si="17"/>
        <v/>
      </c>
      <c r="T159" s="73" t="str">
        <f t="shared" si="18"/>
        <v/>
      </c>
      <c r="U159" s="73" t="str">
        <f t="shared" si="19"/>
        <v/>
      </c>
      <c r="V159" s="73" t="str">
        <f t="shared" si="23"/>
        <v/>
      </c>
      <c r="W159" s="81" t="str">
        <f t="shared" si="25"/>
        <v/>
      </c>
      <c r="X159" s="188" t="str">
        <f t="shared" si="10"/>
        <v/>
      </c>
      <c r="Y159" s="14">
        <f t="shared" si="24"/>
        <v>0</v>
      </c>
    </row>
    <row r="160" spans="1:25" ht="12.75" hidden="1" customHeight="1">
      <c r="A160" s="67" t="s">
        <v>250</v>
      </c>
      <c r="B160" s="3"/>
      <c r="C160" s="37"/>
      <c r="D160" s="42"/>
      <c r="E160" s="68"/>
      <c r="F160" s="68"/>
      <c r="G160" s="69"/>
      <c r="H160" s="78"/>
      <c r="I160" s="184"/>
      <c r="J160" s="79" t="str">
        <f t="shared" si="22"/>
        <v/>
      </c>
      <c r="K160" s="71"/>
      <c r="L160" s="71"/>
      <c r="M160" s="72"/>
      <c r="N160" s="73" t="str">
        <f t="shared" si="20"/>
        <v/>
      </c>
      <c r="O160" s="79" t="str">
        <f t="shared" si="7"/>
        <v/>
      </c>
      <c r="P160" s="80" t="str">
        <f t="shared" si="15"/>
        <v/>
      </c>
      <c r="Q160" s="76" t="str">
        <f t="shared" si="21"/>
        <v/>
      </c>
      <c r="R160" s="73" t="str">
        <f t="shared" si="16"/>
        <v/>
      </c>
      <c r="S160" s="73" t="str">
        <f t="shared" si="17"/>
        <v/>
      </c>
      <c r="T160" s="73" t="str">
        <f t="shared" si="18"/>
        <v/>
      </c>
      <c r="U160" s="73" t="str">
        <f t="shared" si="19"/>
        <v/>
      </c>
      <c r="V160" s="73" t="str">
        <f t="shared" si="23"/>
        <v/>
      </c>
      <c r="W160" s="81" t="str">
        <f t="shared" si="25"/>
        <v/>
      </c>
      <c r="X160" s="188" t="str">
        <f t="shared" si="10"/>
        <v/>
      </c>
      <c r="Y160" s="14">
        <f t="shared" si="24"/>
        <v>0</v>
      </c>
    </row>
    <row r="161" spans="1:25" ht="12.75" hidden="1" customHeight="1">
      <c r="A161" s="67" t="s">
        <v>250</v>
      </c>
      <c r="B161" s="3"/>
      <c r="C161" s="37"/>
      <c r="D161" s="42"/>
      <c r="E161" s="68"/>
      <c r="F161" s="68"/>
      <c r="G161" s="69"/>
      <c r="H161" s="78"/>
      <c r="I161" s="184"/>
      <c r="J161" s="79" t="str">
        <f t="shared" si="22"/>
        <v/>
      </c>
      <c r="K161" s="71"/>
      <c r="L161" s="71"/>
      <c r="M161" s="72"/>
      <c r="N161" s="73" t="str">
        <f t="shared" si="20"/>
        <v/>
      </c>
      <c r="O161" s="79" t="str">
        <f t="shared" si="7"/>
        <v/>
      </c>
      <c r="P161" s="80" t="str">
        <f t="shared" si="15"/>
        <v/>
      </c>
      <c r="Q161" s="76" t="str">
        <f t="shared" si="21"/>
        <v/>
      </c>
      <c r="R161" s="73" t="str">
        <f t="shared" si="16"/>
        <v/>
      </c>
      <c r="S161" s="73" t="str">
        <f t="shared" si="17"/>
        <v/>
      </c>
      <c r="T161" s="73" t="str">
        <f t="shared" si="18"/>
        <v/>
      </c>
      <c r="U161" s="73" t="str">
        <f t="shared" si="19"/>
        <v/>
      </c>
      <c r="V161" s="73" t="str">
        <f t="shared" si="23"/>
        <v/>
      </c>
      <c r="W161" s="81" t="str">
        <f t="shared" si="25"/>
        <v/>
      </c>
      <c r="X161" s="188" t="str">
        <f t="shared" si="10"/>
        <v/>
      </c>
      <c r="Y161" s="14">
        <f t="shared" si="24"/>
        <v>0</v>
      </c>
    </row>
    <row r="162" spans="1:25" ht="12.75" hidden="1" customHeight="1">
      <c r="A162" s="67" t="s">
        <v>250</v>
      </c>
      <c r="B162" s="3"/>
      <c r="C162" s="37"/>
      <c r="D162" s="42"/>
      <c r="E162" s="68"/>
      <c r="F162" s="68"/>
      <c r="G162" s="69"/>
      <c r="H162" s="78"/>
      <c r="I162" s="184"/>
      <c r="J162" s="79" t="str">
        <f t="shared" si="22"/>
        <v/>
      </c>
      <c r="K162" s="71"/>
      <c r="L162" s="71"/>
      <c r="M162" s="72"/>
      <c r="N162" s="73" t="str">
        <f t="shared" si="20"/>
        <v/>
      </c>
      <c r="O162" s="79" t="str">
        <f t="shared" si="7"/>
        <v/>
      </c>
      <c r="P162" s="80" t="str">
        <f t="shared" si="15"/>
        <v/>
      </c>
      <c r="Q162" s="76" t="str">
        <f t="shared" si="21"/>
        <v/>
      </c>
      <c r="R162" s="73" t="str">
        <f t="shared" si="16"/>
        <v/>
      </c>
      <c r="S162" s="73" t="str">
        <f t="shared" si="17"/>
        <v/>
      </c>
      <c r="T162" s="73" t="str">
        <f t="shared" si="18"/>
        <v/>
      </c>
      <c r="U162" s="73" t="str">
        <f t="shared" si="19"/>
        <v/>
      </c>
      <c r="V162" s="73" t="str">
        <f t="shared" si="23"/>
        <v/>
      </c>
      <c r="W162" s="81" t="str">
        <f t="shared" si="25"/>
        <v/>
      </c>
      <c r="X162" s="188" t="str">
        <f t="shared" si="10"/>
        <v/>
      </c>
      <c r="Y162" s="14">
        <f t="shared" si="24"/>
        <v>0</v>
      </c>
    </row>
    <row r="163" spans="1:25" ht="12.75" hidden="1" customHeight="1">
      <c r="A163" s="67" t="s">
        <v>250</v>
      </c>
      <c r="B163" s="3"/>
      <c r="C163" s="37"/>
      <c r="D163" s="42"/>
      <c r="E163" s="68"/>
      <c r="F163" s="68"/>
      <c r="G163" s="69"/>
      <c r="H163" s="78"/>
      <c r="I163" s="184"/>
      <c r="J163" s="79" t="str">
        <f t="shared" si="22"/>
        <v/>
      </c>
      <c r="K163" s="71"/>
      <c r="L163" s="71"/>
      <c r="M163" s="72"/>
      <c r="N163" s="73" t="str">
        <f t="shared" si="20"/>
        <v/>
      </c>
      <c r="O163" s="79" t="str">
        <f t="shared" si="7"/>
        <v/>
      </c>
      <c r="P163" s="80" t="str">
        <f t="shared" si="15"/>
        <v/>
      </c>
      <c r="Q163" s="76" t="str">
        <f t="shared" si="21"/>
        <v/>
      </c>
      <c r="R163" s="73" t="str">
        <f t="shared" si="16"/>
        <v/>
      </c>
      <c r="S163" s="73" t="str">
        <f t="shared" si="17"/>
        <v/>
      </c>
      <c r="T163" s="73" t="str">
        <f t="shared" si="18"/>
        <v/>
      </c>
      <c r="U163" s="73" t="str">
        <f t="shared" si="19"/>
        <v/>
      </c>
      <c r="V163" s="73" t="str">
        <f t="shared" si="23"/>
        <v/>
      </c>
      <c r="W163" s="81" t="str">
        <f t="shared" si="25"/>
        <v/>
      </c>
      <c r="X163" s="188" t="str">
        <f t="shared" si="10"/>
        <v/>
      </c>
      <c r="Y163" s="14">
        <f t="shared" si="24"/>
        <v>0</v>
      </c>
    </row>
    <row r="164" spans="1:25" ht="12.75" hidden="1" customHeight="1">
      <c r="A164" s="67" t="s">
        <v>250</v>
      </c>
      <c r="B164" s="3"/>
      <c r="C164" s="37"/>
      <c r="D164" s="42"/>
      <c r="E164" s="68"/>
      <c r="F164" s="68"/>
      <c r="G164" s="69"/>
      <c r="H164" s="78"/>
      <c r="I164" s="184"/>
      <c r="J164" s="79" t="str">
        <f t="shared" si="22"/>
        <v/>
      </c>
      <c r="K164" s="71"/>
      <c r="L164" s="71"/>
      <c r="M164" s="72"/>
      <c r="N164" s="73" t="str">
        <f t="shared" si="20"/>
        <v/>
      </c>
      <c r="O164" s="79" t="str">
        <f t="shared" si="7"/>
        <v/>
      </c>
      <c r="P164" s="80" t="str">
        <f t="shared" si="15"/>
        <v/>
      </c>
      <c r="Q164" s="76" t="str">
        <f t="shared" si="21"/>
        <v/>
      </c>
      <c r="R164" s="73" t="str">
        <f t="shared" si="16"/>
        <v/>
      </c>
      <c r="S164" s="73" t="str">
        <f t="shared" si="17"/>
        <v/>
      </c>
      <c r="T164" s="73" t="str">
        <f t="shared" si="18"/>
        <v/>
      </c>
      <c r="U164" s="73" t="str">
        <f t="shared" si="19"/>
        <v/>
      </c>
      <c r="V164" s="73" t="str">
        <f t="shared" si="23"/>
        <v/>
      </c>
      <c r="W164" s="81" t="str">
        <f t="shared" si="25"/>
        <v/>
      </c>
      <c r="X164" s="188" t="str">
        <f t="shared" si="10"/>
        <v/>
      </c>
      <c r="Y164" s="14">
        <f t="shared" si="24"/>
        <v>0</v>
      </c>
    </row>
    <row r="165" spans="1:25" ht="12.75" hidden="1" customHeight="1">
      <c r="A165" s="67" t="s">
        <v>250</v>
      </c>
      <c r="B165" s="3"/>
      <c r="C165" s="37"/>
      <c r="D165" s="42"/>
      <c r="E165" s="68"/>
      <c r="F165" s="68"/>
      <c r="G165" s="69"/>
      <c r="H165" s="78"/>
      <c r="I165" s="184"/>
      <c r="J165" s="79" t="str">
        <f t="shared" si="22"/>
        <v/>
      </c>
      <c r="K165" s="71"/>
      <c r="L165" s="71"/>
      <c r="M165" s="72"/>
      <c r="N165" s="73" t="str">
        <f t="shared" si="20"/>
        <v/>
      </c>
      <c r="O165" s="79" t="str">
        <f t="shared" si="7"/>
        <v/>
      </c>
      <c r="P165" s="80" t="str">
        <f t="shared" si="15"/>
        <v/>
      </c>
      <c r="Q165" s="76" t="str">
        <f t="shared" si="21"/>
        <v/>
      </c>
      <c r="R165" s="73" t="str">
        <f t="shared" si="16"/>
        <v/>
      </c>
      <c r="S165" s="73" t="str">
        <f t="shared" si="17"/>
        <v/>
      </c>
      <c r="T165" s="73" t="str">
        <f t="shared" si="18"/>
        <v/>
      </c>
      <c r="U165" s="73" t="str">
        <f t="shared" si="19"/>
        <v/>
      </c>
      <c r="V165" s="73" t="str">
        <f t="shared" si="23"/>
        <v/>
      </c>
      <c r="W165" s="81" t="str">
        <f t="shared" si="25"/>
        <v/>
      </c>
      <c r="X165" s="188" t="str">
        <f t="shared" si="10"/>
        <v/>
      </c>
      <c r="Y165" s="14">
        <f t="shared" si="24"/>
        <v>0</v>
      </c>
    </row>
    <row r="166" spans="1:25" ht="12.75" hidden="1" customHeight="1">
      <c r="A166" s="67" t="s">
        <v>250</v>
      </c>
      <c r="B166" s="3"/>
      <c r="C166" s="37"/>
      <c r="D166" s="42"/>
      <c r="E166" s="68"/>
      <c r="F166" s="68"/>
      <c r="G166" s="69"/>
      <c r="H166" s="78"/>
      <c r="I166" s="184"/>
      <c r="J166" s="79" t="str">
        <f t="shared" si="22"/>
        <v/>
      </c>
      <c r="K166" s="71"/>
      <c r="L166" s="71"/>
      <c r="M166" s="72"/>
      <c r="N166" s="73" t="str">
        <f t="shared" si="20"/>
        <v/>
      </c>
      <c r="O166" s="79" t="str">
        <f t="shared" si="7"/>
        <v/>
      </c>
      <c r="P166" s="80" t="str">
        <f t="shared" si="15"/>
        <v/>
      </c>
      <c r="Q166" s="76" t="str">
        <f t="shared" si="21"/>
        <v/>
      </c>
      <c r="R166" s="73" t="str">
        <f t="shared" si="16"/>
        <v/>
      </c>
      <c r="S166" s="73" t="str">
        <f t="shared" si="17"/>
        <v/>
      </c>
      <c r="T166" s="73" t="str">
        <f t="shared" si="18"/>
        <v/>
      </c>
      <c r="U166" s="73" t="str">
        <f t="shared" si="19"/>
        <v/>
      </c>
      <c r="V166" s="73" t="str">
        <f t="shared" si="23"/>
        <v/>
      </c>
      <c r="W166" s="81" t="str">
        <f t="shared" si="25"/>
        <v/>
      </c>
      <c r="X166" s="188" t="str">
        <f t="shared" si="10"/>
        <v/>
      </c>
      <c r="Y166" s="14">
        <f t="shared" si="24"/>
        <v>0</v>
      </c>
    </row>
    <row r="167" spans="1:25" ht="12.75" hidden="1" customHeight="1">
      <c r="A167" s="67" t="s">
        <v>250</v>
      </c>
      <c r="B167" s="3"/>
      <c r="C167" s="37"/>
      <c r="D167" s="42"/>
      <c r="E167" s="68"/>
      <c r="F167" s="68"/>
      <c r="G167" s="69"/>
      <c r="H167" s="78"/>
      <c r="I167" s="184"/>
      <c r="J167" s="79" t="str">
        <f t="shared" si="22"/>
        <v/>
      </c>
      <c r="K167" s="71"/>
      <c r="L167" s="71"/>
      <c r="M167" s="72"/>
      <c r="N167" s="73" t="str">
        <f t="shared" si="20"/>
        <v/>
      </c>
      <c r="O167" s="79" t="str">
        <f t="shared" si="7"/>
        <v/>
      </c>
      <c r="P167" s="80" t="str">
        <f t="shared" si="15"/>
        <v/>
      </c>
      <c r="Q167" s="76" t="str">
        <f t="shared" si="21"/>
        <v/>
      </c>
      <c r="R167" s="73" t="str">
        <f t="shared" si="16"/>
        <v/>
      </c>
      <c r="S167" s="73" t="str">
        <f t="shared" si="17"/>
        <v/>
      </c>
      <c r="T167" s="73" t="str">
        <f t="shared" si="18"/>
        <v/>
      </c>
      <c r="U167" s="73" t="str">
        <f t="shared" si="19"/>
        <v/>
      </c>
      <c r="V167" s="73" t="str">
        <f t="shared" si="23"/>
        <v/>
      </c>
      <c r="W167" s="81" t="str">
        <f t="shared" si="25"/>
        <v/>
      </c>
      <c r="X167" s="188" t="str">
        <f t="shared" si="10"/>
        <v/>
      </c>
      <c r="Y167" s="14">
        <f t="shared" si="24"/>
        <v>0</v>
      </c>
    </row>
    <row r="168" spans="1:25" ht="12.75" hidden="1" customHeight="1">
      <c r="A168" s="67" t="s">
        <v>250</v>
      </c>
      <c r="B168" s="3"/>
      <c r="C168" s="37"/>
      <c r="D168" s="42"/>
      <c r="E168" s="68"/>
      <c r="F168" s="68"/>
      <c r="G168" s="69"/>
      <c r="H168" s="78"/>
      <c r="I168" s="184"/>
      <c r="J168" s="79" t="str">
        <f t="shared" si="22"/>
        <v/>
      </c>
      <c r="K168" s="71"/>
      <c r="L168" s="71"/>
      <c r="M168" s="72"/>
      <c r="N168" s="73" t="str">
        <f t="shared" si="20"/>
        <v/>
      </c>
      <c r="O168" s="79" t="str">
        <f t="shared" si="7"/>
        <v/>
      </c>
      <c r="P168" s="80" t="str">
        <f t="shared" si="15"/>
        <v/>
      </c>
      <c r="Q168" s="76" t="str">
        <f t="shared" si="21"/>
        <v/>
      </c>
      <c r="R168" s="73" t="str">
        <f t="shared" si="16"/>
        <v/>
      </c>
      <c r="S168" s="73" t="str">
        <f t="shared" si="17"/>
        <v/>
      </c>
      <c r="T168" s="73" t="str">
        <f t="shared" si="18"/>
        <v/>
      </c>
      <c r="U168" s="73" t="str">
        <f t="shared" si="19"/>
        <v/>
      </c>
      <c r="V168" s="73" t="str">
        <f t="shared" si="23"/>
        <v/>
      </c>
      <c r="W168" s="81" t="str">
        <f t="shared" si="25"/>
        <v/>
      </c>
      <c r="X168" s="188" t="str">
        <f t="shared" si="10"/>
        <v/>
      </c>
      <c r="Y168" s="14">
        <f t="shared" si="24"/>
        <v>0</v>
      </c>
    </row>
    <row r="169" spans="1:25" ht="12.75" hidden="1" customHeight="1">
      <c r="A169" s="67" t="s">
        <v>250</v>
      </c>
      <c r="B169" s="3"/>
      <c r="C169" s="37"/>
      <c r="D169" s="42"/>
      <c r="E169" s="68"/>
      <c r="F169" s="68"/>
      <c r="G169" s="69"/>
      <c r="H169" s="78"/>
      <c r="I169" s="184"/>
      <c r="J169" s="79" t="str">
        <f t="shared" si="22"/>
        <v/>
      </c>
      <c r="K169" s="71"/>
      <c r="L169" s="71"/>
      <c r="M169" s="72"/>
      <c r="N169" s="73" t="str">
        <f t="shared" si="20"/>
        <v/>
      </c>
      <c r="O169" s="79" t="str">
        <f t="shared" si="7"/>
        <v/>
      </c>
      <c r="P169" s="80" t="str">
        <f t="shared" si="15"/>
        <v/>
      </c>
      <c r="Q169" s="76" t="str">
        <f t="shared" si="21"/>
        <v/>
      </c>
      <c r="R169" s="73" t="str">
        <f t="shared" si="16"/>
        <v/>
      </c>
      <c r="S169" s="73" t="str">
        <f t="shared" si="17"/>
        <v/>
      </c>
      <c r="T169" s="73" t="str">
        <f t="shared" si="18"/>
        <v/>
      </c>
      <c r="U169" s="73" t="str">
        <f t="shared" si="19"/>
        <v/>
      </c>
      <c r="V169" s="73" t="str">
        <f t="shared" si="23"/>
        <v/>
      </c>
      <c r="W169" s="81" t="str">
        <f t="shared" si="25"/>
        <v/>
      </c>
      <c r="X169" s="188" t="str">
        <f t="shared" si="10"/>
        <v/>
      </c>
      <c r="Y169" s="14">
        <f t="shared" si="24"/>
        <v>0</v>
      </c>
    </row>
    <row r="170" spans="1:25" ht="12.75" hidden="1" customHeight="1">
      <c r="A170" s="67" t="s">
        <v>250</v>
      </c>
      <c r="B170" s="3"/>
      <c r="C170" s="37"/>
      <c r="D170" s="42"/>
      <c r="E170" s="68"/>
      <c r="F170" s="68"/>
      <c r="G170" s="69"/>
      <c r="H170" s="78"/>
      <c r="I170" s="184"/>
      <c r="J170" s="79" t="str">
        <f t="shared" si="22"/>
        <v/>
      </c>
      <c r="K170" s="71"/>
      <c r="L170" s="71"/>
      <c r="M170" s="72"/>
      <c r="N170" s="73" t="str">
        <f t="shared" si="20"/>
        <v/>
      </c>
      <c r="O170" s="79" t="str">
        <f t="shared" si="7"/>
        <v/>
      </c>
      <c r="P170" s="80" t="str">
        <f t="shared" si="15"/>
        <v/>
      </c>
      <c r="Q170" s="76" t="str">
        <f t="shared" si="21"/>
        <v/>
      </c>
      <c r="R170" s="73" t="str">
        <f t="shared" si="16"/>
        <v/>
      </c>
      <c r="S170" s="73" t="str">
        <f t="shared" si="17"/>
        <v/>
      </c>
      <c r="T170" s="73" t="str">
        <f t="shared" si="18"/>
        <v/>
      </c>
      <c r="U170" s="73" t="str">
        <f t="shared" si="19"/>
        <v/>
      </c>
      <c r="V170" s="73" t="str">
        <f t="shared" si="23"/>
        <v/>
      </c>
      <c r="W170" s="81" t="str">
        <f t="shared" si="25"/>
        <v/>
      </c>
      <c r="X170" s="188" t="str">
        <f t="shared" si="10"/>
        <v/>
      </c>
      <c r="Y170" s="14">
        <f t="shared" si="24"/>
        <v>0</v>
      </c>
    </row>
    <row r="171" spans="1:25" ht="12.75" hidden="1" customHeight="1">
      <c r="A171" s="67" t="s">
        <v>250</v>
      </c>
      <c r="B171" s="3"/>
      <c r="C171" s="37"/>
      <c r="D171" s="42"/>
      <c r="E171" s="68"/>
      <c r="F171" s="68"/>
      <c r="G171" s="69"/>
      <c r="H171" s="78"/>
      <c r="I171" s="184"/>
      <c r="J171" s="79" t="str">
        <f t="shared" si="22"/>
        <v/>
      </c>
      <c r="K171" s="71"/>
      <c r="L171" s="71"/>
      <c r="M171" s="72"/>
      <c r="N171" s="73" t="str">
        <f t="shared" si="20"/>
        <v/>
      </c>
      <c r="O171" s="79" t="str">
        <f t="shared" si="7"/>
        <v/>
      </c>
      <c r="P171" s="80" t="str">
        <f t="shared" si="15"/>
        <v/>
      </c>
      <c r="Q171" s="76" t="str">
        <f t="shared" si="21"/>
        <v/>
      </c>
      <c r="R171" s="73" t="str">
        <f t="shared" si="16"/>
        <v/>
      </c>
      <c r="S171" s="73" t="str">
        <f t="shared" si="17"/>
        <v/>
      </c>
      <c r="T171" s="73" t="str">
        <f t="shared" si="18"/>
        <v/>
      </c>
      <c r="U171" s="73" t="str">
        <f t="shared" si="19"/>
        <v/>
      </c>
      <c r="V171" s="73" t="str">
        <f t="shared" si="23"/>
        <v/>
      </c>
      <c r="W171" s="81" t="str">
        <f t="shared" si="25"/>
        <v/>
      </c>
      <c r="X171" s="188" t="str">
        <f t="shared" si="10"/>
        <v/>
      </c>
      <c r="Y171" s="14">
        <f t="shared" si="24"/>
        <v>0</v>
      </c>
    </row>
    <row r="172" spans="1:25" ht="12.75" hidden="1" customHeight="1">
      <c r="A172" s="67" t="s">
        <v>250</v>
      </c>
      <c r="B172" s="3"/>
      <c r="C172" s="37"/>
      <c r="D172" s="42"/>
      <c r="E172" s="68"/>
      <c r="F172" s="68"/>
      <c r="G172" s="69"/>
      <c r="H172" s="78"/>
      <c r="I172" s="184"/>
      <c r="J172" s="79" t="str">
        <f t="shared" si="22"/>
        <v/>
      </c>
      <c r="K172" s="71"/>
      <c r="L172" s="71"/>
      <c r="M172" s="72"/>
      <c r="N172" s="73" t="str">
        <f t="shared" si="20"/>
        <v/>
      </c>
      <c r="O172" s="79" t="str">
        <f t="shared" si="7"/>
        <v/>
      </c>
      <c r="P172" s="80" t="str">
        <f t="shared" si="15"/>
        <v/>
      </c>
      <c r="Q172" s="76" t="str">
        <f t="shared" si="21"/>
        <v/>
      </c>
      <c r="R172" s="73" t="str">
        <f t="shared" si="16"/>
        <v/>
      </c>
      <c r="S172" s="73" t="str">
        <f t="shared" si="17"/>
        <v/>
      </c>
      <c r="T172" s="73" t="str">
        <f t="shared" si="18"/>
        <v/>
      </c>
      <c r="U172" s="73" t="str">
        <f t="shared" si="19"/>
        <v/>
      </c>
      <c r="V172" s="73" t="str">
        <f t="shared" si="23"/>
        <v/>
      </c>
      <c r="W172" s="81" t="str">
        <f t="shared" si="25"/>
        <v/>
      </c>
      <c r="X172" s="188" t="str">
        <f t="shared" si="10"/>
        <v/>
      </c>
      <c r="Y172" s="14">
        <f t="shared" si="24"/>
        <v>0</v>
      </c>
    </row>
    <row r="173" spans="1:25" ht="12.75" hidden="1" customHeight="1">
      <c r="A173" s="67" t="s">
        <v>250</v>
      </c>
      <c r="B173" s="3"/>
      <c r="C173" s="37"/>
      <c r="D173" s="42"/>
      <c r="E173" s="68"/>
      <c r="F173" s="68"/>
      <c r="G173" s="69"/>
      <c r="H173" s="78"/>
      <c r="I173" s="184"/>
      <c r="J173" s="79" t="str">
        <f t="shared" si="22"/>
        <v/>
      </c>
      <c r="K173" s="71"/>
      <c r="L173" s="71"/>
      <c r="M173" s="72"/>
      <c r="N173" s="73" t="str">
        <f t="shared" si="20"/>
        <v/>
      </c>
      <c r="O173" s="79" t="str">
        <f t="shared" si="7"/>
        <v/>
      </c>
      <c r="P173" s="80" t="str">
        <f t="shared" si="15"/>
        <v/>
      </c>
      <c r="Q173" s="76" t="str">
        <f t="shared" si="21"/>
        <v/>
      </c>
      <c r="R173" s="73" t="str">
        <f t="shared" si="16"/>
        <v/>
      </c>
      <c r="S173" s="73" t="str">
        <f t="shared" si="17"/>
        <v/>
      </c>
      <c r="T173" s="73" t="str">
        <f t="shared" si="18"/>
        <v/>
      </c>
      <c r="U173" s="73" t="str">
        <f t="shared" si="19"/>
        <v/>
      </c>
      <c r="V173" s="73" t="str">
        <f t="shared" si="23"/>
        <v/>
      </c>
      <c r="W173" s="81" t="str">
        <f t="shared" si="25"/>
        <v/>
      </c>
      <c r="X173" s="188" t="str">
        <f t="shared" si="10"/>
        <v/>
      </c>
      <c r="Y173" s="14">
        <f t="shared" si="24"/>
        <v>0</v>
      </c>
    </row>
    <row r="174" spans="1:25" ht="12.75" hidden="1" customHeight="1">
      <c r="A174" s="67" t="s">
        <v>250</v>
      </c>
      <c r="B174" s="3"/>
      <c r="C174" s="37"/>
      <c r="D174" s="42"/>
      <c r="E174" s="68"/>
      <c r="F174" s="68"/>
      <c r="G174" s="69"/>
      <c r="H174" s="78"/>
      <c r="I174" s="184"/>
      <c r="J174" s="79" t="str">
        <f t="shared" si="22"/>
        <v/>
      </c>
      <c r="K174" s="71"/>
      <c r="L174" s="71"/>
      <c r="M174" s="72"/>
      <c r="N174" s="73" t="str">
        <f t="shared" si="20"/>
        <v/>
      </c>
      <c r="O174" s="79" t="str">
        <f t="shared" si="7"/>
        <v/>
      </c>
      <c r="P174" s="80" t="str">
        <f t="shared" si="15"/>
        <v/>
      </c>
      <c r="Q174" s="76" t="str">
        <f t="shared" si="21"/>
        <v/>
      </c>
      <c r="R174" s="73" t="str">
        <f t="shared" si="16"/>
        <v/>
      </c>
      <c r="S174" s="73" t="str">
        <f t="shared" si="17"/>
        <v/>
      </c>
      <c r="T174" s="73" t="str">
        <f t="shared" si="18"/>
        <v/>
      </c>
      <c r="U174" s="73" t="str">
        <f t="shared" si="19"/>
        <v/>
      </c>
      <c r="V174" s="73" t="str">
        <f t="shared" si="23"/>
        <v/>
      </c>
      <c r="W174" s="81" t="str">
        <f t="shared" si="25"/>
        <v/>
      </c>
      <c r="X174" s="188" t="str">
        <f t="shared" si="10"/>
        <v/>
      </c>
      <c r="Y174" s="14">
        <f t="shared" si="24"/>
        <v>0</v>
      </c>
    </row>
    <row r="175" spans="1:25" ht="12.75" hidden="1" customHeight="1">
      <c r="A175" s="67" t="s">
        <v>250</v>
      </c>
      <c r="B175" s="3"/>
      <c r="C175" s="37"/>
      <c r="D175" s="42"/>
      <c r="E175" s="68"/>
      <c r="F175" s="68"/>
      <c r="G175" s="69"/>
      <c r="H175" s="78"/>
      <c r="I175" s="184"/>
      <c r="J175" s="79" t="str">
        <f t="shared" si="22"/>
        <v/>
      </c>
      <c r="K175" s="71"/>
      <c r="L175" s="71"/>
      <c r="M175" s="72"/>
      <c r="N175" s="73" t="str">
        <f t="shared" si="20"/>
        <v/>
      </c>
      <c r="O175" s="79" t="str">
        <f t="shared" si="7"/>
        <v/>
      </c>
      <c r="P175" s="80" t="str">
        <f t="shared" si="15"/>
        <v/>
      </c>
      <c r="Q175" s="76" t="str">
        <f t="shared" si="21"/>
        <v/>
      </c>
      <c r="R175" s="73" t="str">
        <f t="shared" si="16"/>
        <v/>
      </c>
      <c r="S175" s="73" t="str">
        <f t="shared" si="17"/>
        <v/>
      </c>
      <c r="T175" s="73" t="str">
        <f t="shared" si="18"/>
        <v/>
      </c>
      <c r="U175" s="73" t="str">
        <f t="shared" si="19"/>
        <v/>
      </c>
      <c r="V175" s="73" t="str">
        <f t="shared" si="23"/>
        <v/>
      </c>
      <c r="W175" s="81" t="str">
        <f t="shared" si="25"/>
        <v/>
      </c>
      <c r="X175" s="188" t="str">
        <f t="shared" si="10"/>
        <v/>
      </c>
      <c r="Y175" s="14">
        <f t="shared" si="24"/>
        <v>0</v>
      </c>
    </row>
    <row r="176" spans="1:25" ht="12.75" hidden="1" customHeight="1">
      <c r="A176" s="67" t="s">
        <v>250</v>
      </c>
      <c r="B176" s="3"/>
      <c r="C176" s="37"/>
      <c r="D176" s="42"/>
      <c r="E176" s="68"/>
      <c r="F176" s="68"/>
      <c r="G176" s="69"/>
      <c r="H176" s="78"/>
      <c r="I176" s="184"/>
      <c r="J176" s="79" t="str">
        <f t="shared" si="22"/>
        <v/>
      </c>
      <c r="K176" s="71"/>
      <c r="L176" s="71"/>
      <c r="M176" s="72"/>
      <c r="N176" s="73" t="str">
        <f t="shared" si="20"/>
        <v/>
      </c>
      <c r="O176" s="79" t="str">
        <f t="shared" si="7"/>
        <v/>
      </c>
      <c r="P176" s="80" t="str">
        <f t="shared" si="15"/>
        <v/>
      </c>
      <c r="Q176" s="76" t="str">
        <f t="shared" si="21"/>
        <v/>
      </c>
      <c r="R176" s="73" t="str">
        <f t="shared" si="16"/>
        <v/>
      </c>
      <c r="S176" s="73" t="str">
        <f t="shared" si="17"/>
        <v/>
      </c>
      <c r="T176" s="73" t="str">
        <f t="shared" si="18"/>
        <v/>
      </c>
      <c r="U176" s="73" t="str">
        <f t="shared" si="19"/>
        <v/>
      </c>
      <c r="V176" s="73" t="str">
        <f t="shared" si="23"/>
        <v/>
      </c>
      <c r="W176" s="81" t="str">
        <f t="shared" si="25"/>
        <v/>
      </c>
      <c r="X176" s="188" t="str">
        <f t="shared" si="10"/>
        <v/>
      </c>
      <c r="Y176" s="14">
        <f t="shared" si="24"/>
        <v>0</v>
      </c>
    </row>
    <row r="177" spans="1:25" ht="12.75" hidden="1" customHeight="1">
      <c r="A177" s="67" t="s">
        <v>250</v>
      </c>
      <c r="B177" s="3"/>
      <c r="C177" s="37"/>
      <c r="D177" s="42"/>
      <c r="E177" s="68"/>
      <c r="F177" s="68"/>
      <c r="G177" s="69"/>
      <c r="H177" s="78"/>
      <c r="I177" s="184"/>
      <c r="J177" s="79" t="str">
        <f t="shared" si="22"/>
        <v/>
      </c>
      <c r="K177" s="71"/>
      <c r="L177" s="71"/>
      <c r="M177" s="72"/>
      <c r="N177" s="73" t="str">
        <f t="shared" si="20"/>
        <v/>
      </c>
      <c r="O177" s="79" t="str">
        <f t="shared" si="7"/>
        <v/>
      </c>
      <c r="P177" s="80" t="str">
        <f t="shared" si="15"/>
        <v/>
      </c>
      <c r="Q177" s="76" t="str">
        <f t="shared" si="21"/>
        <v/>
      </c>
      <c r="R177" s="73" t="str">
        <f t="shared" si="16"/>
        <v/>
      </c>
      <c r="S177" s="73" t="str">
        <f t="shared" si="17"/>
        <v/>
      </c>
      <c r="T177" s="73" t="str">
        <f t="shared" si="18"/>
        <v/>
      </c>
      <c r="U177" s="73" t="str">
        <f t="shared" si="19"/>
        <v/>
      </c>
      <c r="V177" s="73" t="str">
        <f t="shared" si="23"/>
        <v/>
      </c>
      <c r="W177" s="81" t="str">
        <f t="shared" si="25"/>
        <v/>
      </c>
      <c r="X177" s="188" t="str">
        <f t="shared" si="10"/>
        <v/>
      </c>
      <c r="Y177" s="14">
        <f t="shared" si="24"/>
        <v>0</v>
      </c>
    </row>
    <row r="178" spans="1:25" ht="12.75" hidden="1" customHeight="1">
      <c r="A178" s="67" t="s">
        <v>250</v>
      </c>
      <c r="B178" s="3"/>
      <c r="C178" s="37"/>
      <c r="D178" s="42"/>
      <c r="E178" s="68"/>
      <c r="F178" s="68"/>
      <c r="G178" s="69"/>
      <c r="H178" s="78"/>
      <c r="I178" s="184"/>
      <c r="J178" s="79" t="str">
        <f t="shared" si="22"/>
        <v/>
      </c>
      <c r="K178" s="71"/>
      <c r="L178" s="71"/>
      <c r="M178" s="72"/>
      <c r="N178" s="73" t="str">
        <f t="shared" si="20"/>
        <v/>
      </c>
      <c r="O178" s="79" t="str">
        <f t="shared" si="7"/>
        <v/>
      </c>
      <c r="P178" s="80" t="str">
        <f t="shared" si="15"/>
        <v/>
      </c>
      <c r="Q178" s="76" t="str">
        <f t="shared" si="21"/>
        <v/>
      </c>
      <c r="R178" s="73" t="str">
        <f t="shared" si="16"/>
        <v/>
      </c>
      <c r="S178" s="73" t="str">
        <f t="shared" si="17"/>
        <v/>
      </c>
      <c r="T178" s="73" t="str">
        <f t="shared" si="18"/>
        <v/>
      </c>
      <c r="U178" s="73" t="str">
        <f t="shared" si="19"/>
        <v/>
      </c>
      <c r="V178" s="73" t="str">
        <f t="shared" si="23"/>
        <v/>
      </c>
      <c r="W178" s="81" t="str">
        <f t="shared" si="25"/>
        <v/>
      </c>
      <c r="X178" s="188" t="str">
        <f t="shared" si="10"/>
        <v/>
      </c>
      <c r="Y178" s="14">
        <f t="shared" si="24"/>
        <v>0</v>
      </c>
    </row>
    <row r="179" spans="1:25" ht="12.75" hidden="1" customHeight="1">
      <c r="A179" s="67" t="s">
        <v>250</v>
      </c>
      <c r="B179" s="3"/>
      <c r="C179" s="37"/>
      <c r="D179" s="42"/>
      <c r="E179" s="68"/>
      <c r="F179" s="68"/>
      <c r="G179" s="69"/>
      <c r="H179" s="78"/>
      <c r="I179" s="184"/>
      <c r="J179" s="79" t="str">
        <f t="shared" si="22"/>
        <v/>
      </c>
      <c r="K179" s="71"/>
      <c r="L179" s="71"/>
      <c r="M179" s="72"/>
      <c r="N179" s="73" t="str">
        <f t="shared" si="20"/>
        <v/>
      </c>
      <c r="O179" s="79" t="str">
        <f t="shared" si="7"/>
        <v/>
      </c>
      <c r="P179" s="80" t="str">
        <f t="shared" si="15"/>
        <v/>
      </c>
      <c r="Q179" s="76" t="str">
        <f t="shared" si="21"/>
        <v/>
      </c>
      <c r="R179" s="73" t="str">
        <f t="shared" si="16"/>
        <v/>
      </c>
      <c r="S179" s="73" t="str">
        <f t="shared" si="17"/>
        <v/>
      </c>
      <c r="T179" s="73" t="str">
        <f t="shared" si="18"/>
        <v/>
      </c>
      <c r="U179" s="73" t="str">
        <f t="shared" si="19"/>
        <v/>
      </c>
      <c r="V179" s="73" t="str">
        <f t="shared" si="23"/>
        <v/>
      </c>
      <c r="W179" s="81" t="str">
        <f t="shared" si="25"/>
        <v/>
      </c>
      <c r="X179" s="188" t="str">
        <f t="shared" si="10"/>
        <v/>
      </c>
      <c r="Y179" s="14">
        <f t="shared" si="24"/>
        <v>0</v>
      </c>
    </row>
    <row r="180" spans="1:25" ht="12.75" hidden="1" customHeight="1">
      <c r="A180" s="67" t="s">
        <v>250</v>
      </c>
      <c r="B180" s="3"/>
      <c r="C180" s="37"/>
      <c r="D180" s="42"/>
      <c r="E180" s="68"/>
      <c r="F180" s="68"/>
      <c r="G180" s="69"/>
      <c r="H180" s="78"/>
      <c r="I180" s="184"/>
      <c r="J180" s="79" t="str">
        <f t="shared" si="22"/>
        <v/>
      </c>
      <c r="K180" s="71"/>
      <c r="L180" s="71"/>
      <c r="M180" s="72"/>
      <c r="N180" s="73" t="str">
        <f t="shared" si="20"/>
        <v/>
      </c>
      <c r="O180" s="79" t="str">
        <f t="shared" si="7"/>
        <v/>
      </c>
      <c r="P180" s="80" t="str">
        <f t="shared" si="15"/>
        <v/>
      </c>
      <c r="Q180" s="76" t="str">
        <f t="shared" si="21"/>
        <v/>
      </c>
      <c r="R180" s="73" t="str">
        <f t="shared" si="16"/>
        <v/>
      </c>
      <c r="S180" s="73" t="str">
        <f t="shared" si="17"/>
        <v/>
      </c>
      <c r="T180" s="73" t="str">
        <f t="shared" si="18"/>
        <v/>
      </c>
      <c r="U180" s="73" t="str">
        <f t="shared" si="19"/>
        <v/>
      </c>
      <c r="V180" s="73" t="str">
        <f t="shared" si="23"/>
        <v/>
      </c>
      <c r="W180" s="81" t="str">
        <f t="shared" si="25"/>
        <v/>
      </c>
      <c r="X180" s="188" t="str">
        <f t="shared" si="10"/>
        <v/>
      </c>
      <c r="Y180" s="14">
        <f t="shared" si="24"/>
        <v>0</v>
      </c>
    </row>
    <row r="181" spans="1:25" ht="12.75" hidden="1" customHeight="1">
      <c r="A181" s="67" t="s">
        <v>250</v>
      </c>
      <c r="B181" s="3"/>
      <c r="C181" s="37"/>
      <c r="D181" s="42"/>
      <c r="E181" s="68"/>
      <c r="F181" s="68"/>
      <c r="G181" s="69"/>
      <c r="H181" s="78"/>
      <c r="I181" s="184"/>
      <c r="J181" s="79" t="str">
        <f t="shared" si="22"/>
        <v/>
      </c>
      <c r="K181" s="71"/>
      <c r="L181" s="71"/>
      <c r="M181" s="72"/>
      <c r="N181" s="73" t="str">
        <f t="shared" si="20"/>
        <v/>
      </c>
      <c r="O181" s="79" t="str">
        <f t="shared" si="7"/>
        <v/>
      </c>
      <c r="P181" s="80" t="str">
        <f t="shared" si="15"/>
        <v/>
      </c>
      <c r="Q181" s="76" t="str">
        <f t="shared" si="21"/>
        <v/>
      </c>
      <c r="R181" s="73" t="str">
        <f t="shared" si="16"/>
        <v/>
      </c>
      <c r="S181" s="73" t="str">
        <f t="shared" si="17"/>
        <v/>
      </c>
      <c r="T181" s="73" t="str">
        <f t="shared" si="18"/>
        <v/>
      </c>
      <c r="U181" s="73" t="str">
        <f t="shared" si="19"/>
        <v/>
      </c>
      <c r="V181" s="73" t="str">
        <f t="shared" si="23"/>
        <v/>
      </c>
      <c r="W181" s="81" t="str">
        <f t="shared" si="25"/>
        <v/>
      </c>
      <c r="X181" s="188" t="str">
        <f t="shared" si="10"/>
        <v/>
      </c>
      <c r="Y181" s="14">
        <f t="shared" si="24"/>
        <v>0</v>
      </c>
    </row>
    <row r="182" spans="1:25" ht="12.75" hidden="1" customHeight="1">
      <c r="A182" s="67" t="s">
        <v>250</v>
      </c>
      <c r="B182" s="3"/>
      <c r="C182" s="37"/>
      <c r="D182" s="42"/>
      <c r="E182" s="68"/>
      <c r="F182" s="68"/>
      <c r="G182" s="69"/>
      <c r="H182" s="78"/>
      <c r="I182" s="184"/>
      <c r="J182" s="79" t="str">
        <f t="shared" si="22"/>
        <v/>
      </c>
      <c r="K182" s="71"/>
      <c r="L182" s="71"/>
      <c r="M182" s="72"/>
      <c r="N182" s="73" t="str">
        <f t="shared" si="20"/>
        <v/>
      </c>
      <c r="O182" s="79" t="str">
        <f t="shared" si="7"/>
        <v/>
      </c>
      <c r="P182" s="80" t="str">
        <f t="shared" si="15"/>
        <v/>
      </c>
      <c r="Q182" s="76" t="str">
        <f t="shared" si="21"/>
        <v/>
      </c>
      <c r="R182" s="73" t="str">
        <f t="shared" si="16"/>
        <v/>
      </c>
      <c r="S182" s="73" t="str">
        <f t="shared" si="17"/>
        <v/>
      </c>
      <c r="T182" s="73" t="str">
        <f t="shared" si="18"/>
        <v/>
      </c>
      <c r="U182" s="73" t="str">
        <f t="shared" si="19"/>
        <v/>
      </c>
      <c r="V182" s="73" t="str">
        <f t="shared" si="23"/>
        <v/>
      </c>
      <c r="W182" s="81" t="str">
        <f t="shared" si="25"/>
        <v/>
      </c>
      <c r="X182" s="188" t="str">
        <f t="shared" si="10"/>
        <v/>
      </c>
      <c r="Y182" s="14">
        <f t="shared" si="24"/>
        <v>0</v>
      </c>
    </row>
    <row r="183" spans="1:25" ht="12.75" hidden="1" customHeight="1">
      <c r="A183" s="67" t="s">
        <v>250</v>
      </c>
      <c r="B183" s="3"/>
      <c r="C183" s="37"/>
      <c r="D183" s="42"/>
      <c r="E183" s="68"/>
      <c r="F183" s="68"/>
      <c r="G183" s="69"/>
      <c r="H183" s="78"/>
      <c r="I183" s="184"/>
      <c r="J183" s="79" t="str">
        <f t="shared" si="22"/>
        <v/>
      </c>
      <c r="K183" s="71"/>
      <c r="L183" s="71"/>
      <c r="M183" s="72"/>
      <c r="N183" s="73" t="str">
        <f t="shared" si="20"/>
        <v/>
      </c>
      <c r="O183" s="79" t="str">
        <f t="shared" si="7"/>
        <v/>
      </c>
      <c r="P183" s="80" t="str">
        <f t="shared" si="15"/>
        <v/>
      </c>
      <c r="Q183" s="76" t="str">
        <f t="shared" si="21"/>
        <v/>
      </c>
      <c r="R183" s="73" t="str">
        <f t="shared" si="16"/>
        <v/>
      </c>
      <c r="S183" s="73" t="str">
        <f t="shared" si="17"/>
        <v/>
      </c>
      <c r="T183" s="73" t="str">
        <f t="shared" si="18"/>
        <v/>
      </c>
      <c r="U183" s="73" t="str">
        <f t="shared" si="19"/>
        <v/>
      </c>
      <c r="V183" s="73" t="str">
        <f t="shared" si="23"/>
        <v/>
      </c>
      <c r="W183" s="81" t="str">
        <f t="shared" si="25"/>
        <v/>
      </c>
      <c r="X183" s="188" t="str">
        <f t="shared" si="10"/>
        <v/>
      </c>
      <c r="Y183" s="14">
        <f t="shared" si="24"/>
        <v>0</v>
      </c>
    </row>
    <row r="184" spans="1:25" ht="12.75" hidden="1" customHeight="1">
      <c r="A184" s="67" t="s">
        <v>250</v>
      </c>
      <c r="B184" s="3"/>
      <c r="C184" s="37"/>
      <c r="D184" s="42"/>
      <c r="E184" s="68"/>
      <c r="F184" s="68"/>
      <c r="G184" s="69"/>
      <c r="H184" s="78"/>
      <c r="I184" s="184"/>
      <c r="J184" s="79" t="str">
        <f t="shared" si="22"/>
        <v/>
      </c>
      <c r="K184" s="71"/>
      <c r="L184" s="71"/>
      <c r="M184" s="72"/>
      <c r="N184" s="73" t="str">
        <f t="shared" si="20"/>
        <v/>
      </c>
      <c r="O184" s="79" t="str">
        <f t="shared" si="7"/>
        <v/>
      </c>
      <c r="P184" s="80" t="str">
        <f t="shared" si="15"/>
        <v/>
      </c>
      <c r="Q184" s="76" t="str">
        <f t="shared" si="21"/>
        <v/>
      </c>
      <c r="R184" s="73" t="str">
        <f t="shared" si="16"/>
        <v/>
      </c>
      <c r="S184" s="73" t="str">
        <f t="shared" si="17"/>
        <v/>
      </c>
      <c r="T184" s="73" t="str">
        <f t="shared" si="18"/>
        <v/>
      </c>
      <c r="U184" s="73" t="str">
        <f t="shared" si="19"/>
        <v/>
      </c>
      <c r="V184" s="73" t="str">
        <f t="shared" si="23"/>
        <v/>
      </c>
      <c r="W184" s="81" t="str">
        <f t="shared" si="25"/>
        <v/>
      </c>
      <c r="X184" s="188" t="str">
        <f t="shared" si="10"/>
        <v/>
      </c>
      <c r="Y184" s="14">
        <f t="shared" si="24"/>
        <v>0</v>
      </c>
    </row>
    <row r="185" spans="1:25" ht="12.75" hidden="1" customHeight="1">
      <c r="A185" s="67" t="s">
        <v>250</v>
      </c>
      <c r="B185" s="3"/>
      <c r="C185" s="37"/>
      <c r="D185" s="42"/>
      <c r="E185" s="68"/>
      <c r="F185" s="68"/>
      <c r="G185" s="69"/>
      <c r="H185" s="78"/>
      <c r="I185" s="184"/>
      <c r="J185" s="79" t="str">
        <f t="shared" si="22"/>
        <v/>
      </c>
      <c r="K185" s="71"/>
      <c r="L185" s="71"/>
      <c r="M185" s="72"/>
      <c r="N185" s="73" t="str">
        <f t="shared" si="20"/>
        <v/>
      </c>
      <c r="O185" s="79" t="str">
        <f t="shared" si="7"/>
        <v/>
      </c>
      <c r="P185" s="80" t="str">
        <f t="shared" si="15"/>
        <v/>
      </c>
      <c r="Q185" s="76" t="str">
        <f t="shared" si="21"/>
        <v/>
      </c>
      <c r="R185" s="73" t="str">
        <f t="shared" si="16"/>
        <v/>
      </c>
      <c r="S185" s="73" t="str">
        <f t="shared" si="17"/>
        <v/>
      </c>
      <c r="T185" s="73" t="str">
        <f t="shared" si="18"/>
        <v/>
      </c>
      <c r="U185" s="73" t="str">
        <f t="shared" si="19"/>
        <v/>
      </c>
      <c r="V185" s="73" t="str">
        <f t="shared" si="23"/>
        <v/>
      </c>
      <c r="W185" s="81" t="str">
        <f t="shared" si="25"/>
        <v/>
      </c>
      <c r="X185" s="188" t="str">
        <f t="shared" si="10"/>
        <v/>
      </c>
      <c r="Y185" s="14">
        <f t="shared" si="24"/>
        <v>0</v>
      </c>
    </row>
    <row r="186" spans="1:25" ht="12.75" hidden="1" customHeight="1">
      <c r="A186" s="67" t="s">
        <v>250</v>
      </c>
      <c r="B186" s="3"/>
      <c r="C186" s="37"/>
      <c r="D186" s="42"/>
      <c r="E186" s="68"/>
      <c r="F186" s="68"/>
      <c r="G186" s="69"/>
      <c r="H186" s="78"/>
      <c r="I186" s="184"/>
      <c r="J186" s="79" t="str">
        <f t="shared" si="22"/>
        <v/>
      </c>
      <c r="K186" s="71"/>
      <c r="L186" s="71"/>
      <c r="M186" s="72"/>
      <c r="N186" s="73" t="str">
        <f t="shared" si="20"/>
        <v/>
      </c>
      <c r="O186" s="79" t="str">
        <f t="shared" si="7"/>
        <v/>
      </c>
      <c r="P186" s="80" t="str">
        <f t="shared" si="15"/>
        <v/>
      </c>
      <c r="Q186" s="76" t="str">
        <f t="shared" si="21"/>
        <v/>
      </c>
      <c r="R186" s="73" t="str">
        <f t="shared" si="16"/>
        <v/>
      </c>
      <c r="S186" s="73" t="str">
        <f t="shared" si="17"/>
        <v/>
      </c>
      <c r="T186" s="73" t="str">
        <f t="shared" si="18"/>
        <v/>
      </c>
      <c r="U186" s="73" t="str">
        <f t="shared" si="19"/>
        <v/>
      </c>
      <c r="V186" s="73" t="str">
        <f t="shared" si="23"/>
        <v/>
      </c>
      <c r="W186" s="81" t="str">
        <f t="shared" si="25"/>
        <v/>
      </c>
      <c r="X186" s="188" t="str">
        <f t="shared" si="10"/>
        <v/>
      </c>
      <c r="Y186" s="14">
        <f t="shared" si="24"/>
        <v>0</v>
      </c>
    </row>
    <row r="187" spans="1:25" ht="12.75" hidden="1" customHeight="1">
      <c r="A187" s="67" t="s">
        <v>250</v>
      </c>
      <c r="B187" s="3"/>
      <c r="C187" s="37"/>
      <c r="D187" s="42"/>
      <c r="E187" s="68"/>
      <c r="F187" s="68"/>
      <c r="G187" s="69"/>
      <c r="H187" s="78"/>
      <c r="I187" s="184"/>
      <c r="J187" s="79" t="str">
        <f t="shared" si="22"/>
        <v/>
      </c>
      <c r="K187" s="71"/>
      <c r="L187" s="71"/>
      <c r="M187" s="72"/>
      <c r="N187" s="73" t="str">
        <f t="shared" si="20"/>
        <v/>
      </c>
      <c r="O187" s="79" t="str">
        <f t="shared" si="7"/>
        <v/>
      </c>
      <c r="P187" s="80" t="str">
        <f t="shared" si="15"/>
        <v/>
      </c>
      <c r="Q187" s="76" t="str">
        <f t="shared" si="21"/>
        <v/>
      </c>
      <c r="R187" s="73" t="str">
        <f t="shared" si="16"/>
        <v/>
      </c>
      <c r="S187" s="73" t="str">
        <f t="shared" si="17"/>
        <v/>
      </c>
      <c r="T187" s="73" t="str">
        <f t="shared" si="18"/>
        <v/>
      </c>
      <c r="U187" s="73" t="str">
        <f t="shared" si="19"/>
        <v/>
      </c>
      <c r="V187" s="73" t="str">
        <f t="shared" si="23"/>
        <v/>
      </c>
      <c r="W187" s="81" t="str">
        <f t="shared" si="25"/>
        <v/>
      </c>
      <c r="X187" s="188" t="str">
        <f t="shared" si="10"/>
        <v/>
      </c>
      <c r="Y187" s="14">
        <f t="shared" si="24"/>
        <v>0</v>
      </c>
    </row>
    <row r="188" spans="1:25" ht="12.75" hidden="1" customHeight="1">
      <c r="A188" s="67" t="s">
        <v>250</v>
      </c>
      <c r="B188" s="3"/>
      <c r="C188" s="37"/>
      <c r="D188" s="42"/>
      <c r="E188" s="68"/>
      <c r="F188" s="68"/>
      <c r="G188" s="69"/>
      <c r="H188" s="78"/>
      <c r="I188" s="184"/>
      <c r="J188" s="79" t="str">
        <f t="shared" si="22"/>
        <v/>
      </c>
      <c r="K188" s="71"/>
      <c r="L188" s="71"/>
      <c r="M188" s="72"/>
      <c r="N188" s="73" t="str">
        <f t="shared" si="20"/>
        <v/>
      </c>
      <c r="O188" s="79" t="str">
        <f t="shared" si="7"/>
        <v/>
      </c>
      <c r="P188" s="80" t="str">
        <f t="shared" si="15"/>
        <v/>
      </c>
      <c r="Q188" s="76" t="str">
        <f t="shared" si="21"/>
        <v/>
      </c>
      <c r="R188" s="73" t="str">
        <f t="shared" si="16"/>
        <v/>
      </c>
      <c r="S188" s="73" t="str">
        <f t="shared" si="17"/>
        <v/>
      </c>
      <c r="T188" s="73" t="str">
        <f t="shared" si="18"/>
        <v/>
      </c>
      <c r="U188" s="73" t="str">
        <f t="shared" si="19"/>
        <v/>
      </c>
      <c r="V188" s="73" t="str">
        <f t="shared" si="23"/>
        <v/>
      </c>
      <c r="W188" s="81" t="str">
        <f t="shared" si="25"/>
        <v/>
      </c>
      <c r="X188" s="188" t="str">
        <f t="shared" si="10"/>
        <v/>
      </c>
      <c r="Y188" s="14">
        <f t="shared" si="24"/>
        <v>0</v>
      </c>
    </row>
    <row r="189" spans="1:25" ht="12.75" hidden="1" customHeight="1">
      <c r="A189" s="67" t="s">
        <v>250</v>
      </c>
      <c r="B189" s="3"/>
      <c r="C189" s="37"/>
      <c r="D189" s="42"/>
      <c r="E189" s="68"/>
      <c r="F189" s="68"/>
      <c r="G189" s="69"/>
      <c r="H189" s="78"/>
      <c r="I189" s="184"/>
      <c r="J189" s="79" t="str">
        <f t="shared" si="22"/>
        <v/>
      </c>
      <c r="K189" s="71"/>
      <c r="L189" s="71"/>
      <c r="M189" s="72"/>
      <c r="N189" s="73" t="str">
        <f t="shared" si="20"/>
        <v/>
      </c>
      <c r="O189" s="79" t="str">
        <f t="shared" si="7"/>
        <v/>
      </c>
      <c r="P189" s="80" t="str">
        <f t="shared" si="15"/>
        <v/>
      </c>
      <c r="Q189" s="76" t="str">
        <f t="shared" si="21"/>
        <v/>
      </c>
      <c r="R189" s="73" t="str">
        <f t="shared" si="16"/>
        <v/>
      </c>
      <c r="S189" s="73" t="str">
        <f t="shared" si="17"/>
        <v/>
      </c>
      <c r="T189" s="73" t="str">
        <f t="shared" si="18"/>
        <v/>
      </c>
      <c r="U189" s="73" t="str">
        <f t="shared" si="19"/>
        <v/>
      </c>
      <c r="V189" s="73" t="str">
        <f t="shared" si="23"/>
        <v/>
      </c>
      <c r="W189" s="81" t="str">
        <f t="shared" si="25"/>
        <v/>
      </c>
      <c r="X189" s="188" t="str">
        <f t="shared" si="10"/>
        <v/>
      </c>
      <c r="Y189" s="14">
        <f t="shared" si="24"/>
        <v>0</v>
      </c>
    </row>
    <row r="190" spans="1:25" ht="12.75" hidden="1" customHeight="1">
      <c r="A190" s="67" t="s">
        <v>250</v>
      </c>
      <c r="B190" s="3"/>
      <c r="C190" s="37"/>
      <c r="D190" s="42"/>
      <c r="E190" s="68"/>
      <c r="F190" s="68"/>
      <c r="G190" s="69"/>
      <c r="H190" s="78"/>
      <c r="I190" s="184"/>
      <c r="J190" s="79" t="str">
        <f t="shared" si="22"/>
        <v/>
      </c>
      <c r="K190" s="71"/>
      <c r="L190" s="71"/>
      <c r="M190" s="72"/>
      <c r="N190" s="73" t="str">
        <f t="shared" si="20"/>
        <v/>
      </c>
      <c r="O190" s="79" t="str">
        <f t="shared" si="7"/>
        <v/>
      </c>
      <c r="P190" s="80" t="str">
        <f t="shared" si="15"/>
        <v/>
      </c>
      <c r="Q190" s="76" t="str">
        <f t="shared" si="21"/>
        <v/>
      </c>
      <c r="R190" s="73" t="str">
        <f t="shared" si="16"/>
        <v/>
      </c>
      <c r="S190" s="73" t="str">
        <f t="shared" si="17"/>
        <v/>
      </c>
      <c r="T190" s="73" t="str">
        <f t="shared" si="18"/>
        <v/>
      </c>
      <c r="U190" s="73" t="str">
        <f t="shared" si="19"/>
        <v/>
      </c>
      <c r="V190" s="73" t="str">
        <f t="shared" si="23"/>
        <v/>
      </c>
      <c r="W190" s="81" t="str">
        <f t="shared" si="25"/>
        <v/>
      </c>
      <c r="X190" s="188" t="str">
        <f t="shared" si="10"/>
        <v/>
      </c>
      <c r="Y190" s="14">
        <f t="shared" si="24"/>
        <v>0</v>
      </c>
    </row>
    <row r="191" spans="1:25" ht="12.75" hidden="1" customHeight="1">
      <c r="A191" s="67" t="s">
        <v>250</v>
      </c>
      <c r="B191" s="3"/>
      <c r="C191" s="37"/>
      <c r="D191" s="42"/>
      <c r="E191" s="68"/>
      <c r="F191" s="68"/>
      <c r="G191" s="69"/>
      <c r="H191" s="78"/>
      <c r="I191" s="184"/>
      <c r="J191" s="79" t="str">
        <f t="shared" si="22"/>
        <v/>
      </c>
      <c r="K191" s="71"/>
      <c r="L191" s="71"/>
      <c r="M191" s="72"/>
      <c r="N191" s="73" t="str">
        <f t="shared" si="20"/>
        <v/>
      </c>
      <c r="O191" s="79" t="str">
        <f t="shared" si="7"/>
        <v/>
      </c>
      <c r="P191" s="80" t="str">
        <f t="shared" si="15"/>
        <v/>
      </c>
      <c r="Q191" s="76" t="str">
        <f t="shared" si="21"/>
        <v/>
      </c>
      <c r="R191" s="73" t="str">
        <f t="shared" si="16"/>
        <v/>
      </c>
      <c r="S191" s="73" t="str">
        <f t="shared" si="17"/>
        <v/>
      </c>
      <c r="T191" s="73" t="str">
        <f t="shared" si="18"/>
        <v/>
      </c>
      <c r="U191" s="73" t="str">
        <f t="shared" si="19"/>
        <v/>
      </c>
      <c r="V191" s="73" t="str">
        <f t="shared" si="23"/>
        <v/>
      </c>
      <c r="W191" s="81" t="str">
        <f t="shared" si="25"/>
        <v/>
      </c>
      <c r="X191" s="188" t="str">
        <f t="shared" si="10"/>
        <v/>
      </c>
      <c r="Y191" s="14">
        <f t="shared" si="24"/>
        <v>0</v>
      </c>
    </row>
    <row r="192" spans="1:25" ht="12.75" hidden="1" customHeight="1">
      <c r="A192" s="67" t="s">
        <v>250</v>
      </c>
      <c r="B192" s="3"/>
      <c r="C192" s="37"/>
      <c r="D192" s="42"/>
      <c r="E192" s="68"/>
      <c r="F192" s="68"/>
      <c r="G192" s="69"/>
      <c r="H192" s="78"/>
      <c r="I192" s="184"/>
      <c r="J192" s="79" t="str">
        <f t="shared" si="22"/>
        <v/>
      </c>
      <c r="K192" s="71"/>
      <c r="L192" s="71"/>
      <c r="M192" s="72"/>
      <c r="N192" s="73" t="str">
        <f t="shared" si="20"/>
        <v/>
      </c>
      <c r="O192" s="79" t="str">
        <f t="shared" si="7"/>
        <v/>
      </c>
      <c r="P192" s="80" t="str">
        <f t="shared" si="15"/>
        <v/>
      </c>
      <c r="Q192" s="76" t="str">
        <f t="shared" si="21"/>
        <v/>
      </c>
      <c r="R192" s="73" t="str">
        <f t="shared" si="16"/>
        <v/>
      </c>
      <c r="S192" s="73" t="str">
        <f t="shared" si="17"/>
        <v/>
      </c>
      <c r="T192" s="73" t="str">
        <f t="shared" si="18"/>
        <v/>
      </c>
      <c r="U192" s="73" t="str">
        <f t="shared" si="19"/>
        <v/>
      </c>
      <c r="V192" s="73" t="str">
        <f t="shared" si="23"/>
        <v/>
      </c>
      <c r="W192" s="81" t="str">
        <f t="shared" si="25"/>
        <v/>
      </c>
      <c r="X192" s="188" t="str">
        <f t="shared" si="10"/>
        <v/>
      </c>
      <c r="Y192" s="14">
        <f t="shared" si="24"/>
        <v>0</v>
      </c>
    </row>
    <row r="193" spans="1:25" ht="12.75" hidden="1" customHeight="1">
      <c r="A193" s="67" t="s">
        <v>250</v>
      </c>
      <c r="B193" s="3"/>
      <c r="C193" s="37"/>
      <c r="D193" s="42"/>
      <c r="E193" s="68"/>
      <c r="F193" s="68"/>
      <c r="G193" s="69"/>
      <c r="H193" s="78"/>
      <c r="I193" s="184"/>
      <c r="J193" s="79" t="str">
        <f t="shared" si="22"/>
        <v/>
      </c>
      <c r="K193" s="71"/>
      <c r="L193" s="71"/>
      <c r="M193" s="72"/>
      <c r="N193" s="73" t="str">
        <f t="shared" si="20"/>
        <v/>
      </c>
      <c r="O193" s="79" t="str">
        <f t="shared" si="7"/>
        <v/>
      </c>
      <c r="P193" s="80" t="str">
        <f t="shared" si="15"/>
        <v/>
      </c>
      <c r="Q193" s="76" t="str">
        <f t="shared" si="21"/>
        <v/>
      </c>
      <c r="R193" s="73" t="str">
        <f t="shared" si="16"/>
        <v/>
      </c>
      <c r="S193" s="73" t="str">
        <f t="shared" si="17"/>
        <v/>
      </c>
      <c r="T193" s="73" t="str">
        <f t="shared" si="18"/>
        <v/>
      </c>
      <c r="U193" s="73" t="str">
        <f t="shared" si="19"/>
        <v/>
      </c>
      <c r="V193" s="73" t="str">
        <f t="shared" si="23"/>
        <v/>
      </c>
      <c r="W193" s="81" t="str">
        <f t="shared" si="25"/>
        <v/>
      </c>
      <c r="X193" s="188" t="str">
        <f t="shared" si="10"/>
        <v/>
      </c>
      <c r="Y193" s="14">
        <f t="shared" si="24"/>
        <v>0</v>
      </c>
    </row>
    <row r="194" spans="1:25" ht="12.75" hidden="1" customHeight="1">
      <c r="A194" s="67" t="s">
        <v>250</v>
      </c>
      <c r="B194" s="3"/>
      <c r="C194" s="37"/>
      <c r="D194" s="42"/>
      <c r="E194" s="68"/>
      <c r="F194" s="68"/>
      <c r="G194" s="69"/>
      <c r="H194" s="78"/>
      <c r="I194" s="184"/>
      <c r="J194" s="79" t="str">
        <f t="shared" si="22"/>
        <v/>
      </c>
      <c r="K194" s="71"/>
      <c r="L194" s="71"/>
      <c r="M194" s="72"/>
      <c r="N194" s="73" t="str">
        <f t="shared" si="20"/>
        <v/>
      </c>
      <c r="O194" s="79" t="str">
        <f t="shared" si="7"/>
        <v/>
      </c>
      <c r="P194" s="80" t="str">
        <f t="shared" si="15"/>
        <v/>
      </c>
      <c r="Q194" s="76" t="str">
        <f t="shared" si="21"/>
        <v/>
      </c>
      <c r="R194" s="73" t="str">
        <f t="shared" si="16"/>
        <v/>
      </c>
      <c r="S194" s="73" t="str">
        <f t="shared" si="17"/>
        <v/>
      </c>
      <c r="T194" s="73" t="str">
        <f t="shared" si="18"/>
        <v/>
      </c>
      <c r="U194" s="73" t="str">
        <f t="shared" si="19"/>
        <v/>
      </c>
      <c r="V194" s="73" t="str">
        <f t="shared" si="23"/>
        <v/>
      </c>
      <c r="W194" s="81" t="str">
        <f t="shared" si="25"/>
        <v/>
      </c>
      <c r="X194" s="188" t="str">
        <f t="shared" si="10"/>
        <v/>
      </c>
      <c r="Y194" s="14">
        <f t="shared" si="24"/>
        <v>0</v>
      </c>
    </row>
    <row r="195" spans="1:25" ht="12.75" hidden="1" customHeight="1">
      <c r="A195" s="67" t="s">
        <v>250</v>
      </c>
      <c r="B195" s="3"/>
      <c r="C195" s="37"/>
      <c r="D195" s="42"/>
      <c r="E195" s="68"/>
      <c r="F195" s="68"/>
      <c r="G195" s="69"/>
      <c r="H195" s="78"/>
      <c r="I195" s="184"/>
      <c r="J195" s="79" t="str">
        <f t="shared" si="22"/>
        <v/>
      </c>
      <c r="K195" s="71"/>
      <c r="L195" s="71"/>
      <c r="M195" s="72"/>
      <c r="N195" s="73" t="str">
        <f t="shared" si="20"/>
        <v/>
      </c>
      <c r="O195" s="79" t="str">
        <f t="shared" si="7"/>
        <v/>
      </c>
      <c r="P195" s="80" t="str">
        <f t="shared" si="15"/>
        <v/>
      </c>
      <c r="Q195" s="76" t="str">
        <f t="shared" si="21"/>
        <v/>
      </c>
      <c r="R195" s="73" t="str">
        <f t="shared" si="16"/>
        <v/>
      </c>
      <c r="S195" s="73" t="str">
        <f t="shared" si="17"/>
        <v/>
      </c>
      <c r="T195" s="73" t="str">
        <f t="shared" si="18"/>
        <v/>
      </c>
      <c r="U195" s="73" t="str">
        <f t="shared" si="19"/>
        <v/>
      </c>
      <c r="V195" s="73" t="str">
        <f t="shared" si="23"/>
        <v/>
      </c>
      <c r="W195" s="81" t="str">
        <f t="shared" si="25"/>
        <v/>
      </c>
      <c r="X195" s="188" t="str">
        <f t="shared" si="10"/>
        <v/>
      </c>
      <c r="Y195" s="14">
        <f t="shared" si="24"/>
        <v>0</v>
      </c>
    </row>
    <row r="196" spans="1:25" ht="12.75" hidden="1" customHeight="1">
      <c r="A196" s="67" t="s">
        <v>250</v>
      </c>
      <c r="B196" s="3"/>
      <c r="C196" s="37"/>
      <c r="D196" s="42"/>
      <c r="E196" s="68"/>
      <c r="F196" s="68"/>
      <c r="G196" s="69"/>
      <c r="H196" s="82"/>
      <c r="I196" s="185"/>
      <c r="J196" s="79" t="str">
        <f t="shared" si="22"/>
        <v/>
      </c>
      <c r="K196" s="51"/>
      <c r="L196" s="51"/>
      <c r="M196" s="83"/>
      <c r="N196" s="73" t="str">
        <f t="shared" si="20"/>
        <v/>
      </c>
      <c r="O196" s="79" t="str">
        <f t="shared" si="7"/>
        <v/>
      </c>
      <c r="P196" s="80" t="str">
        <f t="shared" si="15"/>
        <v/>
      </c>
      <c r="Q196" s="76" t="str">
        <f t="shared" si="21"/>
        <v/>
      </c>
      <c r="R196" s="73" t="str">
        <f t="shared" si="16"/>
        <v/>
      </c>
      <c r="S196" s="73" t="str">
        <f t="shared" si="17"/>
        <v/>
      </c>
      <c r="T196" s="73" t="str">
        <f t="shared" si="18"/>
        <v/>
      </c>
      <c r="U196" s="73" t="str">
        <f t="shared" si="19"/>
        <v/>
      </c>
      <c r="V196" s="73" t="str">
        <f t="shared" si="23"/>
        <v/>
      </c>
      <c r="W196" s="81" t="str">
        <f t="shared" si="25"/>
        <v/>
      </c>
      <c r="X196" s="188" t="str">
        <f t="shared" si="10"/>
        <v/>
      </c>
      <c r="Y196" s="14">
        <f t="shared" si="24"/>
        <v>0</v>
      </c>
    </row>
    <row r="197" spans="1:25" ht="12.75" hidden="1" customHeight="1">
      <c r="A197" s="67" t="s">
        <v>250</v>
      </c>
      <c r="B197" s="3"/>
      <c r="C197" s="37"/>
      <c r="D197" s="42"/>
      <c r="E197" s="68"/>
      <c r="F197" s="68"/>
      <c r="G197" s="69"/>
      <c r="H197" s="82"/>
      <c r="I197" s="185"/>
      <c r="J197" s="79" t="str">
        <f t="shared" si="22"/>
        <v/>
      </c>
      <c r="K197" s="51"/>
      <c r="L197" s="51"/>
      <c r="M197" s="83"/>
      <c r="N197" s="73" t="str">
        <f t="shared" si="20"/>
        <v/>
      </c>
      <c r="O197" s="79" t="str">
        <f t="shared" si="7"/>
        <v/>
      </c>
      <c r="P197" s="80" t="str">
        <f t="shared" si="15"/>
        <v/>
      </c>
      <c r="Q197" s="76" t="str">
        <f t="shared" si="21"/>
        <v/>
      </c>
      <c r="R197" s="73" t="str">
        <f t="shared" si="16"/>
        <v/>
      </c>
      <c r="S197" s="73" t="str">
        <f t="shared" si="17"/>
        <v/>
      </c>
      <c r="T197" s="73" t="str">
        <f t="shared" si="18"/>
        <v/>
      </c>
      <c r="U197" s="73" t="str">
        <f t="shared" si="19"/>
        <v/>
      </c>
      <c r="V197" s="73" t="str">
        <f t="shared" si="23"/>
        <v/>
      </c>
      <c r="W197" s="81" t="str">
        <f t="shared" si="25"/>
        <v/>
      </c>
      <c r="X197" s="188" t="str">
        <f t="shared" si="10"/>
        <v/>
      </c>
      <c r="Y197" s="14">
        <f t="shared" si="24"/>
        <v>0</v>
      </c>
    </row>
    <row r="198" spans="1:25" ht="12.75" hidden="1" customHeight="1">
      <c r="A198" s="67" t="s">
        <v>250</v>
      </c>
      <c r="B198" s="3"/>
      <c r="C198" s="37"/>
      <c r="D198" s="42"/>
      <c r="E198" s="68"/>
      <c r="F198" s="68"/>
      <c r="G198" s="69"/>
      <c r="H198" s="82"/>
      <c r="I198" s="185"/>
      <c r="J198" s="79" t="str">
        <f t="shared" si="22"/>
        <v/>
      </c>
      <c r="K198" s="51"/>
      <c r="L198" s="51"/>
      <c r="M198" s="83"/>
      <c r="N198" s="73" t="str">
        <f t="shared" si="20"/>
        <v/>
      </c>
      <c r="O198" s="79" t="str">
        <f t="shared" si="7"/>
        <v/>
      </c>
      <c r="P198" s="80" t="str">
        <f t="shared" si="15"/>
        <v/>
      </c>
      <c r="Q198" s="76" t="str">
        <f t="shared" si="21"/>
        <v/>
      </c>
      <c r="R198" s="73" t="str">
        <f t="shared" si="16"/>
        <v/>
      </c>
      <c r="S198" s="73" t="str">
        <f t="shared" si="17"/>
        <v/>
      </c>
      <c r="T198" s="73" t="str">
        <f t="shared" si="18"/>
        <v/>
      </c>
      <c r="U198" s="73" t="str">
        <f t="shared" si="19"/>
        <v/>
      </c>
      <c r="V198" s="73" t="str">
        <f t="shared" si="23"/>
        <v/>
      </c>
      <c r="W198" s="81" t="str">
        <f t="shared" si="25"/>
        <v/>
      </c>
      <c r="X198" s="188" t="str">
        <f t="shared" si="10"/>
        <v/>
      </c>
      <c r="Y198" s="14">
        <f t="shared" si="24"/>
        <v>0</v>
      </c>
    </row>
    <row r="199" spans="1:25" ht="12.75" hidden="1" customHeight="1">
      <c r="A199" s="67" t="s">
        <v>250</v>
      </c>
      <c r="B199" s="3"/>
      <c r="C199" s="37"/>
      <c r="D199" s="42"/>
      <c r="E199" s="68"/>
      <c r="F199" s="68"/>
      <c r="G199" s="69"/>
      <c r="H199" s="82"/>
      <c r="I199" s="185"/>
      <c r="J199" s="79" t="str">
        <f t="shared" si="22"/>
        <v/>
      </c>
      <c r="K199" s="51"/>
      <c r="L199" s="51"/>
      <c r="M199" s="83"/>
      <c r="N199" s="73" t="str">
        <f t="shared" si="20"/>
        <v/>
      </c>
      <c r="O199" s="79" t="str">
        <f t="shared" si="7"/>
        <v/>
      </c>
      <c r="P199" s="80" t="str">
        <f t="shared" ref="P199:P229" si="26">IF($Y199 = 1,IF($P$23="No",$P$24,0),"")</f>
        <v/>
      </c>
      <c r="Q199" s="76" t="str">
        <f t="shared" si="21"/>
        <v/>
      </c>
      <c r="R199" s="73" t="str">
        <f t="shared" ref="R199:R229" si="27">IF($Y199 = 1,IFERROR(IF($P$34="Per Bed",$Q$34,$Q$34 /F199),0) + IFERROR(IF($P$35="Per Bed",$Q$35,$Q$35/F199),0),"")</f>
        <v/>
      </c>
      <c r="S199" s="73" t="str">
        <f t="shared" ref="S199:S229" si="28">IF($Y199 = 1,IFERROR(IF($P$36="Per Bed",$Q$36,$Q$36/F199),0),"")</f>
        <v/>
      </c>
      <c r="T199" s="73" t="str">
        <f t="shared" ref="T199:T229" si="29">IF($Y199 = 1,IFERROR(IF($P$38="Per Bed",$Q$38,$Q$38 /F199),0) + IFERROR(IF($P$39="Per Bed",$Q$39,$Q$39/F199),0),"")</f>
        <v/>
      </c>
      <c r="U199" s="73" t="str">
        <f t="shared" ref="U199:U229" si="30">IF($Y199 = 1,IFERROR(IF($P$40="Per Bed",$Q$40,$Q$40/F199),0) + IFERROR(IF($P$41="Per Bed",$Q$41,$Q$41/F199),0) + IFERROR(IF($P$42="Per Bed",$Q$42,$Q$42/F199),0),"")</f>
        <v/>
      </c>
      <c r="V199" s="73" t="str">
        <f t="shared" si="23"/>
        <v/>
      </c>
      <c r="W199" s="81" t="str">
        <f t="shared" si="25"/>
        <v/>
      </c>
      <c r="X199" s="188" t="str">
        <f t="shared" si="10"/>
        <v/>
      </c>
      <c r="Y199" s="14">
        <f t="shared" si="24"/>
        <v>0</v>
      </c>
    </row>
    <row r="200" spans="1:25" ht="12.75" hidden="1" customHeight="1">
      <c r="A200" s="67" t="s">
        <v>250</v>
      </c>
      <c r="B200" s="3"/>
      <c r="C200" s="37"/>
      <c r="D200" s="42"/>
      <c r="E200" s="68"/>
      <c r="F200" s="68"/>
      <c r="G200" s="69"/>
      <c r="H200" s="82"/>
      <c r="I200" s="185"/>
      <c r="J200" s="79" t="str">
        <f t="shared" si="22"/>
        <v/>
      </c>
      <c r="K200" s="51"/>
      <c r="L200" s="51"/>
      <c r="M200" s="83"/>
      <c r="N200" s="73" t="str">
        <f t="shared" ref="N200:N229" si="31">IF($Y200 = 1, $I200-K200/12-L200/12-M200,"")</f>
        <v/>
      </c>
      <c r="O200" s="79" t="str">
        <f t="shared" si="7"/>
        <v/>
      </c>
      <c r="P200" s="80" t="str">
        <f t="shared" si="26"/>
        <v/>
      </c>
      <c r="Q200" s="76" t="str">
        <f t="shared" ref="Q200:Q229" si="32">IF($Y200 = 1,$Q$19,"")</f>
        <v/>
      </c>
      <c r="R200" s="73" t="str">
        <f t="shared" si="27"/>
        <v/>
      </c>
      <c r="S200" s="73" t="str">
        <f t="shared" si="28"/>
        <v/>
      </c>
      <c r="T200" s="73" t="str">
        <f t="shared" si="29"/>
        <v/>
      </c>
      <c r="U200" s="73" t="str">
        <f t="shared" si="30"/>
        <v/>
      </c>
      <c r="V200" s="73" t="str">
        <f t="shared" si="23"/>
        <v/>
      </c>
      <c r="W200" s="81" t="str">
        <f t="shared" si="25"/>
        <v/>
      </c>
      <c r="X200" s="188" t="str">
        <f t="shared" si="10"/>
        <v/>
      </c>
      <c r="Y200" s="14">
        <f t="shared" si="24"/>
        <v>0</v>
      </c>
    </row>
    <row r="201" spans="1:25" ht="12.75" hidden="1" customHeight="1">
      <c r="A201" s="67" t="s">
        <v>250</v>
      </c>
      <c r="B201" s="3"/>
      <c r="C201" s="37"/>
      <c r="D201" s="42"/>
      <c r="E201" s="68"/>
      <c r="F201" s="68"/>
      <c r="G201" s="69"/>
      <c r="H201" s="82"/>
      <c r="I201" s="185"/>
      <c r="J201" s="79" t="str">
        <f t="shared" ref="J201:J229" si="33">IF($Y201 = 1,$I201/$E201,"")</f>
        <v/>
      </c>
      <c r="K201" s="51"/>
      <c r="L201" s="51"/>
      <c r="M201" s="83"/>
      <c r="N201" s="73" t="str">
        <f t="shared" si="31"/>
        <v/>
      </c>
      <c r="O201" s="79" t="str">
        <f t="shared" si="7"/>
        <v/>
      </c>
      <c r="P201" s="80" t="str">
        <f t="shared" si="26"/>
        <v/>
      </c>
      <c r="Q201" s="76" t="str">
        <f t="shared" si="32"/>
        <v/>
      </c>
      <c r="R201" s="73" t="str">
        <f t="shared" si="27"/>
        <v/>
      </c>
      <c r="S201" s="73" t="str">
        <f t="shared" si="28"/>
        <v/>
      </c>
      <c r="T201" s="73" t="str">
        <f t="shared" si="29"/>
        <v/>
      </c>
      <c r="U201" s="73" t="str">
        <f t="shared" si="30"/>
        <v/>
      </c>
      <c r="V201" s="73" t="str">
        <f t="shared" ref="V201:V229" si="34">IF($Y201 = 1,$I$44,"")</f>
        <v/>
      </c>
      <c r="W201" s="81" t="str">
        <f t="shared" si="25"/>
        <v/>
      </c>
      <c r="X201" s="188" t="str">
        <f t="shared" si="10"/>
        <v/>
      </c>
      <c r="Y201" s="14">
        <f t="shared" ref="Y201:Y229" si="35">IF(AND(A201&lt;&gt;"", E201 &gt; 0, F201 &lt;&gt; ""),  1, 0 )</f>
        <v>0</v>
      </c>
    </row>
    <row r="202" spans="1:25" ht="12.75" hidden="1" customHeight="1">
      <c r="A202" s="67" t="s">
        <v>250</v>
      </c>
      <c r="B202" s="3"/>
      <c r="C202" s="37"/>
      <c r="D202" s="42"/>
      <c r="E202" s="68"/>
      <c r="F202" s="68"/>
      <c r="G202" s="69"/>
      <c r="H202" s="82"/>
      <c r="I202" s="185"/>
      <c r="J202" s="79" t="str">
        <f t="shared" si="33"/>
        <v/>
      </c>
      <c r="K202" s="51"/>
      <c r="L202" s="51"/>
      <c r="M202" s="83"/>
      <c r="N202" s="73" t="str">
        <f t="shared" si="31"/>
        <v/>
      </c>
      <c r="O202" s="79" t="str">
        <f t="shared" si="7"/>
        <v/>
      </c>
      <c r="P202" s="80" t="str">
        <f t="shared" si="26"/>
        <v/>
      </c>
      <c r="Q202" s="76" t="str">
        <f t="shared" si="32"/>
        <v/>
      </c>
      <c r="R202" s="73" t="str">
        <f t="shared" si="27"/>
        <v/>
      </c>
      <c r="S202" s="73" t="str">
        <f t="shared" si="28"/>
        <v/>
      </c>
      <c r="T202" s="73" t="str">
        <f t="shared" si="29"/>
        <v/>
      </c>
      <c r="U202" s="73" t="str">
        <f t="shared" si="30"/>
        <v/>
      </c>
      <c r="V202" s="73" t="str">
        <f t="shared" si="34"/>
        <v/>
      </c>
      <c r="W202" s="81" t="str">
        <f t="shared" si="25"/>
        <v/>
      </c>
      <c r="X202" s="188" t="str">
        <f t="shared" si="10"/>
        <v/>
      </c>
      <c r="Y202" s="14">
        <f t="shared" si="35"/>
        <v>0</v>
      </c>
    </row>
    <row r="203" spans="1:25" ht="12.75" hidden="1" customHeight="1">
      <c r="A203" s="67" t="s">
        <v>250</v>
      </c>
      <c r="B203" s="3"/>
      <c r="C203" s="37"/>
      <c r="D203" s="42"/>
      <c r="E203" s="68"/>
      <c r="F203" s="68"/>
      <c r="G203" s="69"/>
      <c r="H203" s="82"/>
      <c r="I203" s="185"/>
      <c r="J203" s="79" t="str">
        <f t="shared" si="33"/>
        <v/>
      </c>
      <c r="K203" s="51"/>
      <c r="L203" s="51"/>
      <c r="M203" s="83"/>
      <c r="N203" s="73" t="str">
        <f t="shared" si="31"/>
        <v/>
      </c>
      <c r="O203" s="79" t="str">
        <f t="shared" si="7"/>
        <v/>
      </c>
      <c r="P203" s="80" t="str">
        <f t="shared" si="26"/>
        <v/>
      </c>
      <c r="Q203" s="76" t="str">
        <f t="shared" si="32"/>
        <v/>
      </c>
      <c r="R203" s="73" t="str">
        <f t="shared" si="27"/>
        <v/>
      </c>
      <c r="S203" s="73" t="str">
        <f t="shared" si="28"/>
        <v/>
      </c>
      <c r="T203" s="73" t="str">
        <f t="shared" si="29"/>
        <v/>
      </c>
      <c r="U203" s="73" t="str">
        <f t="shared" si="30"/>
        <v/>
      </c>
      <c r="V203" s="73" t="str">
        <f t="shared" si="34"/>
        <v/>
      </c>
      <c r="W203" s="81" t="str">
        <f t="shared" si="25"/>
        <v/>
      </c>
      <c r="X203" s="188" t="str">
        <f t="shared" si="10"/>
        <v/>
      </c>
      <c r="Y203" s="14">
        <f t="shared" si="35"/>
        <v>0</v>
      </c>
    </row>
    <row r="204" spans="1:25" ht="12.75" hidden="1" customHeight="1">
      <c r="A204" s="67" t="s">
        <v>250</v>
      </c>
      <c r="B204" s="3"/>
      <c r="C204" s="37"/>
      <c r="D204" s="42"/>
      <c r="E204" s="68"/>
      <c r="F204" s="68"/>
      <c r="G204" s="69"/>
      <c r="H204" s="82"/>
      <c r="I204" s="185"/>
      <c r="J204" s="79" t="str">
        <f t="shared" si="33"/>
        <v/>
      </c>
      <c r="K204" s="51"/>
      <c r="L204" s="51"/>
      <c r="M204" s="83"/>
      <c r="N204" s="73" t="str">
        <f t="shared" si="31"/>
        <v/>
      </c>
      <c r="O204" s="79" t="str">
        <f t="shared" si="7"/>
        <v/>
      </c>
      <c r="P204" s="80" t="str">
        <f t="shared" si="26"/>
        <v/>
      </c>
      <c r="Q204" s="76" t="str">
        <f t="shared" si="32"/>
        <v/>
      </c>
      <c r="R204" s="73" t="str">
        <f t="shared" si="27"/>
        <v/>
      </c>
      <c r="S204" s="73" t="str">
        <f t="shared" si="28"/>
        <v/>
      </c>
      <c r="T204" s="73" t="str">
        <f t="shared" si="29"/>
        <v/>
      </c>
      <c r="U204" s="73" t="str">
        <f t="shared" si="30"/>
        <v/>
      </c>
      <c r="V204" s="73" t="str">
        <f t="shared" si="34"/>
        <v/>
      </c>
      <c r="W204" s="81" t="str">
        <f t="shared" ref="W204:W229" si="36">IF($Y204 = 1,N204+SUM(P204:V204),"")</f>
        <v/>
      </c>
      <c r="X204" s="188" t="str">
        <f t="shared" si="10"/>
        <v/>
      </c>
      <c r="Y204" s="14">
        <f t="shared" si="35"/>
        <v>0</v>
      </c>
    </row>
    <row r="205" spans="1:25" ht="12.75" hidden="1" customHeight="1">
      <c r="A205" s="67" t="s">
        <v>250</v>
      </c>
      <c r="B205" s="3"/>
      <c r="C205" s="37"/>
      <c r="D205" s="42"/>
      <c r="E205" s="68"/>
      <c r="F205" s="68"/>
      <c r="G205" s="69"/>
      <c r="H205" s="82"/>
      <c r="I205" s="185"/>
      <c r="J205" s="79" t="str">
        <f t="shared" si="33"/>
        <v/>
      </c>
      <c r="K205" s="51"/>
      <c r="L205" s="51"/>
      <c r="M205" s="83"/>
      <c r="N205" s="73" t="str">
        <f t="shared" si="31"/>
        <v/>
      </c>
      <c r="O205" s="79" t="str">
        <f t="shared" si="7"/>
        <v/>
      </c>
      <c r="P205" s="80" t="str">
        <f t="shared" si="26"/>
        <v/>
      </c>
      <c r="Q205" s="76" t="str">
        <f t="shared" si="32"/>
        <v/>
      </c>
      <c r="R205" s="73" t="str">
        <f t="shared" si="27"/>
        <v/>
      </c>
      <c r="S205" s="73" t="str">
        <f t="shared" si="28"/>
        <v/>
      </c>
      <c r="T205" s="73" t="str">
        <f t="shared" si="29"/>
        <v/>
      </c>
      <c r="U205" s="73" t="str">
        <f t="shared" si="30"/>
        <v/>
      </c>
      <c r="V205" s="73" t="str">
        <f t="shared" si="34"/>
        <v/>
      </c>
      <c r="W205" s="81" t="str">
        <f t="shared" si="36"/>
        <v/>
      </c>
      <c r="X205" s="188" t="str">
        <f t="shared" si="10"/>
        <v/>
      </c>
      <c r="Y205" s="14">
        <f t="shared" si="35"/>
        <v>0</v>
      </c>
    </row>
    <row r="206" spans="1:25" ht="12.75" hidden="1" customHeight="1">
      <c r="A206" s="67" t="s">
        <v>250</v>
      </c>
      <c r="B206" s="3"/>
      <c r="C206" s="37"/>
      <c r="D206" s="42"/>
      <c r="E206" s="68"/>
      <c r="F206" s="68"/>
      <c r="G206" s="69"/>
      <c r="H206" s="82"/>
      <c r="I206" s="185"/>
      <c r="J206" s="79" t="str">
        <f t="shared" si="33"/>
        <v/>
      </c>
      <c r="K206" s="51"/>
      <c r="L206" s="51"/>
      <c r="M206" s="83"/>
      <c r="N206" s="73" t="str">
        <f t="shared" si="31"/>
        <v/>
      </c>
      <c r="O206" s="79" t="str">
        <f t="shared" si="7"/>
        <v/>
      </c>
      <c r="P206" s="80" t="str">
        <f t="shared" si="26"/>
        <v/>
      </c>
      <c r="Q206" s="76" t="str">
        <f t="shared" si="32"/>
        <v/>
      </c>
      <c r="R206" s="73" t="str">
        <f t="shared" si="27"/>
        <v/>
      </c>
      <c r="S206" s="73" t="str">
        <f t="shared" si="28"/>
        <v/>
      </c>
      <c r="T206" s="73" t="str">
        <f t="shared" si="29"/>
        <v/>
      </c>
      <c r="U206" s="73" t="str">
        <f t="shared" si="30"/>
        <v/>
      </c>
      <c r="V206" s="73" t="str">
        <f t="shared" si="34"/>
        <v/>
      </c>
      <c r="W206" s="81" t="str">
        <f t="shared" si="36"/>
        <v/>
      </c>
      <c r="X206" s="188" t="str">
        <f t="shared" si="10"/>
        <v/>
      </c>
      <c r="Y206" s="14">
        <f t="shared" si="35"/>
        <v>0</v>
      </c>
    </row>
    <row r="207" spans="1:25" ht="12.75" hidden="1" customHeight="1">
      <c r="A207" s="67" t="s">
        <v>250</v>
      </c>
      <c r="B207" s="3"/>
      <c r="C207" s="37"/>
      <c r="D207" s="42"/>
      <c r="E207" s="68"/>
      <c r="F207" s="68"/>
      <c r="G207" s="69"/>
      <c r="H207" s="82"/>
      <c r="I207" s="185"/>
      <c r="J207" s="79" t="str">
        <f t="shared" si="33"/>
        <v/>
      </c>
      <c r="K207" s="51"/>
      <c r="L207" s="51"/>
      <c r="M207" s="83"/>
      <c r="N207" s="73" t="str">
        <f t="shared" si="31"/>
        <v/>
      </c>
      <c r="O207" s="79" t="str">
        <f t="shared" si="7"/>
        <v/>
      </c>
      <c r="P207" s="80" t="str">
        <f t="shared" si="26"/>
        <v/>
      </c>
      <c r="Q207" s="76" t="str">
        <f t="shared" si="32"/>
        <v/>
      </c>
      <c r="R207" s="73" t="str">
        <f t="shared" si="27"/>
        <v/>
      </c>
      <c r="S207" s="73" t="str">
        <f t="shared" si="28"/>
        <v/>
      </c>
      <c r="T207" s="73" t="str">
        <f t="shared" si="29"/>
        <v/>
      </c>
      <c r="U207" s="73" t="str">
        <f t="shared" si="30"/>
        <v/>
      </c>
      <c r="V207" s="73" t="str">
        <f t="shared" si="34"/>
        <v/>
      </c>
      <c r="W207" s="81" t="str">
        <f t="shared" si="36"/>
        <v/>
      </c>
      <c r="X207" s="188" t="str">
        <f t="shared" si="10"/>
        <v/>
      </c>
      <c r="Y207" s="14">
        <f t="shared" si="35"/>
        <v>0</v>
      </c>
    </row>
    <row r="208" spans="1:25" ht="12.75" hidden="1" customHeight="1">
      <c r="A208" s="67" t="s">
        <v>250</v>
      </c>
      <c r="B208" s="3"/>
      <c r="C208" s="37"/>
      <c r="D208" s="42"/>
      <c r="E208" s="68"/>
      <c r="F208" s="68"/>
      <c r="G208" s="69"/>
      <c r="H208" s="82"/>
      <c r="I208" s="185"/>
      <c r="J208" s="79" t="str">
        <f t="shared" si="33"/>
        <v/>
      </c>
      <c r="K208" s="51"/>
      <c r="L208" s="51"/>
      <c r="M208" s="83"/>
      <c r="N208" s="73" t="str">
        <f t="shared" si="31"/>
        <v/>
      </c>
      <c r="O208" s="79" t="str">
        <f t="shared" si="7"/>
        <v/>
      </c>
      <c r="P208" s="80" t="str">
        <f t="shared" si="26"/>
        <v/>
      </c>
      <c r="Q208" s="76" t="str">
        <f t="shared" si="32"/>
        <v/>
      </c>
      <c r="R208" s="73" t="str">
        <f t="shared" si="27"/>
        <v/>
      </c>
      <c r="S208" s="73" t="str">
        <f t="shared" si="28"/>
        <v/>
      </c>
      <c r="T208" s="73" t="str">
        <f t="shared" si="29"/>
        <v/>
      </c>
      <c r="U208" s="73" t="str">
        <f t="shared" si="30"/>
        <v/>
      </c>
      <c r="V208" s="73" t="str">
        <f t="shared" si="34"/>
        <v/>
      </c>
      <c r="W208" s="81" t="str">
        <f t="shared" si="36"/>
        <v/>
      </c>
      <c r="X208" s="188" t="str">
        <f t="shared" si="10"/>
        <v/>
      </c>
      <c r="Y208" s="14">
        <f t="shared" si="35"/>
        <v>0</v>
      </c>
    </row>
    <row r="209" spans="1:25" ht="12.75" hidden="1" customHeight="1">
      <c r="A209" s="67" t="s">
        <v>250</v>
      </c>
      <c r="B209" s="3"/>
      <c r="C209" s="37"/>
      <c r="D209" s="42"/>
      <c r="E209" s="68"/>
      <c r="F209" s="68"/>
      <c r="G209" s="69"/>
      <c r="H209" s="82"/>
      <c r="I209" s="185"/>
      <c r="J209" s="79" t="str">
        <f t="shared" si="33"/>
        <v/>
      </c>
      <c r="K209" s="51"/>
      <c r="L209" s="51"/>
      <c r="M209" s="83"/>
      <c r="N209" s="73" t="str">
        <f t="shared" si="31"/>
        <v/>
      </c>
      <c r="O209" s="79" t="str">
        <f t="shared" si="7"/>
        <v/>
      </c>
      <c r="P209" s="80" t="str">
        <f t="shared" si="26"/>
        <v/>
      </c>
      <c r="Q209" s="76" t="str">
        <f t="shared" si="32"/>
        <v/>
      </c>
      <c r="R209" s="73" t="str">
        <f t="shared" si="27"/>
        <v/>
      </c>
      <c r="S209" s="73" t="str">
        <f t="shared" si="28"/>
        <v/>
      </c>
      <c r="T209" s="73" t="str">
        <f t="shared" si="29"/>
        <v/>
      </c>
      <c r="U209" s="73" t="str">
        <f t="shared" si="30"/>
        <v/>
      </c>
      <c r="V209" s="73" t="str">
        <f t="shared" si="34"/>
        <v/>
      </c>
      <c r="W209" s="81" t="str">
        <f t="shared" si="36"/>
        <v/>
      </c>
      <c r="X209" s="188" t="str">
        <f t="shared" si="10"/>
        <v/>
      </c>
      <c r="Y209" s="14">
        <f t="shared" si="35"/>
        <v>0</v>
      </c>
    </row>
    <row r="210" spans="1:25" ht="12.75" hidden="1" customHeight="1">
      <c r="A210" s="67" t="s">
        <v>250</v>
      </c>
      <c r="B210" s="3"/>
      <c r="C210" s="37"/>
      <c r="D210" s="42"/>
      <c r="E210" s="68"/>
      <c r="F210" s="68"/>
      <c r="G210" s="69"/>
      <c r="H210" s="82"/>
      <c r="I210" s="185"/>
      <c r="J210" s="79" t="str">
        <f t="shared" si="33"/>
        <v/>
      </c>
      <c r="K210" s="51"/>
      <c r="L210" s="51"/>
      <c r="M210" s="83"/>
      <c r="N210" s="73" t="str">
        <f t="shared" si="31"/>
        <v/>
      </c>
      <c r="O210" s="79" t="str">
        <f t="shared" si="7"/>
        <v/>
      </c>
      <c r="P210" s="80" t="str">
        <f t="shared" si="26"/>
        <v/>
      </c>
      <c r="Q210" s="76" t="str">
        <f t="shared" si="32"/>
        <v/>
      </c>
      <c r="R210" s="73" t="str">
        <f t="shared" si="27"/>
        <v/>
      </c>
      <c r="S210" s="73" t="str">
        <f t="shared" si="28"/>
        <v/>
      </c>
      <c r="T210" s="73" t="str">
        <f t="shared" si="29"/>
        <v/>
      </c>
      <c r="U210" s="73" t="str">
        <f t="shared" si="30"/>
        <v/>
      </c>
      <c r="V210" s="73" t="str">
        <f t="shared" si="34"/>
        <v/>
      </c>
      <c r="W210" s="81" t="str">
        <f t="shared" si="36"/>
        <v/>
      </c>
      <c r="X210" s="188" t="str">
        <f t="shared" si="10"/>
        <v/>
      </c>
      <c r="Y210" s="14">
        <f t="shared" si="35"/>
        <v>0</v>
      </c>
    </row>
    <row r="211" spans="1:25" ht="12.75" hidden="1" customHeight="1">
      <c r="A211" s="67" t="s">
        <v>250</v>
      </c>
      <c r="B211" s="3"/>
      <c r="C211" s="37"/>
      <c r="D211" s="42"/>
      <c r="E211" s="68"/>
      <c r="F211" s="68"/>
      <c r="G211" s="69"/>
      <c r="H211" s="82"/>
      <c r="I211" s="185"/>
      <c r="J211" s="79" t="str">
        <f t="shared" si="33"/>
        <v/>
      </c>
      <c r="K211" s="51"/>
      <c r="L211" s="51"/>
      <c r="M211" s="83"/>
      <c r="N211" s="73" t="str">
        <f t="shared" si="31"/>
        <v/>
      </c>
      <c r="O211" s="79" t="str">
        <f t="shared" si="7"/>
        <v/>
      </c>
      <c r="P211" s="80" t="str">
        <f t="shared" si="26"/>
        <v/>
      </c>
      <c r="Q211" s="76" t="str">
        <f t="shared" si="32"/>
        <v/>
      </c>
      <c r="R211" s="73" t="str">
        <f t="shared" si="27"/>
        <v/>
      </c>
      <c r="S211" s="73" t="str">
        <f t="shared" si="28"/>
        <v/>
      </c>
      <c r="T211" s="73" t="str">
        <f t="shared" si="29"/>
        <v/>
      </c>
      <c r="U211" s="73" t="str">
        <f t="shared" si="30"/>
        <v/>
      </c>
      <c r="V211" s="73" t="str">
        <f t="shared" si="34"/>
        <v/>
      </c>
      <c r="W211" s="81" t="str">
        <f t="shared" si="36"/>
        <v/>
      </c>
      <c r="X211" s="188" t="str">
        <f t="shared" si="10"/>
        <v/>
      </c>
      <c r="Y211" s="14">
        <f t="shared" si="35"/>
        <v>0</v>
      </c>
    </row>
    <row r="212" spans="1:25" ht="12.75" hidden="1" customHeight="1">
      <c r="A212" s="67" t="s">
        <v>250</v>
      </c>
      <c r="B212" s="3"/>
      <c r="C212" s="37"/>
      <c r="D212" s="42"/>
      <c r="E212" s="68"/>
      <c r="F212" s="68"/>
      <c r="G212" s="69"/>
      <c r="H212" s="82"/>
      <c r="I212" s="185"/>
      <c r="J212" s="79" t="str">
        <f t="shared" si="33"/>
        <v/>
      </c>
      <c r="K212" s="51"/>
      <c r="L212" s="51"/>
      <c r="M212" s="83"/>
      <c r="N212" s="73" t="str">
        <f t="shared" si="31"/>
        <v/>
      </c>
      <c r="O212" s="79" t="str">
        <f t="shared" si="7"/>
        <v/>
      </c>
      <c r="P212" s="80" t="str">
        <f t="shared" si="26"/>
        <v/>
      </c>
      <c r="Q212" s="76" t="str">
        <f t="shared" si="32"/>
        <v/>
      </c>
      <c r="R212" s="73" t="str">
        <f t="shared" si="27"/>
        <v/>
      </c>
      <c r="S212" s="73" t="str">
        <f t="shared" si="28"/>
        <v/>
      </c>
      <c r="T212" s="73" t="str">
        <f t="shared" si="29"/>
        <v/>
      </c>
      <c r="U212" s="73" t="str">
        <f t="shared" si="30"/>
        <v/>
      </c>
      <c r="V212" s="73" t="str">
        <f t="shared" si="34"/>
        <v/>
      </c>
      <c r="W212" s="81" t="str">
        <f t="shared" si="36"/>
        <v/>
      </c>
      <c r="X212" s="188" t="str">
        <f t="shared" si="10"/>
        <v/>
      </c>
      <c r="Y212" s="14">
        <f t="shared" si="35"/>
        <v>0</v>
      </c>
    </row>
    <row r="213" spans="1:25" ht="12.75" hidden="1" customHeight="1">
      <c r="A213" s="67" t="s">
        <v>250</v>
      </c>
      <c r="B213" s="3"/>
      <c r="C213" s="37"/>
      <c r="D213" s="42"/>
      <c r="E213" s="68"/>
      <c r="F213" s="68"/>
      <c r="G213" s="69"/>
      <c r="H213" s="82"/>
      <c r="I213" s="185"/>
      <c r="J213" s="79" t="str">
        <f t="shared" si="33"/>
        <v/>
      </c>
      <c r="K213" s="51"/>
      <c r="L213" s="51"/>
      <c r="M213" s="83"/>
      <c r="N213" s="73" t="str">
        <f t="shared" si="31"/>
        <v/>
      </c>
      <c r="O213" s="79" t="str">
        <f t="shared" si="7"/>
        <v/>
      </c>
      <c r="P213" s="80" t="str">
        <f t="shared" si="26"/>
        <v/>
      </c>
      <c r="Q213" s="76" t="str">
        <f t="shared" si="32"/>
        <v/>
      </c>
      <c r="R213" s="73" t="str">
        <f t="shared" si="27"/>
        <v/>
      </c>
      <c r="S213" s="73" t="str">
        <f t="shared" si="28"/>
        <v/>
      </c>
      <c r="T213" s="73" t="str">
        <f t="shared" si="29"/>
        <v/>
      </c>
      <c r="U213" s="73" t="str">
        <f t="shared" si="30"/>
        <v/>
      </c>
      <c r="V213" s="73" t="str">
        <f t="shared" si="34"/>
        <v/>
      </c>
      <c r="W213" s="81" t="str">
        <f t="shared" si="36"/>
        <v/>
      </c>
      <c r="X213" s="188" t="str">
        <f t="shared" si="10"/>
        <v/>
      </c>
      <c r="Y213" s="14">
        <f t="shared" si="35"/>
        <v>0</v>
      </c>
    </row>
    <row r="214" spans="1:25" ht="12.75" hidden="1" customHeight="1">
      <c r="A214" s="67" t="s">
        <v>250</v>
      </c>
      <c r="B214" s="3"/>
      <c r="C214" s="37"/>
      <c r="D214" s="42"/>
      <c r="E214" s="68"/>
      <c r="F214" s="68"/>
      <c r="G214" s="69"/>
      <c r="H214" s="82"/>
      <c r="I214" s="185"/>
      <c r="J214" s="79" t="str">
        <f t="shared" si="33"/>
        <v/>
      </c>
      <c r="K214" s="51"/>
      <c r="L214" s="51"/>
      <c r="M214" s="83"/>
      <c r="N214" s="73" t="str">
        <f t="shared" si="31"/>
        <v/>
      </c>
      <c r="O214" s="79" t="str">
        <f t="shared" si="7"/>
        <v/>
      </c>
      <c r="P214" s="80" t="str">
        <f t="shared" si="26"/>
        <v/>
      </c>
      <c r="Q214" s="76" t="str">
        <f t="shared" si="32"/>
        <v/>
      </c>
      <c r="R214" s="73" t="str">
        <f t="shared" si="27"/>
        <v/>
      </c>
      <c r="S214" s="73" t="str">
        <f t="shared" si="28"/>
        <v/>
      </c>
      <c r="T214" s="73" t="str">
        <f t="shared" si="29"/>
        <v/>
      </c>
      <c r="U214" s="73" t="str">
        <f t="shared" si="30"/>
        <v/>
      </c>
      <c r="V214" s="73" t="str">
        <f t="shared" si="34"/>
        <v/>
      </c>
      <c r="W214" s="81" t="str">
        <f t="shared" si="36"/>
        <v/>
      </c>
      <c r="X214" s="188" t="str">
        <f t="shared" si="10"/>
        <v/>
      </c>
      <c r="Y214" s="14">
        <f t="shared" si="35"/>
        <v>0</v>
      </c>
    </row>
    <row r="215" spans="1:25" ht="12.75" hidden="1" customHeight="1">
      <c r="A215" s="67" t="s">
        <v>250</v>
      </c>
      <c r="B215" s="3"/>
      <c r="C215" s="37"/>
      <c r="D215" s="42"/>
      <c r="E215" s="68"/>
      <c r="F215" s="68"/>
      <c r="G215" s="69"/>
      <c r="H215" s="82"/>
      <c r="I215" s="185"/>
      <c r="J215" s="79" t="str">
        <f t="shared" si="33"/>
        <v/>
      </c>
      <c r="K215" s="51"/>
      <c r="L215" s="51"/>
      <c r="M215" s="83"/>
      <c r="N215" s="73" t="str">
        <f t="shared" si="31"/>
        <v/>
      </c>
      <c r="O215" s="79" t="str">
        <f t="shared" si="7"/>
        <v/>
      </c>
      <c r="P215" s="80" t="str">
        <f t="shared" si="26"/>
        <v/>
      </c>
      <c r="Q215" s="76" t="str">
        <f t="shared" si="32"/>
        <v/>
      </c>
      <c r="R215" s="73" t="str">
        <f t="shared" si="27"/>
        <v/>
      </c>
      <c r="S215" s="73" t="str">
        <f t="shared" si="28"/>
        <v/>
      </c>
      <c r="T215" s="73" t="str">
        <f t="shared" si="29"/>
        <v/>
      </c>
      <c r="U215" s="73" t="str">
        <f t="shared" si="30"/>
        <v/>
      </c>
      <c r="V215" s="73" t="str">
        <f t="shared" si="34"/>
        <v/>
      </c>
      <c r="W215" s="81" t="str">
        <f t="shared" si="36"/>
        <v/>
      </c>
      <c r="X215" s="188" t="str">
        <f t="shared" si="10"/>
        <v/>
      </c>
      <c r="Y215" s="14">
        <f t="shared" si="35"/>
        <v>0</v>
      </c>
    </row>
    <row r="216" spans="1:25" ht="12.75" hidden="1" customHeight="1">
      <c r="A216" s="67" t="s">
        <v>250</v>
      </c>
      <c r="B216" s="3"/>
      <c r="C216" s="37"/>
      <c r="D216" s="42"/>
      <c r="E216" s="68"/>
      <c r="F216" s="68"/>
      <c r="G216" s="69"/>
      <c r="H216" s="82"/>
      <c r="I216" s="185"/>
      <c r="J216" s="79" t="str">
        <f t="shared" si="33"/>
        <v/>
      </c>
      <c r="K216" s="51"/>
      <c r="L216" s="51"/>
      <c r="M216" s="83"/>
      <c r="N216" s="73" t="str">
        <f t="shared" si="31"/>
        <v/>
      </c>
      <c r="O216" s="79" t="str">
        <f t="shared" si="7"/>
        <v/>
      </c>
      <c r="P216" s="80" t="str">
        <f t="shared" si="26"/>
        <v/>
      </c>
      <c r="Q216" s="76" t="str">
        <f t="shared" si="32"/>
        <v/>
      </c>
      <c r="R216" s="73" t="str">
        <f t="shared" si="27"/>
        <v/>
      </c>
      <c r="S216" s="73" t="str">
        <f t="shared" si="28"/>
        <v/>
      </c>
      <c r="T216" s="73" t="str">
        <f t="shared" si="29"/>
        <v/>
      </c>
      <c r="U216" s="73" t="str">
        <f t="shared" si="30"/>
        <v/>
      </c>
      <c r="V216" s="73" t="str">
        <f t="shared" si="34"/>
        <v/>
      </c>
      <c r="W216" s="81" t="str">
        <f t="shared" si="36"/>
        <v/>
      </c>
      <c r="X216" s="188" t="str">
        <f t="shared" si="10"/>
        <v/>
      </c>
      <c r="Y216" s="14">
        <f t="shared" si="35"/>
        <v>0</v>
      </c>
    </row>
    <row r="217" spans="1:25" ht="12.75" hidden="1" customHeight="1">
      <c r="A217" s="67" t="s">
        <v>250</v>
      </c>
      <c r="B217" s="3"/>
      <c r="C217" s="37"/>
      <c r="D217" s="42"/>
      <c r="E217" s="68"/>
      <c r="F217" s="68"/>
      <c r="G217" s="69"/>
      <c r="H217" s="82"/>
      <c r="I217" s="185"/>
      <c r="J217" s="79" t="str">
        <f t="shared" si="33"/>
        <v/>
      </c>
      <c r="K217" s="51"/>
      <c r="L217" s="51"/>
      <c r="M217" s="83"/>
      <c r="N217" s="73" t="str">
        <f t="shared" si="31"/>
        <v/>
      </c>
      <c r="O217" s="79" t="str">
        <f t="shared" si="7"/>
        <v/>
      </c>
      <c r="P217" s="80" t="str">
        <f t="shared" si="26"/>
        <v/>
      </c>
      <c r="Q217" s="76" t="str">
        <f t="shared" si="32"/>
        <v/>
      </c>
      <c r="R217" s="73" t="str">
        <f t="shared" si="27"/>
        <v/>
      </c>
      <c r="S217" s="73" t="str">
        <f t="shared" si="28"/>
        <v/>
      </c>
      <c r="T217" s="73" t="str">
        <f t="shared" si="29"/>
        <v/>
      </c>
      <c r="U217" s="73" t="str">
        <f t="shared" si="30"/>
        <v/>
      </c>
      <c r="V217" s="73" t="str">
        <f t="shared" si="34"/>
        <v/>
      </c>
      <c r="W217" s="81" t="str">
        <f t="shared" si="36"/>
        <v/>
      </c>
      <c r="X217" s="188" t="str">
        <f t="shared" si="10"/>
        <v/>
      </c>
      <c r="Y217" s="14">
        <f t="shared" si="35"/>
        <v>0</v>
      </c>
    </row>
    <row r="218" spans="1:25" ht="12.75" hidden="1" customHeight="1">
      <c r="A218" s="67" t="s">
        <v>250</v>
      </c>
      <c r="B218" s="3"/>
      <c r="C218" s="37"/>
      <c r="D218" s="42"/>
      <c r="E218" s="68"/>
      <c r="F218" s="68"/>
      <c r="G218" s="69"/>
      <c r="H218" s="82"/>
      <c r="I218" s="185"/>
      <c r="J218" s="79" t="str">
        <f t="shared" si="33"/>
        <v/>
      </c>
      <c r="K218" s="51"/>
      <c r="L218" s="51"/>
      <c r="M218" s="83"/>
      <c r="N218" s="73" t="str">
        <f t="shared" si="31"/>
        <v/>
      </c>
      <c r="O218" s="79" t="str">
        <f t="shared" si="7"/>
        <v/>
      </c>
      <c r="P218" s="80" t="str">
        <f t="shared" si="26"/>
        <v/>
      </c>
      <c r="Q218" s="76" t="str">
        <f t="shared" si="32"/>
        <v/>
      </c>
      <c r="R218" s="73" t="str">
        <f t="shared" si="27"/>
        <v/>
      </c>
      <c r="S218" s="73" t="str">
        <f t="shared" si="28"/>
        <v/>
      </c>
      <c r="T218" s="73" t="str">
        <f t="shared" si="29"/>
        <v/>
      </c>
      <c r="U218" s="73" t="str">
        <f t="shared" si="30"/>
        <v/>
      </c>
      <c r="V218" s="73" t="str">
        <f t="shared" si="34"/>
        <v/>
      </c>
      <c r="W218" s="81" t="str">
        <f t="shared" si="36"/>
        <v/>
      </c>
      <c r="X218" s="188" t="str">
        <f t="shared" si="10"/>
        <v/>
      </c>
      <c r="Y218" s="14">
        <f t="shared" si="35"/>
        <v>0</v>
      </c>
    </row>
    <row r="219" spans="1:25" ht="12.75" hidden="1" customHeight="1">
      <c r="A219" s="67" t="s">
        <v>250</v>
      </c>
      <c r="B219" s="3"/>
      <c r="C219" s="37"/>
      <c r="D219" s="42"/>
      <c r="E219" s="68"/>
      <c r="F219" s="68"/>
      <c r="G219" s="69"/>
      <c r="H219" s="82"/>
      <c r="I219" s="185"/>
      <c r="J219" s="79" t="str">
        <f t="shared" si="33"/>
        <v/>
      </c>
      <c r="K219" s="51"/>
      <c r="L219" s="51"/>
      <c r="M219" s="83"/>
      <c r="N219" s="73" t="str">
        <f t="shared" si="31"/>
        <v/>
      </c>
      <c r="O219" s="79" t="str">
        <f t="shared" si="7"/>
        <v/>
      </c>
      <c r="P219" s="80" t="str">
        <f t="shared" si="26"/>
        <v/>
      </c>
      <c r="Q219" s="76" t="str">
        <f t="shared" si="32"/>
        <v/>
      </c>
      <c r="R219" s="73" t="str">
        <f t="shared" si="27"/>
        <v/>
      </c>
      <c r="S219" s="73" t="str">
        <f t="shared" si="28"/>
        <v/>
      </c>
      <c r="T219" s="73" t="str">
        <f t="shared" si="29"/>
        <v/>
      </c>
      <c r="U219" s="73" t="str">
        <f t="shared" si="30"/>
        <v/>
      </c>
      <c r="V219" s="73" t="str">
        <f t="shared" si="34"/>
        <v/>
      </c>
      <c r="W219" s="81" t="str">
        <f t="shared" si="36"/>
        <v/>
      </c>
      <c r="X219" s="188" t="str">
        <f t="shared" si="10"/>
        <v/>
      </c>
      <c r="Y219" s="14">
        <f t="shared" si="35"/>
        <v>0</v>
      </c>
    </row>
    <row r="220" spans="1:25" ht="12.75" hidden="1" customHeight="1">
      <c r="A220" s="67" t="s">
        <v>250</v>
      </c>
      <c r="B220" s="3"/>
      <c r="C220" s="37"/>
      <c r="D220" s="42"/>
      <c r="E220" s="68"/>
      <c r="F220" s="68"/>
      <c r="G220" s="69"/>
      <c r="H220" s="82"/>
      <c r="I220" s="185"/>
      <c r="J220" s="79" t="str">
        <f t="shared" si="33"/>
        <v/>
      </c>
      <c r="K220" s="51"/>
      <c r="L220" s="51"/>
      <c r="M220" s="83"/>
      <c r="N220" s="73" t="str">
        <f t="shared" si="31"/>
        <v/>
      </c>
      <c r="O220" s="79" t="str">
        <f t="shared" si="7"/>
        <v/>
      </c>
      <c r="P220" s="80" t="str">
        <f t="shared" si="26"/>
        <v/>
      </c>
      <c r="Q220" s="76" t="str">
        <f t="shared" si="32"/>
        <v/>
      </c>
      <c r="R220" s="73" t="str">
        <f t="shared" si="27"/>
        <v/>
      </c>
      <c r="S220" s="73" t="str">
        <f t="shared" si="28"/>
        <v/>
      </c>
      <c r="T220" s="73" t="str">
        <f t="shared" si="29"/>
        <v/>
      </c>
      <c r="U220" s="73" t="str">
        <f t="shared" si="30"/>
        <v/>
      </c>
      <c r="V220" s="73" t="str">
        <f t="shared" si="34"/>
        <v/>
      </c>
      <c r="W220" s="81" t="str">
        <f t="shared" si="36"/>
        <v/>
      </c>
      <c r="X220" s="188" t="str">
        <f t="shared" si="10"/>
        <v/>
      </c>
      <c r="Y220" s="14">
        <f t="shared" si="35"/>
        <v>0</v>
      </c>
    </row>
    <row r="221" spans="1:25" ht="12.75" hidden="1" customHeight="1">
      <c r="A221" s="67" t="s">
        <v>250</v>
      </c>
      <c r="B221" s="3"/>
      <c r="C221" s="37"/>
      <c r="D221" s="42"/>
      <c r="E221" s="68"/>
      <c r="F221" s="68"/>
      <c r="G221" s="69"/>
      <c r="H221" s="82"/>
      <c r="I221" s="185"/>
      <c r="J221" s="79" t="str">
        <f t="shared" si="33"/>
        <v/>
      </c>
      <c r="K221" s="51"/>
      <c r="L221" s="51"/>
      <c r="M221" s="83"/>
      <c r="N221" s="73" t="str">
        <f t="shared" si="31"/>
        <v/>
      </c>
      <c r="O221" s="79" t="str">
        <f t="shared" si="7"/>
        <v/>
      </c>
      <c r="P221" s="80" t="str">
        <f t="shared" si="26"/>
        <v/>
      </c>
      <c r="Q221" s="76" t="str">
        <f t="shared" si="32"/>
        <v/>
      </c>
      <c r="R221" s="73" t="str">
        <f t="shared" si="27"/>
        <v/>
      </c>
      <c r="S221" s="73" t="str">
        <f t="shared" si="28"/>
        <v/>
      </c>
      <c r="T221" s="73" t="str">
        <f t="shared" si="29"/>
        <v/>
      </c>
      <c r="U221" s="73" t="str">
        <f t="shared" si="30"/>
        <v/>
      </c>
      <c r="V221" s="73" t="str">
        <f t="shared" si="34"/>
        <v/>
      </c>
      <c r="W221" s="81" t="str">
        <f t="shared" si="36"/>
        <v/>
      </c>
      <c r="X221" s="188" t="str">
        <f t="shared" si="10"/>
        <v/>
      </c>
      <c r="Y221" s="14">
        <f t="shared" si="35"/>
        <v>0</v>
      </c>
    </row>
    <row r="222" spans="1:25" ht="12.75" hidden="1" customHeight="1">
      <c r="A222" s="67" t="s">
        <v>250</v>
      </c>
      <c r="B222" s="3"/>
      <c r="C222" s="37"/>
      <c r="D222" s="42"/>
      <c r="E222" s="68"/>
      <c r="F222" s="68"/>
      <c r="G222" s="69"/>
      <c r="H222" s="82"/>
      <c r="I222" s="185"/>
      <c r="J222" s="79" t="str">
        <f t="shared" si="33"/>
        <v/>
      </c>
      <c r="K222" s="51"/>
      <c r="L222" s="51"/>
      <c r="M222" s="83"/>
      <c r="N222" s="73" t="str">
        <f t="shared" si="31"/>
        <v/>
      </c>
      <c r="O222" s="79" t="str">
        <f t="shared" si="7"/>
        <v/>
      </c>
      <c r="P222" s="80" t="str">
        <f t="shared" si="26"/>
        <v/>
      </c>
      <c r="Q222" s="76" t="str">
        <f t="shared" si="32"/>
        <v/>
      </c>
      <c r="R222" s="73" t="str">
        <f t="shared" si="27"/>
        <v/>
      </c>
      <c r="S222" s="73" t="str">
        <f t="shared" si="28"/>
        <v/>
      </c>
      <c r="T222" s="73" t="str">
        <f t="shared" si="29"/>
        <v/>
      </c>
      <c r="U222" s="73" t="str">
        <f t="shared" si="30"/>
        <v/>
      </c>
      <c r="V222" s="73" t="str">
        <f t="shared" si="34"/>
        <v/>
      </c>
      <c r="W222" s="81" t="str">
        <f t="shared" si="36"/>
        <v/>
      </c>
      <c r="X222" s="188" t="str">
        <f t="shared" si="10"/>
        <v/>
      </c>
      <c r="Y222" s="14">
        <f t="shared" si="35"/>
        <v>0</v>
      </c>
    </row>
    <row r="223" spans="1:25" ht="12.75" hidden="1" customHeight="1">
      <c r="A223" s="67" t="s">
        <v>250</v>
      </c>
      <c r="B223" s="3"/>
      <c r="C223" s="37"/>
      <c r="D223" s="42"/>
      <c r="E223" s="68"/>
      <c r="F223" s="68"/>
      <c r="G223" s="69"/>
      <c r="H223" s="82"/>
      <c r="I223" s="185"/>
      <c r="J223" s="79" t="str">
        <f t="shared" si="33"/>
        <v/>
      </c>
      <c r="K223" s="51"/>
      <c r="L223" s="51"/>
      <c r="M223" s="83"/>
      <c r="N223" s="73" t="str">
        <f t="shared" si="31"/>
        <v/>
      </c>
      <c r="O223" s="79" t="str">
        <f t="shared" si="7"/>
        <v/>
      </c>
      <c r="P223" s="80" t="str">
        <f t="shared" si="26"/>
        <v/>
      </c>
      <c r="Q223" s="76" t="str">
        <f t="shared" si="32"/>
        <v/>
      </c>
      <c r="R223" s="73" t="str">
        <f t="shared" si="27"/>
        <v/>
      </c>
      <c r="S223" s="73" t="str">
        <f t="shared" si="28"/>
        <v/>
      </c>
      <c r="T223" s="73" t="str">
        <f t="shared" si="29"/>
        <v/>
      </c>
      <c r="U223" s="73" t="str">
        <f t="shared" si="30"/>
        <v/>
      </c>
      <c r="V223" s="73" t="str">
        <f t="shared" si="34"/>
        <v/>
      </c>
      <c r="W223" s="81" t="str">
        <f t="shared" si="36"/>
        <v/>
      </c>
      <c r="X223" s="188" t="str">
        <f t="shared" si="10"/>
        <v/>
      </c>
      <c r="Y223" s="14">
        <f t="shared" si="35"/>
        <v>0</v>
      </c>
    </row>
    <row r="224" spans="1:25" ht="12.75" hidden="1" customHeight="1">
      <c r="A224" s="67" t="s">
        <v>250</v>
      </c>
      <c r="B224" s="3"/>
      <c r="C224" s="37"/>
      <c r="D224" s="42"/>
      <c r="E224" s="68"/>
      <c r="F224" s="68"/>
      <c r="G224" s="69"/>
      <c r="H224" s="82"/>
      <c r="I224" s="185"/>
      <c r="J224" s="79" t="str">
        <f t="shared" si="33"/>
        <v/>
      </c>
      <c r="K224" s="51"/>
      <c r="L224" s="51"/>
      <c r="M224" s="83"/>
      <c r="N224" s="73" t="str">
        <f t="shared" si="31"/>
        <v/>
      </c>
      <c r="O224" s="79" t="str">
        <f t="shared" si="7"/>
        <v/>
      </c>
      <c r="P224" s="80" t="str">
        <f t="shared" si="26"/>
        <v/>
      </c>
      <c r="Q224" s="76" t="str">
        <f t="shared" si="32"/>
        <v/>
      </c>
      <c r="R224" s="73" t="str">
        <f t="shared" si="27"/>
        <v/>
      </c>
      <c r="S224" s="73" t="str">
        <f t="shared" si="28"/>
        <v/>
      </c>
      <c r="T224" s="73" t="str">
        <f t="shared" si="29"/>
        <v/>
      </c>
      <c r="U224" s="73" t="str">
        <f t="shared" si="30"/>
        <v/>
      </c>
      <c r="V224" s="73" t="str">
        <f t="shared" si="34"/>
        <v/>
      </c>
      <c r="W224" s="81" t="str">
        <f t="shared" si="36"/>
        <v/>
      </c>
      <c r="X224" s="188" t="str">
        <f t="shared" si="10"/>
        <v/>
      </c>
      <c r="Y224" s="14">
        <f t="shared" si="35"/>
        <v>0</v>
      </c>
    </row>
    <row r="225" spans="1:25" ht="12.75" hidden="1" customHeight="1">
      <c r="A225" s="67" t="s">
        <v>250</v>
      </c>
      <c r="B225" s="3"/>
      <c r="C225" s="37"/>
      <c r="D225" s="42"/>
      <c r="E225" s="68"/>
      <c r="F225" s="68"/>
      <c r="G225" s="69"/>
      <c r="H225" s="82"/>
      <c r="I225" s="185"/>
      <c r="J225" s="79" t="str">
        <f t="shared" si="33"/>
        <v/>
      </c>
      <c r="K225" s="51"/>
      <c r="L225" s="51"/>
      <c r="M225" s="83"/>
      <c r="N225" s="73" t="str">
        <f t="shared" si="31"/>
        <v/>
      </c>
      <c r="O225" s="79" t="str">
        <f t="shared" si="7"/>
        <v/>
      </c>
      <c r="P225" s="80" t="str">
        <f t="shared" si="26"/>
        <v/>
      </c>
      <c r="Q225" s="76" t="str">
        <f t="shared" si="32"/>
        <v/>
      </c>
      <c r="R225" s="73" t="str">
        <f t="shared" si="27"/>
        <v/>
      </c>
      <c r="S225" s="73" t="str">
        <f t="shared" si="28"/>
        <v/>
      </c>
      <c r="T225" s="73" t="str">
        <f t="shared" si="29"/>
        <v/>
      </c>
      <c r="U225" s="73" t="str">
        <f t="shared" si="30"/>
        <v/>
      </c>
      <c r="V225" s="73" t="str">
        <f t="shared" si="34"/>
        <v/>
      </c>
      <c r="W225" s="81" t="str">
        <f t="shared" si="36"/>
        <v/>
      </c>
      <c r="X225" s="188" t="str">
        <f t="shared" si="10"/>
        <v/>
      </c>
      <c r="Y225" s="14">
        <f t="shared" si="35"/>
        <v>0</v>
      </c>
    </row>
    <row r="226" spans="1:25" ht="12.75" hidden="1" customHeight="1">
      <c r="A226" s="67" t="s">
        <v>250</v>
      </c>
      <c r="B226" s="3"/>
      <c r="C226" s="37"/>
      <c r="D226" s="42"/>
      <c r="E226" s="68"/>
      <c r="F226" s="68"/>
      <c r="G226" s="69"/>
      <c r="H226" s="82"/>
      <c r="I226" s="185"/>
      <c r="J226" s="79" t="str">
        <f t="shared" si="33"/>
        <v/>
      </c>
      <c r="K226" s="51"/>
      <c r="L226" s="51"/>
      <c r="M226" s="83"/>
      <c r="N226" s="73" t="str">
        <f t="shared" si="31"/>
        <v/>
      </c>
      <c r="O226" s="79" t="str">
        <f t="shared" si="7"/>
        <v/>
      </c>
      <c r="P226" s="80" t="str">
        <f t="shared" si="26"/>
        <v/>
      </c>
      <c r="Q226" s="76" t="str">
        <f t="shared" si="32"/>
        <v/>
      </c>
      <c r="R226" s="73" t="str">
        <f t="shared" si="27"/>
        <v/>
      </c>
      <c r="S226" s="73" t="str">
        <f t="shared" si="28"/>
        <v/>
      </c>
      <c r="T226" s="73" t="str">
        <f t="shared" si="29"/>
        <v/>
      </c>
      <c r="U226" s="73" t="str">
        <f t="shared" si="30"/>
        <v/>
      </c>
      <c r="V226" s="73" t="str">
        <f t="shared" si="34"/>
        <v/>
      </c>
      <c r="W226" s="81" t="str">
        <f t="shared" si="36"/>
        <v/>
      </c>
      <c r="X226" s="188" t="str">
        <f t="shared" si="10"/>
        <v/>
      </c>
      <c r="Y226" s="14">
        <f t="shared" si="35"/>
        <v>0</v>
      </c>
    </row>
    <row r="227" spans="1:25" ht="12.75" hidden="1" customHeight="1">
      <c r="A227" s="67" t="s">
        <v>250</v>
      </c>
      <c r="B227" s="3"/>
      <c r="C227" s="37"/>
      <c r="D227" s="42"/>
      <c r="E227" s="68"/>
      <c r="F227" s="68"/>
      <c r="G227" s="69"/>
      <c r="H227" s="82"/>
      <c r="I227" s="185"/>
      <c r="J227" s="79" t="str">
        <f t="shared" si="33"/>
        <v/>
      </c>
      <c r="K227" s="51"/>
      <c r="L227" s="51"/>
      <c r="M227" s="83"/>
      <c r="N227" s="73" t="str">
        <f t="shared" si="31"/>
        <v/>
      </c>
      <c r="O227" s="79" t="str">
        <f t="shared" si="7"/>
        <v/>
      </c>
      <c r="P227" s="80" t="str">
        <f t="shared" si="26"/>
        <v/>
      </c>
      <c r="Q227" s="76" t="str">
        <f t="shared" si="32"/>
        <v/>
      </c>
      <c r="R227" s="73" t="str">
        <f t="shared" si="27"/>
        <v/>
      </c>
      <c r="S227" s="73" t="str">
        <f t="shared" si="28"/>
        <v/>
      </c>
      <c r="T227" s="73" t="str">
        <f t="shared" si="29"/>
        <v/>
      </c>
      <c r="U227" s="73" t="str">
        <f t="shared" si="30"/>
        <v/>
      </c>
      <c r="V227" s="73" t="str">
        <f t="shared" si="34"/>
        <v/>
      </c>
      <c r="W227" s="81" t="str">
        <f t="shared" si="36"/>
        <v/>
      </c>
      <c r="X227" s="188" t="str">
        <f t="shared" si="10"/>
        <v/>
      </c>
      <c r="Y227" s="14">
        <f t="shared" si="35"/>
        <v>0</v>
      </c>
    </row>
    <row r="228" spans="1:25" ht="12.75" hidden="1" customHeight="1">
      <c r="A228" s="67" t="s">
        <v>250</v>
      </c>
      <c r="B228" s="3"/>
      <c r="C228" s="37"/>
      <c r="D228" s="42"/>
      <c r="E228" s="68"/>
      <c r="F228" s="68"/>
      <c r="G228" s="69"/>
      <c r="H228" s="82"/>
      <c r="I228" s="185"/>
      <c r="J228" s="79" t="str">
        <f t="shared" si="33"/>
        <v/>
      </c>
      <c r="K228" s="51"/>
      <c r="L228" s="51"/>
      <c r="M228" s="83"/>
      <c r="N228" s="73" t="str">
        <f t="shared" si="31"/>
        <v/>
      </c>
      <c r="O228" s="79" t="str">
        <f t="shared" si="7"/>
        <v/>
      </c>
      <c r="P228" s="80" t="str">
        <f t="shared" si="26"/>
        <v/>
      </c>
      <c r="Q228" s="76" t="str">
        <f t="shared" si="32"/>
        <v/>
      </c>
      <c r="R228" s="73" t="str">
        <f t="shared" si="27"/>
        <v/>
      </c>
      <c r="S228" s="73" t="str">
        <f t="shared" si="28"/>
        <v/>
      </c>
      <c r="T228" s="73" t="str">
        <f t="shared" si="29"/>
        <v/>
      </c>
      <c r="U228" s="73" t="str">
        <f t="shared" si="30"/>
        <v/>
      </c>
      <c r="V228" s="73" t="str">
        <f t="shared" si="34"/>
        <v/>
      </c>
      <c r="W228" s="81" t="str">
        <f t="shared" si="36"/>
        <v/>
      </c>
      <c r="X228" s="188" t="str">
        <f t="shared" si="10"/>
        <v/>
      </c>
      <c r="Y228" s="14">
        <f t="shared" si="35"/>
        <v>0</v>
      </c>
    </row>
    <row r="229" spans="1:25" ht="18" hidden="1" customHeight="1">
      <c r="A229" s="67" t="s">
        <v>250</v>
      </c>
      <c r="B229" s="3"/>
      <c r="C229" s="37"/>
      <c r="D229" s="42"/>
      <c r="E229" s="68"/>
      <c r="F229" s="68"/>
      <c r="G229" s="69"/>
      <c r="H229" s="82"/>
      <c r="I229" s="185"/>
      <c r="J229" s="79" t="str">
        <f t="shared" si="33"/>
        <v/>
      </c>
      <c r="K229" s="51"/>
      <c r="L229" s="51"/>
      <c r="M229" s="83"/>
      <c r="N229" s="73" t="str">
        <f t="shared" si="31"/>
        <v/>
      </c>
      <c r="O229" s="79" t="str">
        <f t="shared" si="7"/>
        <v/>
      </c>
      <c r="P229" s="80" t="str">
        <f t="shared" si="26"/>
        <v/>
      </c>
      <c r="Q229" s="76" t="str">
        <f t="shared" si="32"/>
        <v/>
      </c>
      <c r="R229" s="73" t="str">
        <f t="shared" si="27"/>
        <v/>
      </c>
      <c r="S229" s="73" t="str">
        <f t="shared" si="28"/>
        <v/>
      </c>
      <c r="T229" s="73" t="str">
        <f t="shared" si="29"/>
        <v/>
      </c>
      <c r="U229" s="73" t="str">
        <f t="shared" si="30"/>
        <v/>
      </c>
      <c r="V229" s="73" t="str">
        <f t="shared" si="34"/>
        <v/>
      </c>
      <c r="W229" s="81" t="str">
        <f t="shared" si="36"/>
        <v/>
      </c>
      <c r="X229" s="188" t="str">
        <f t="shared" si="10"/>
        <v/>
      </c>
      <c r="Y229" s="14">
        <f t="shared" si="35"/>
        <v>0</v>
      </c>
    </row>
    <row r="230" spans="1:25" ht="12.75" customHeight="1">
      <c r="A230" s="17" t="s">
        <v>146</v>
      </c>
      <c r="B230" s="17"/>
      <c r="C230" s="84"/>
      <c r="D230" s="85">
        <f>SUM(D71:D229)</f>
        <v>328</v>
      </c>
      <c r="E230" s="86">
        <f>SUMPRODUCT($D71:$D229,E71:E229)/$D230</f>
        <v>1079.9512195121952</v>
      </c>
      <c r="F230" s="86"/>
      <c r="G230" s="86"/>
      <c r="H230" s="87" t="str">
        <f>IF(COUNTIF(H71:H229,"yes")&gt;0,"Yes","No")</f>
        <v>Yes</v>
      </c>
      <c r="I230" s="77">
        <f t="shared" ref="I230:X230" si="37">SUMPRODUCT($D71:$D229,I71:I229)/$D230</f>
        <v>1602.7286585365853</v>
      </c>
      <c r="J230" s="74">
        <f t="shared" si="37"/>
        <v>1.6118401275867511</v>
      </c>
      <c r="K230" s="89">
        <f t="shared" si="37"/>
        <v>0</v>
      </c>
      <c r="L230" s="89">
        <f t="shared" si="37"/>
        <v>0</v>
      </c>
      <c r="M230" s="88">
        <f t="shared" si="37"/>
        <v>0</v>
      </c>
      <c r="N230" s="89">
        <f t="shared" si="37"/>
        <v>1602.7286585365853</v>
      </c>
      <c r="O230" s="74">
        <f t="shared" si="37"/>
        <v>1.6118401275867511</v>
      </c>
      <c r="P230" s="89">
        <f t="shared" si="37"/>
        <v>0</v>
      </c>
      <c r="Q230" s="89">
        <f t="shared" si="37"/>
        <v>0</v>
      </c>
      <c r="R230" s="89">
        <f t="shared" si="37"/>
        <v>0</v>
      </c>
      <c r="S230" s="89">
        <f t="shared" si="37"/>
        <v>0</v>
      </c>
      <c r="T230" s="89">
        <f t="shared" si="37"/>
        <v>0</v>
      </c>
      <c r="U230" s="89">
        <f t="shared" si="37"/>
        <v>0</v>
      </c>
      <c r="V230" s="89">
        <f t="shared" si="37"/>
        <v>0</v>
      </c>
      <c r="W230" s="77">
        <f t="shared" si="37"/>
        <v>1602.7286585365853</v>
      </c>
      <c r="X230" s="187">
        <f t="shared" si="37"/>
        <v>1.6118401275867511</v>
      </c>
    </row>
    <row r="231" spans="1:25" ht="12.75" customHeight="1">
      <c r="A231" s="3"/>
      <c r="C231" s="8"/>
      <c r="D231" s="1"/>
      <c r="E231" s="1"/>
      <c r="H231" s="1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3"/>
      <c r="W231" s="7"/>
      <c r="X231" s="7"/>
    </row>
    <row r="232" spans="1:25" ht="12.75" customHeight="1" collapsed="1">
      <c r="A232" s="159" t="s">
        <v>147</v>
      </c>
      <c r="B232" s="159"/>
      <c r="C232" s="159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  <c r="W232" s="159"/>
      <c r="X232" s="159"/>
    </row>
    <row r="233" spans="1:25" ht="12.75" customHeight="1">
      <c r="A233" s="165"/>
      <c r="B233" s="165"/>
      <c r="C233" s="165"/>
      <c r="D233" s="165"/>
      <c r="E233" s="165"/>
      <c r="F233" s="165"/>
      <c r="G233" s="165"/>
      <c r="H233" s="165"/>
      <c r="I233" s="278" t="s">
        <v>140</v>
      </c>
      <c r="J233" s="278"/>
      <c r="K233" s="278" t="s">
        <v>11</v>
      </c>
      <c r="L233" s="278"/>
      <c r="M233" s="278"/>
      <c r="N233" s="278" t="s">
        <v>141</v>
      </c>
      <c r="O233" s="278"/>
      <c r="P233" s="278" t="s">
        <v>32</v>
      </c>
      <c r="Q233" s="278"/>
      <c r="R233" s="278"/>
      <c r="S233" s="278"/>
      <c r="T233" s="278"/>
      <c r="U233" s="278"/>
      <c r="V233" s="278"/>
      <c r="W233" s="278" t="s">
        <v>228</v>
      </c>
      <c r="X233" s="278"/>
    </row>
    <row r="234" spans="1:25" ht="26.4">
      <c r="A234" s="32" t="s">
        <v>33</v>
      </c>
      <c r="B234" s="62"/>
      <c r="C234" s="62"/>
      <c r="D234" s="62"/>
      <c r="E234" s="62"/>
      <c r="F234" s="62" t="s">
        <v>34</v>
      </c>
      <c r="G234" s="62" t="s">
        <v>35</v>
      </c>
      <c r="H234" s="62" t="s">
        <v>36</v>
      </c>
      <c r="I234" s="194" t="s">
        <v>40</v>
      </c>
      <c r="J234" s="195" t="s">
        <v>41</v>
      </c>
      <c r="K234" s="63" t="s">
        <v>37</v>
      </c>
      <c r="L234" s="64" t="s">
        <v>38</v>
      </c>
      <c r="M234" s="65" t="s">
        <v>39</v>
      </c>
      <c r="N234" s="63" t="s">
        <v>40</v>
      </c>
      <c r="O234" s="90" t="s">
        <v>41</v>
      </c>
      <c r="P234" s="63" t="s">
        <v>42</v>
      </c>
      <c r="Q234" s="64" t="s">
        <v>43</v>
      </c>
      <c r="R234" s="64" t="s">
        <v>44</v>
      </c>
      <c r="S234" s="64" t="s">
        <v>45</v>
      </c>
      <c r="T234" s="64" t="s">
        <v>46</v>
      </c>
      <c r="U234" s="64" t="s">
        <v>47</v>
      </c>
      <c r="V234" s="64" t="s">
        <v>48</v>
      </c>
      <c r="W234" s="63" t="s">
        <v>40</v>
      </c>
      <c r="X234" s="189" t="s">
        <v>41</v>
      </c>
    </row>
    <row r="235" spans="1:25" ht="12.75" customHeight="1">
      <c r="A235" s="3" t="s">
        <v>49</v>
      </c>
      <c r="C235" s="37"/>
      <c r="D235" s="42"/>
      <c r="E235" s="68"/>
      <c r="F235" s="42">
        <f>SUMIF($A$71:$A$229,$A235,$D$71:$D$229)</f>
        <v>5</v>
      </c>
      <c r="G235" s="68">
        <f>IFERROR(SUMPRODUCT($E$71:$E$229,$D$71:$D$229,--($A$71:$A$229=$A235)/$F235),0)</f>
        <v>377.40000000000003</v>
      </c>
      <c r="H235" s="91" t="str">
        <f>IF(COUNTIFS($A$71:$A$229,A235,$H$71:$H$229,"Yes")=0,"N/A",IF(COUNTIFS($A$71:$A$229,A235,$H$71:$H$229,"Yes")&gt;0,"Yes","No"))</f>
        <v>N/A</v>
      </c>
      <c r="I235" s="190">
        <f t="shared" ref="I235:X241" si="38">IFERROR(SUMPRODUCT(I$71:I$229,$D$71:$D$229,--($A$71:$A$229=$A235)/$F235),0)</f>
        <v>2133</v>
      </c>
      <c r="J235" s="191">
        <f t="shared" si="38"/>
        <v>5.6463589505096312</v>
      </c>
      <c r="K235" s="11">
        <f t="shared" si="38"/>
        <v>0</v>
      </c>
      <c r="L235" s="11">
        <f t="shared" si="38"/>
        <v>0</v>
      </c>
      <c r="M235" s="33">
        <f t="shared" si="38"/>
        <v>0</v>
      </c>
      <c r="N235" s="11">
        <f t="shared" si="38"/>
        <v>2133</v>
      </c>
      <c r="O235" s="34">
        <f t="shared" si="38"/>
        <v>5.6463589505096312</v>
      </c>
      <c r="P235" s="92">
        <f t="shared" si="38"/>
        <v>0</v>
      </c>
      <c r="Q235" s="92">
        <f t="shared" si="38"/>
        <v>0</v>
      </c>
      <c r="R235" s="11">
        <f t="shared" si="38"/>
        <v>0</v>
      </c>
      <c r="S235" s="11">
        <f t="shared" si="38"/>
        <v>0</v>
      </c>
      <c r="T235" s="11">
        <f t="shared" si="38"/>
        <v>0</v>
      </c>
      <c r="U235" s="11">
        <f t="shared" si="38"/>
        <v>0</v>
      </c>
      <c r="V235" s="11">
        <f t="shared" si="38"/>
        <v>0</v>
      </c>
      <c r="W235" s="35">
        <f t="shared" si="38"/>
        <v>2133</v>
      </c>
      <c r="X235" s="34">
        <f t="shared" si="38"/>
        <v>5.6463589505096312</v>
      </c>
    </row>
    <row r="236" spans="1:25" ht="12.75" customHeight="1">
      <c r="A236" s="3" t="s">
        <v>51</v>
      </c>
      <c r="C236" s="37"/>
      <c r="D236" s="42"/>
      <c r="E236" s="68"/>
      <c r="F236" s="42">
        <f>SUMIF($A$71:$A$229,$A236,$D$71:$D$229)</f>
        <v>2</v>
      </c>
      <c r="G236" s="68">
        <f>IFERROR(SUMPRODUCT($E$71:$E$229,$D$71:$D$229,--($A$71:$A$229=$A236)/$F236),0)</f>
        <v>554</v>
      </c>
      <c r="H236" s="91" t="str">
        <f>IF(COUNTIFS($A$71:$A$229,A236,$H$71:$H$229,"Yes")=0,"N/A",IF(COUNTIFS($A$71:$A$229,A236,$H$71:$H$229,"Yes")&gt;0,"Yes","No"))</f>
        <v>N/A</v>
      </c>
      <c r="I236" s="35">
        <f t="shared" si="38"/>
        <v>2162.5</v>
      </c>
      <c r="J236" s="34">
        <f t="shared" si="38"/>
        <v>4.0488684229313918</v>
      </c>
      <c r="K236" s="11">
        <f t="shared" si="38"/>
        <v>0</v>
      </c>
      <c r="L236" s="11">
        <f t="shared" si="38"/>
        <v>0</v>
      </c>
      <c r="M236" s="33">
        <f t="shared" si="38"/>
        <v>0</v>
      </c>
      <c r="N236" s="11">
        <f t="shared" si="38"/>
        <v>2162.5</v>
      </c>
      <c r="O236" s="34">
        <f t="shared" si="38"/>
        <v>4.0488684229313918</v>
      </c>
      <c r="P236" s="92">
        <f t="shared" si="38"/>
        <v>0</v>
      </c>
      <c r="Q236" s="92">
        <f t="shared" si="38"/>
        <v>0</v>
      </c>
      <c r="R236" s="11">
        <f t="shared" si="38"/>
        <v>0</v>
      </c>
      <c r="S236" s="11">
        <f t="shared" si="38"/>
        <v>0</v>
      </c>
      <c r="T236" s="11">
        <f t="shared" si="38"/>
        <v>0</v>
      </c>
      <c r="U236" s="11">
        <f t="shared" si="38"/>
        <v>0</v>
      </c>
      <c r="V236" s="11">
        <f t="shared" si="38"/>
        <v>0</v>
      </c>
      <c r="W236" s="35">
        <f t="shared" si="38"/>
        <v>2162.5</v>
      </c>
      <c r="X236" s="34">
        <f t="shared" si="38"/>
        <v>4.0488684229313918</v>
      </c>
    </row>
    <row r="237" spans="1:25" ht="12.75" customHeight="1">
      <c r="A237" s="3" t="s">
        <v>52</v>
      </c>
      <c r="C237" s="37"/>
      <c r="D237" s="42"/>
      <c r="E237" s="68"/>
      <c r="F237" s="42">
        <f>SUMIF($A$71:$A$229,$A237,$D$71:$D$229)</f>
        <v>50</v>
      </c>
      <c r="G237" s="68">
        <f>IFERROR(SUMPRODUCT($E$71:$E$229,$D$71:$D$229,--($A$71:$A$229=$A237)/$F237),0)</f>
        <v>749.48</v>
      </c>
      <c r="H237" s="91" t="str">
        <f>IF(COUNTIFS($A$71:$A$229,A237,$H$71:$H$229,"Yes")=0,"N/A",IF(COUNTIFS($A$71:$A$229,A237,$H$71:$H$229,"Yes")&gt;0,"Yes","No"))</f>
        <v>Yes</v>
      </c>
      <c r="I237" s="35">
        <f t="shared" si="38"/>
        <v>1719</v>
      </c>
      <c r="J237" s="34">
        <f t="shared" si="38"/>
        <v>2.3432432662444684</v>
      </c>
      <c r="K237" s="11">
        <f t="shared" si="38"/>
        <v>0</v>
      </c>
      <c r="L237" s="11">
        <f t="shared" si="38"/>
        <v>0</v>
      </c>
      <c r="M237" s="33">
        <f t="shared" si="38"/>
        <v>0</v>
      </c>
      <c r="N237" s="11">
        <f t="shared" si="38"/>
        <v>1719</v>
      </c>
      <c r="O237" s="34">
        <f t="shared" si="38"/>
        <v>2.3432432662444684</v>
      </c>
      <c r="P237" s="92">
        <f t="shared" si="38"/>
        <v>0</v>
      </c>
      <c r="Q237" s="92">
        <f t="shared" si="38"/>
        <v>0</v>
      </c>
      <c r="R237" s="11">
        <f t="shared" si="38"/>
        <v>0</v>
      </c>
      <c r="S237" s="11">
        <f t="shared" si="38"/>
        <v>0</v>
      </c>
      <c r="T237" s="11">
        <f t="shared" si="38"/>
        <v>0</v>
      </c>
      <c r="U237" s="11">
        <f t="shared" si="38"/>
        <v>0</v>
      </c>
      <c r="V237" s="11">
        <f t="shared" si="38"/>
        <v>0</v>
      </c>
      <c r="W237" s="35">
        <f t="shared" si="38"/>
        <v>1719</v>
      </c>
      <c r="X237" s="34">
        <f t="shared" si="38"/>
        <v>2.3432432662444684</v>
      </c>
      <c r="Y237" s="93"/>
    </row>
    <row r="238" spans="1:25" ht="12.75" customHeight="1">
      <c r="A238" s="3" t="s">
        <v>53</v>
      </c>
      <c r="C238" s="37"/>
      <c r="D238" s="42"/>
      <c r="E238" s="68"/>
      <c r="F238" s="42">
        <f>SUMIF($A$71:$A$229,$A238,$D$71:$D$229)</f>
        <v>75</v>
      </c>
      <c r="G238" s="68">
        <f>IFERROR(SUMPRODUCT($E$71:$E$229,$D$71:$D$229,--($A$71:$A$229=$A238)/$F238),0)</f>
        <v>1007.0800000000002</v>
      </c>
      <c r="H238" s="91" t="str">
        <f>IF(COUNTIFS($A$71:$A$229,A238,$H$71:$H$229,"Yes")=0,"N/A",IF(COUNTIFS($A$71:$A$229,A238,$H$71:$H$229,"Yes")&gt;0,"Yes","No"))</f>
        <v>Yes</v>
      </c>
      <c r="I238" s="35">
        <f t="shared" si="38"/>
        <v>1614.6000000000001</v>
      </c>
      <c r="J238" s="34">
        <f t="shared" si="38"/>
        <v>1.6199188751921396</v>
      </c>
      <c r="K238" s="11">
        <f t="shared" si="38"/>
        <v>0</v>
      </c>
      <c r="L238" s="11">
        <f t="shared" si="38"/>
        <v>0</v>
      </c>
      <c r="M238" s="33">
        <f t="shared" si="38"/>
        <v>0</v>
      </c>
      <c r="N238" s="11">
        <f t="shared" si="38"/>
        <v>1614.6000000000001</v>
      </c>
      <c r="O238" s="34">
        <f t="shared" si="38"/>
        <v>1.6199188751921396</v>
      </c>
      <c r="P238" s="92">
        <f t="shared" si="38"/>
        <v>0</v>
      </c>
      <c r="Q238" s="92">
        <f t="shared" si="38"/>
        <v>0</v>
      </c>
      <c r="R238" s="11">
        <f t="shared" si="38"/>
        <v>0</v>
      </c>
      <c r="S238" s="11">
        <f t="shared" si="38"/>
        <v>0</v>
      </c>
      <c r="T238" s="11">
        <f t="shared" si="38"/>
        <v>0</v>
      </c>
      <c r="U238" s="11">
        <f t="shared" si="38"/>
        <v>0</v>
      </c>
      <c r="V238" s="11">
        <f t="shared" si="38"/>
        <v>0</v>
      </c>
      <c r="W238" s="35">
        <f t="shared" si="38"/>
        <v>1614.6000000000001</v>
      </c>
      <c r="X238" s="34">
        <f t="shared" si="38"/>
        <v>1.6199188751921396</v>
      </c>
      <c r="Y238" s="93"/>
    </row>
    <row r="239" spans="1:25" ht="12.75" customHeight="1">
      <c r="A239" s="3" t="s">
        <v>54</v>
      </c>
      <c r="C239" s="37"/>
      <c r="D239" s="42"/>
      <c r="E239" s="68"/>
      <c r="F239" s="42">
        <f>SUMIF($A$71:$A$229,$A239,$D$71:$D$229)</f>
        <v>196</v>
      </c>
      <c r="G239" s="68">
        <f>IFERROR(SUMPRODUCT($E$71:$E$229,$D$71:$D$229,--($A$71:$A$229=$A239)/$F239),0)</f>
        <v>1215.4285714285713</v>
      </c>
      <c r="H239" s="91" t="str">
        <f>IF(COUNTIFS($A$71:$A$229,A239,$H$71:$H$229,"Yes")=0,"N/A",IF(COUNTIFS($A$71:$A$229,A239,$H$71:$H$229,"Yes")&gt;0,"Yes","No"))</f>
        <v>Yes</v>
      </c>
      <c r="I239" s="35">
        <f t="shared" si="38"/>
        <v>1549.2857142857142</v>
      </c>
      <c r="J239" s="34">
        <f t="shared" si="38"/>
        <v>1.2943773025429057</v>
      </c>
      <c r="K239" s="11">
        <f t="shared" si="38"/>
        <v>0</v>
      </c>
      <c r="L239" s="11">
        <f t="shared" si="38"/>
        <v>0</v>
      </c>
      <c r="M239" s="33">
        <f t="shared" si="38"/>
        <v>0</v>
      </c>
      <c r="N239" s="11">
        <f t="shared" si="38"/>
        <v>1549.2857142857142</v>
      </c>
      <c r="O239" s="34">
        <f t="shared" si="38"/>
        <v>1.2943773025429057</v>
      </c>
      <c r="P239" s="92">
        <f t="shared" si="38"/>
        <v>0</v>
      </c>
      <c r="Q239" s="92">
        <f t="shared" si="38"/>
        <v>0</v>
      </c>
      <c r="R239" s="11">
        <f t="shared" si="38"/>
        <v>0</v>
      </c>
      <c r="S239" s="11">
        <f t="shared" si="38"/>
        <v>0</v>
      </c>
      <c r="T239" s="11">
        <f t="shared" si="38"/>
        <v>0</v>
      </c>
      <c r="U239" s="11">
        <f t="shared" si="38"/>
        <v>0</v>
      </c>
      <c r="V239" s="11">
        <f t="shared" si="38"/>
        <v>0</v>
      </c>
      <c r="W239" s="35">
        <f t="shared" si="38"/>
        <v>1549.2857142857142</v>
      </c>
      <c r="X239" s="34">
        <f t="shared" si="38"/>
        <v>1.2943773025429057</v>
      </c>
      <c r="Y239" s="93"/>
    </row>
    <row r="240" spans="1:25" ht="12.75" customHeight="1">
      <c r="A240" s="3" t="s">
        <v>55</v>
      </c>
      <c r="C240" s="37"/>
      <c r="D240" s="42"/>
      <c r="E240" s="68"/>
      <c r="F240" s="42">
        <f t="shared" ref="F240:F241" si="39">SUMIF($A$71:$A$229,$A240,$D$71:$D$229)</f>
        <v>0</v>
      </c>
      <c r="G240" s="68">
        <f t="shared" ref="G240:G241" si="40">IFERROR(SUMPRODUCT($E$71:$E$229,$D$71:$D$229,--($A$71:$A$229=$A240)/$F240),0)</f>
        <v>0</v>
      </c>
      <c r="H240" s="91" t="str">
        <f t="shared" ref="H240:H241" si="41">IF(COUNTIFS($A$71:$A$229,A240,$H$71:$H$229,"Yes")=0,"N/A",IF(COUNTIFS($A$71:$A$229,A240,$H$71:$H$229,"Yes")&gt;0,"Yes","No"))</f>
        <v>N/A</v>
      </c>
      <c r="I240" s="35">
        <f t="shared" si="38"/>
        <v>0</v>
      </c>
      <c r="J240" s="34">
        <f t="shared" si="38"/>
        <v>0</v>
      </c>
      <c r="K240" s="11">
        <f t="shared" si="38"/>
        <v>0</v>
      </c>
      <c r="L240" s="11">
        <f t="shared" si="38"/>
        <v>0</v>
      </c>
      <c r="M240" s="33">
        <f t="shared" si="38"/>
        <v>0</v>
      </c>
      <c r="N240" s="11">
        <f t="shared" si="38"/>
        <v>0</v>
      </c>
      <c r="O240" s="34">
        <f t="shared" si="38"/>
        <v>0</v>
      </c>
      <c r="P240" s="92">
        <f t="shared" si="38"/>
        <v>0</v>
      </c>
      <c r="Q240" s="92">
        <f t="shared" si="38"/>
        <v>0</v>
      </c>
      <c r="R240" s="11">
        <f t="shared" si="38"/>
        <v>0</v>
      </c>
      <c r="S240" s="11">
        <f t="shared" si="38"/>
        <v>0</v>
      </c>
      <c r="T240" s="11">
        <f t="shared" si="38"/>
        <v>0</v>
      </c>
      <c r="U240" s="11">
        <f t="shared" si="38"/>
        <v>0</v>
      </c>
      <c r="V240" s="11">
        <f t="shared" si="38"/>
        <v>0</v>
      </c>
      <c r="W240" s="35">
        <f t="shared" si="38"/>
        <v>0</v>
      </c>
      <c r="X240" s="34">
        <f t="shared" si="38"/>
        <v>0</v>
      </c>
      <c r="Y240" s="93"/>
    </row>
    <row r="241" spans="1:25" ht="12.75" customHeight="1">
      <c r="A241" s="3" t="s">
        <v>211</v>
      </c>
      <c r="C241" s="37"/>
      <c r="D241" s="42"/>
      <c r="E241" s="68"/>
      <c r="F241" s="42">
        <f t="shared" si="39"/>
        <v>0</v>
      </c>
      <c r="G241" s="68">
        <f t="shared" si="40"/>
        <v>0</v>
      </c>
      <c r="H241" s="91" t="str">
        <f t="shared" si="41"/>
        <v>N/A</v>
      </c>
      <c r="I241" s="35">
        <f t="shared" si="38"/>
        <v>0</v>
      </c>
      <c r="J241" s="192">
        <f t="shared" si="38"/>
        <v>0</v>
      </c>
      <c r="K241" s="11">
        <f t="shared" si="38"/>
        <v>0</v>
      </c>
      <c r="L241" s="11">
        <f t="shared" si="38"/>
        <v>0</v>
      </c>
      <c r="M241" s="33">
        <f t="shared" si="38"/>
        <v>0</v>
      </c>
      <c r="N241" s="11">
        <f t="shared" si="38"/>
        <v>0</v>
      </c>
      <c r="O241" s="34">
        <f t="shared" si="38"/>
        <v>0</v>
      </c>
      <c r="P241" s="92">
        <f t="shared" si="38"/>
        <v>0</v>
      </c>
      <c r="Q241" s="92">
        <f t="shared" si="38"/>
        <v>0</v>
      </c>
      <c r="R241" s="11">
        <f t="shared" si="38"/>
        <v>0</v>
      </c>
      <c r="S241" s="11">
        <f t="shared" si="38"/>
        <v>0</v>
      </c>
      <c r="T241" s="11">
        <f t="shared" si="38"/>
        <v>0</v>
      </c>
      <c r="U241" s="11">
        <f t="shared" si="38"/>
        <v>0</v>
      </c>
      <c r="V241" s="11">
        <f t="shared" si="38"/>
        <v>0</v>
      </c>
      <c r="W241" s="35">
        <f t="shared" si="38"/>
        <v>0</v>
      </c>
      <c r="X241" s="34">
        <f t="shared" si="38"/>
        <v>0</v>
      </c>
      <c r="Y241" s="93"/>
    </row>
    <row r="242" spans="1:25" ht="12.75" customHeight="1">
      <c r="A242" s="17" t="s">
        <v>146</v>
      </c>
      <c r="B242" s="16"/>
      <c r="C242" s="94"/>
      <c r="D242" s="95"/>
      <c r="E242" s="95"/>
      <c r="F242" s="85">
        <f>SUM(F235:F241)</f>
        <v>328</v>
      </c>
      <c r="G242" s="86">
        <f>SUMPRODUCT(G235:G241,$F235:$F241)/$F242</f>
        <v>1079.9512195121952</v>
      </c>
      <c r="H242" s="87" t="str">
        <f>IF(COUNTIF(H235:H241,"yes")&gt;0,"Yes","No")</f>
        <v>Yes</v>
      </c>
      <c r="I242" s="77">
        <f>SUMPRODUCT(I235:I241,$F235:$F241)/$F242</f>
        <v>1602.7286585365853</v>
      </c>
      <c r="J242" s="74">
        <f>SUMPRODUCT(J235:J241,$F235:$F241)/$F242</f>
        <v>1.6118401275867511</v>
      </c>
      <c r="K242" s="89">
        <f t="shared" ref="K242:X242" si="42">SUMPRODUCT(K235:K241,$F235:$F241)/$F242</f>
        <v>0</v>
      </c>
      <c r="L242" s="89">
        <f t="shared" si="42"/>
        <v>0</v>
      </c>
      <c r="M242" s="88">
        <f t="shared" si="42"/>
        <v>0</v>
      </c>
      <c r="N242" s="89">
        <f t="shared" si="42"/>
        <v>1602.7286585365853</v>
      </c>
      <c r="O242" s="74">
        <f t="shared" si="42"/>
        <v>1.6118401275867511</v>
      </c>
      <c r="P242" s="89">
        <f t="shared" si="42"/>
        <v>0</v>
      </c>
      <c r="Q242" s="89">
        <f t="shared" si="42"/>
        <v>0</v>
      </c>
      <c r="R242" s="89">
        <f t="shared" si="42"/>
        <v>0</v>
      </c>
      <c r="S242" s="89">
        <f t="shared" si="42"/>
        <v>0</v>
      </c>
      <c r="T242" s="89">
        <f t="shared" si="42"/>
        <v>0</v>
      </c>
      <c r="U242" s="89">
        <f t="shared" si="42"/>
        <v>0</v>
      </c>
      <c r="V242" s="89">
        <f t="shared" si="42"/>
        <v>0</v>
      </c>
      <c r="W242" s="77">
        <f t="shared" si="42"/>
        <v>1602.7286585365853</v>
      </c>
      <c r="X242" s="74">
        <f t="shared" si="42"/>
        <v>1.6118401275867511</v>
      </c>
      <c r="Y242" s="93"/>
    </row>
    <row r="243" spans="1:25" ht="12.75" customHeight="1">
      <c r="A243" s="3"/>
      <c r="B243" s="3"/>
      <c r="C243" s="37"/>
      <c r="D243" s="42"/>
      <c r="E243" s="68"/>
      <c r="F243" s="68"/>
      <c r="G243" s="68"/>
      <c r="H243" s="68"/>
      <c r="I243" s="96"/>
      <c r="J243" s="96"/>
      <c r="K243" s="96"/>
      <c r="L243" s="96"/>
      <c r="M243" s="96"/>
      <c r="N243" s="96"/>
      <c r="O243" s="97"/>
      <c r="P243" s="96"/>
      <c r="Q243" s="96"/>
      <c r="R243" s="96"/>
      <c r="S243" s="96"/>
      <c r="T243" s="96"/>
      <c r="U243" s="96"/>
      <c r="V243" s="96"/>
      <c r="W243" s="96"/>
      <c r="X243" s="97"/>
      <c r="Y243" s="93"/>
    </row>
    <row r="244" spans="1:25" ht="12.75" customHeight="1">
      <c r="A244" s="98" t="s">
        <v>148</v>
      </c>
      <c r="B244" s="3"/>
      <c r="C244" s="37"/>
      <c r="D244" s="42"/>
      <c r="E244" s="68"/>
      <c r="F244" s="68"/>
      <c r="G244" s="68"/>
      <c r="H244" s="68"/>
      <c r="I244" s="96"/>
      <c r="J244" s="96"/>
      <c r="K244" s="96"/>
      <c r="L244" s="96"/>
      <c r="M244" s="96"/>
      <c r="N244" s="96"/>
      <c r="O244" s="97"/>
      <c r="P244" s="96"/>
      <c r="Q244" s="96"/>
      <c r="R244" s="96"/>
      <c r="S244" s="96"/>
      <c r="T244" s="96"/>
      <c r="U244" s="96"/>
      <c r="V244" s="96"/>
      <c r="W244" s="96"/>
      <c r="Y244" s="93"/>
    </row>
    <row r="245" spans="1:25" ht="12.75" customHeight="1">
      <c r="A245" s="3"/>
      <c r="B245" s="3"/>
      <c r="C245" s="37"/>
      <c r="D245" s="3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93"/>
    </row>
    <row r="246" spans="1:25" ht="12.75" customHeight="1">
      <c r="A246" s="3"/>
      <c r="B246" s="3"/>
      <c r="C246" s="37"/>
      <c r="D246" s="3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93"/>
    </row>
    <row r="247" spans="1:25" ht="12.75" customHeight="1">
      <c r="D247" s="99"/>
      <c r="E247" s="99"/>
      <c r="F247" s="21"/>
      <c r="G247" s="21"/>
      <c r="I247" s="11"/>
      <c r="J247" s="11"/>
      <c r="K247" s="11"/>
      <c r="L247" s="11"/>
      <c r="M247" s="11"/>
      <c r="N247" s="11"/>
      <c r="O247" s="12"/>
      <c r="P247" s="11"/>
      <c r="Q247" s="11"/>
      <c r="R247" s="11"/>
      <c r="S247" s="11"/>
      <c r="T247" s="11"/>
      <c r="U247" s="11"/>
      <c r="V247" s="11"/>
      <c r="W247" s="11"/>
      <c r="X247" s="12"/>
    </row>
    <row r="248" spans="1:25" ht="12.75" customHeight="1">
      <c r="D248" s="99"/>
      <c r="E248" s="99"/>
      <c r="F248" s="21"/>
      <c r="G248" s="21"/>
      <c r="I248" s="11"/>
      <c r="J248" s="11"/>
      <c r="K248" s="11"/>
      <c r="L248" s="11"/>
      <c r="M248" s="11"/>
      <c r="N248" s="11"/>
      <c r="O248" s="12"/>
      <c r="P248" s="11"/>
      <c r="Q248" s="11"/>
      <c r="R248" s="11"/>
      <c r="S248" s="11"/>
      <c r="T248" s="11"/>
      <c r="U248" s="11"/>
      <c r="V248" s="11"/>
      <c r="W248" s="11"/>
      <c r="X248" s="12"/>
    </row>
    <row r="249" spans="1:25" ht="12.75" customHeight="1">
      <c r="D249" s="99"/>
      <c r="E249" s="99"/>
      <c r="F249" s="21"/>
      <c r="G249" s="21"/>
      <c r="I249" s="11"/>
      <c r="J249" s="11"/>
      <c r="K249" s="11"/>
      <c r="L249" s="11"/>
      <c r="M249" s="11"/>
      <c r="N249" s="11"/>
      <c r="O249" s="12"/>
      <c r="P249" s="11"/>
      <c r="Q249" s="11"/>
      <c r="R249" s="11"/>
      <c r="S249" s="11"/>
      <c r="T249" s="11"/>
      <c r="U249" s="11"/>
      <c r="V249" s="11"/>
      <c r="W249" s="11"/>
      <c r="X249" s="12"/>
    </row>
    <row r="250" spans="1:25" ht="12.75" customHeight="1">
      <c r="D250" s="99"/>
      <c r="E250" s="99"/>
      <c r="F250" s="21"/>
      <c r="G250" s="21"/>
      <c r="I250" s="11"/>
      <c r="J250" s="11"/>
      <c r="K250" s="11"/>
      <c r="L250" s="11"/>
      <c r="M250" s="11"/>
      <c r="N250" s="11"/>
      <c r="O250" s="12"/>
      <c r="P250" s="11"/>
      <c r="Q250" s="11"/>
      <c r="R250" s="11"/>
      <c r="S250" s="11"/>
      <c r="T250" s="11"/>
      <c r="U250" s="11"/>
      <c r="V250" s="11"/>
      <c r="W250" s="11"/>
      <c r="X250" s="12"/>
    </row>
    <row r="251" spans="1:25" ht="12.75" customHeight="1">
      <c r="D251" s="99"/>
      <c r="E251" s="99"/>
      <c r="F251" s="21"/>
      <c r="G251" s="21"/>
      <c r="I251" s="11"/>
      <c r="J251" s="11"/>
      <c r="K251" s="11"/>
      <c r="L251" s="11"/>
      <c r="M251" s="11"/>
      <c r="N251" s="11"/>
      <c r="O251" s="12"/>
      <c r="P251" s="11"/>
      <c r="Q251" s="11"/>
      <c r="R251" s="11"/>
      <c r="S251" s="11"/>
      <c r="T251" s="11"/>
      <c r="U251" s="11"/>
      <c r="V251" s="11"/>
      <c r="W251" s="11"/>
      <c r="X251" s="12"/>
    </row>
    <row r="252" spans="1:25" ht="12.75" customHeight="1">
      <c r="D252" s="99"/>
      <c r="E252" s="99"/>
      <c r="F252" s="21"/>
      <c r="G252" s="21"/>
      <c r="I252" s="11"/>
      <c r="J252" s="11"/>
      <c r="K252" s="11"/>
      <c r="L252" s="11"/>
      <c r="M252" s="11"/>
      <c r="N252" s="11"/>
      <c r="O252" s="12"/>
      <c r="P252" s="11"/>
      <c r="Q252" s="11"/>
      <c r="R252" s="11"/>
      <c r="S252" s="11"/>
      <c r="T252" s="11"/>
      <c r="U252" s="11"/>
      <c r="V252" s="11"/>
      <c r="W252" s="11"/>
      <c r="X252" s="12"/>
    </row>
    <row r="253" spans="1:25" ht="12.75" customHeight="1">
      <c r="D253" s="99"/>
      <c r="E253" s="99"/>
      <c r="F253" s="21"/>
      <c r="G253" s="21"/>
      <c r="I253" s="11"/>
      <c r="J253" s="11"/>
      <c r="K253" s="11"/>
      <c r="L253" s="11"/>
      <c r="M253" s="11"/>
      <c r="N253" s="11"/>
      <c r="O253" s="12"/>
      <c r="P253" s="11"/>
      <c r="Q253" s="11"/>
      <c r="R253" s="11"/>
      <c r="S253" s="11"/>
      <c r="T253" s="11"/>
      <c r="U253" s="11"/>
      <c r="V253" s="11"/>
      <c r="W253" s="11"/>
      <c r="X253" s="12"/>
    </row>
    <row r="254" spans="1:25" ht="12.75" customHeight="1">
      <c r="D254" s="99"/>
      <c r="E254" s="99"/>
      <c r="F254" s="21"/>
      <c r="G254" s="21"/>
      <c r="I254" s="11"/>
      <c r="J254" s="11"/>
      <c r="K254" s="11"/>
      <c r="L254" s="11"/>
      <c r="M254" s="11"/>
      <c r="N254" s="11"/>
      <c r="O254" s="12"/>
      <c r="P254" s="11"/>
      <c r="Q254" s="11"/>
      <c r="R254" s="11"/>
      <c r="S254" s="11"/>
      <c r="T254" s="11"/>
      <c r="U254" s="11"/>
      <c r="V254" s="11"/>
      <c r="W254" s="11"/>
      <c r="X254" s="12"/>
    </row>
    <row r="255" spans="1:25" ht="12.75" customHeight="1">
      <c r="D255" s="99"/>
      <c r="E255" s="99"/>
      <c r="F255" s="21"/>
      <c r="G255" s="21"/>
      <c r="I255" s="11"/>
      <c r="J255" s="11"/>
      <c r="K255" s="11"/>
      <c r="L255" s="11"/>
      <c r="M255" s="11"/>
      <c r="N255" s="11"/>
      <c r="O255" s="12"/>
      <c r="P255" s="11"/>
      <c r="Q255" s="11"/>
      <c r="R255" s="11"/>
      <c r="S255" s="11"/>
      <c r="T255" s="11"/>
      <c r="U255" s="11"/>
      <c r="V255" s="11"/>
      <c r="W255" s="11"/>
      <c r="X255" s="12"/>
    </row>
    <row r="256" spans="1:25" ht="12.75" customHeight="1">
      <c r="D256" s="99"/>
      <c r="E256" s="99"/>
      <c r="F256" s="21"/>
      <c r="G256" s="21"/>
      <c r="I256" s="11"/>
      <c r="J256" s="11"/>
      <c r="K256" s="11"/>
      <c r="L256" s="11"/>
      <c r="M256" s="11"/>
      <c r="N256" s="11"/>
      <c r="O256" s="12"/>
      <c r="P256" s="11"/>
      <c r="Q256" s="11"/>
      <c r="R256" s="11"/>
      <c r="S256" s="11"/>
      <c r="T256" s="11"/>
      <c r="U256" s="11"/>
      <c r="V256" s="11"/>
      <c r="W256" s="11"/>
      <c r="X256" s="12"/>
    </row>
    <row r="257" spans="4:24" ht="12.75" customHeight="1">
      <c r="D257" s="99"/>
      <c r="E257" s="99"/>
      <c r="F257" s="21"/>
      <c r="G257" s="21"/>
      <c r="I257" s="11"/>
      <c r="J257" s="11"/>
      <c r="K257" s="11"/>
      <c r="L257" s="11"/>
      <c r="M257" s="11"/>
      <c r="N257" s="11"/>
      <c r="O257" s="12"/>
      <c r="P257" s="11"/>
      <c r="Q257" s="11"/>
      <c r="R257" s="11"/>
      <c r="S257" s="11"/>
      <c r="T257" s="11"/>
      <c r="U257" s="11"/>
      <c r="V257" s="11"/>
      <c r="W257" s="11"/>
      <c r="X257" s="12"/>
    </row>
    <row r="258" spans="4:24" ht="12.75" customHeight="1">
      <c r="D258" s="99"/>
      <c r="E258" s="99"/>
      <c r="F258" s="21"/>
      <c r="G258" s="21"/>
      <c r="I258" s="11"/>
      <c r="J258" s="11"/>
      <c r="K258" s="11"/>
      <c r="L258" s="11"/>
      <c r="M258" s="11"/>
      <c r="N258" s="11"/>
      <c r="O258" s="12"/>
      <c r="P258" s="11"/>
      <c r="Q258" s="11"/>
      <c r="R258" s="11"/>
      <c r="S258" s="11"/>
      <c r="T258" s="11"/>
      <c r="U258" s="11"/>
      <c r="V258" s="11"/>
      <c r="W258" s="11"/>
      <c r="X258" s="12"/>
    </row>
    <row r="259" spans="4:24" ht="12.75" customHeight="1">
      <c r="D259" s="99"/>
      <c r="E259" s="99"/>
      <c r="F259" s="21"/>
      <c r="G259" s="21"/>
      <c r="I259" s="11"/>
      <c r="J259" s="11"/>
      <c r="K259" s="11"/>
      <c r="L259" s="11"/>
      <c r="M259" s="11"/>
      <c r="N259" s="11"/>
      <c r="O259" s="12"/>
      <c r="P259" s="11"/>
      <c r="Q259" s="11"/>
      <c r="R259" s="11"/>
      <c r="S259" s="11"/>
      <c r="T259" s="11"/>
      <c r="U259" s="11"/>
      <c r="V259" s="11"/>
      <c r="W259" s="11"/>
      <c r="X259" s="12"/>
    </row>
    <row r="260" spans="4:24" ht="12.75" customHeight="1">
      <c r="D260" s="99"/>
      <c r="E260" s="99"/>
      <c r="F260" s="21"/>
      <c r="G260" s="21"/>
      <c r="I260" s="11"/>
      <c r="J260" s="11"/>
      <c r="K260" s="11"/>
      <c r="L260" s="11"/>
      <c r="M260" s="11"/>
      <c r="N260" s="11"/>
      <c r="O260" s="12"/>
      <c r="P260" s="11"/>
      <c r="Q260" s="11"/>
      <c r="R260" s="11"/>
      <c r="S260" s="11"/>
      <c r="T260" s="11"/>
      <c r="U260" s="11"/>
      <c r="V260" s="11"/>
      <c r="W260" s="11"/>
      <c r="X260" s="12"/>
    </row>
    <row r="261" spans="4:24" ht="12.75" customHeight="1">
      <c r="D261" s="99"/>
      <c r="E261" s="99"/>
      <c r="F261" s="21"/>
      <c r="G261" s="21"/>
      <c r="I261" s="11"/>
      <c r="J261" s="11"/>
      <c r="K261" s="11"/>
      <c r="L261" s="11"/>
      <c r="M261" s="11"/>
      <c r="N261" s="11"/>
      <c r="O261" s="12"/>
      <c r="P261" s="11"/>
      <c r="Q261" s="11"/>
      <c r="R261" s="11"/>
      <c r="S261" s="11"/>
      <c r="T261" s="11"/>
      <c r="U261" s="11"/>
      <c r="V261" s="11"/>
      <c r="W261" s="11"/>
      <c r="X261" s="12"/>
    </row>
    <row r="262" spans="4:24" ht="12.75" customHeight="1">
      <c r="D262" s="99"/>
      <c r="E262" s="99"/>
      <c r="F262" s="21"/>
      <c r="G262" s="21"/>
      <c r="I262" s="11"/>
      <c r="J262" s="11"/>
      <c r="K262" s="11"/>
      <c r="L262" s="11"/>
      <c r="M262" s="11"/>
      <c r="N262" s="11"/>
      <c r="O262" s="12"/>
      <c r="P262" s="11"/>
      <c r="Q262" s="11"/>
      <c r="R262" s="11"/>
      <c r="S262" s="11"/>
      <c r="T262" s="11"/>
      <c r="U262" s="11"/>
      <c r="V262" s="11"/>
      <c r="W262" s="11"/>
      <c r="X262" s="12"/>
    </row>
    <row r="263" spans="4:24" ht="12.75" customHeight="1">
      <c r="D263" s="99"/>
      <c r="E263" s="99"/>
      <c r="F263" s="21"/>
      <c r="G263" s="21"/>
      <c r="I263" s="11"/>
      <c r="J263" s="11"/>
      <c r="K263" s="11"/>
      <c r="L263" s="11"/>
      <c r="M263" s="11"/>
      <c r="N263" s="11"/>
      <c r="O263" s="12"/>
      <c r="P263" s="11"/>
      <c r="Q263" s="11"/>
      <c r="R263" s="11"/>
      <c r="S263" s="11"/>
      <c r="T263" s="11"/>
      <c r="U263" s="11"/>
      <c r="V263" s="11"/>
      <c r="W263" s="11"/>
      <c r="X263" s="12"/>
    </row>
    <row r="264" spans="4:24" ht="12.75" customHeight="1">
      <c r="D264" s="99"/>
      <c r="E264" s="99"/>
      <c r="F264" s="21"/>
      <c r="G264" s="21"/>
      <c r="I264" s="11"/>
      <c r="J264" s="11"/>
      <c r="K264" s="11"/>
      <c r="L264" s="11"/>
      <c r="M264" s="11"/>
      <c r="N264" s="11"/>
      <c r="O264" s="12"/>
      <c r="P264" s="11"/>
      <c r="Q264" s="11"/>
      <c r="R264" s="11"/>
      <c r="S264" s="11"/>
      <c r="T264" s="11"/>
      <c r="U264" s="11"/>
      <c r="V264" s="11"/>
      <c r="W264" s="11"/>
      <c r="X264" s="12"/>
    </row>
    <row r="265" spans="4:24" ht="12.75" customHeight="1">
      <c r="D265" s="99"/>
      <c r="E265" s="99"/>
      <c r="F265" s="21"/>
      <c r="G265" s="21"/>
      <c r="I265" s="11"/>
      <c r="J265" s="11"/>
      <c r="K265" s="11"/>
      <c r="L265" s="11"/>
      <c r="M265" s="11"/>
      <c r="N265" s="11"/>
      <c r="O265" s="12"/>
      <c r="P265" s="11"/>
      <c r="Q265" s="11"/>
      <c r="R265" s="11"/>
      <c r="S265" s="11"/>
      <c r="T265" s="11"/>
      <c r="U265" s="11"/>
      <c r="V265" s="11"/>
      <c r="W265" s="11"/>
      <c r="X265" s="12"/>
    </row>
    <row r="266" spans="4:24" ht="12.75" customHeight="1">
      <c r="D266" s="99"/>
      <c r="E266" s="99"/>
      <c r="F266" s="21"/>
      <c r="G266" s="21"/>
      <c r="I266" s="11"/>
      <c r="J266" s="11"/>
      <c r="K266" s="11"/>
      <c r="L266" s="11"/>
      <c r="M266" s="11"/>
      <c r="N266" s="11"/>
      <c r="O266" s="12"/>
      <c r="P266" s="11"/>
      <c r="Q266" s="11"/>
      <c r="R266" s="11"/>
      <c r="S266" s="11"/>
      <c r="T266" s="11"/>
      <c r="U266" s="11"/>
      <c r="V266" s="11"/>
      <c r="W266" s="11"/>
      <c r="X266" s="12"/>
    </row>
    <row r="267" spans="4:24" ht="12.75" customHeight="1">
      <c r="D267" s="99"/>
      <c r="E267" s="99"/>
      <c r="F267" s="21"/>
      <c r="G267" s="21"/>
      <c r="I267" s="11"/>
      <c r="J267" s="11"/>
      <c r="K267" s="11"/>
      <c r="L267" s="11"/>
      <c r="M267" s="11"/>
      <c r="N267" s="11"/>
      <c r="O267" s="12"/>
      <c r="P267" s="11"/>
      <c r="Q267" s="11"/>
      <c r="R267" s="11"/>
      <c r="S267" s="11"/>
      <c r="T267" s="11"/>
      <c r="U267" s="11"/>
      <c r="V267" s="11"/>
      <c r="W267" s="11"/>
      <c r="X267" s="12"/>
    </row>
    <row r="268" spans="4:24" ht="12.75" customHeight="1">
      <c r="D268" s="99"/>
      <c r="E268" s="99"/>
      <c r="F268" s="21"/>
      <c r="G268" s="21"/>
      <c r="I268" s="11"/>
      <c r="J268" s="11"/>
      <c r="K268" s="11"/>
      <c r="L268" s="11"/>
      <c r="M268" s="11"/>
      <c r="N268" s="11"/>
      <c r="O268" s="12"/>
      <c r="P268" s="11"/>
      <c r="Q268" s="11"/>
      <c r="R268" s="11"/>
      <c r="S268" s="11"/>
      <c r="T268" s="11"/>
      <c r="U268" s="11"/>
      <c r="V268" s="11"/>
      <c r="W268" s="11"/>
      <c r="X268" s="12"/>
    </row>
    <row r="269" spans="4:24" ht="12.75" customHeight="1">
      <c r="D269" s="99"/>
      <c r="E269" s="99"/>
      <c r="F269" s="21"/>
      <c r="G269" s="21"/>
      <c r="I269" s="11"/>
      <c r="J269" s="11"/>
      <c r="K269" s="11"/>
      <c r="L269" s="11"/>
      <c r="M269" s="11"/>
      <c r="N269" s="11"/>
      <c r="O269" s="12"/>
      <c r="P269" s="11"/>
      <c r="Q269" s="11"/>
      <c r="R269" s="11"/>
      <c r="S269" s="11"/>
      <c r="T269" s="11"/>
      <c r="U269" s="11"/>
      <c r="V269" s="11"/>
      <c r="W269" s="11"/>
      <c r="X269" s="12"/>
    </row>
    <row r="270" spans="4:24" ht="12.75" customHeight="1">
      <c r="D270" s="99"/>
      <c r="E270" s="99"/>
      <c r="F270" s="21"/>
      <c r="G270" s="21"/>
      <c r="I270" s="11"/>
      <c r="J270" s="11"/>
      <c r="K270" s="11"/>
      <c r="L270" s="11"/>
      <c r="M270" s="11"/>
      <c r="N270" s="11"/>
      <c r="O270" s="12"/>
      <c r="P270" s="11"/>
      <c r="Q270" s="11"/>
      <c r="R270" s="11"/>
      <c r="S270" s="11"/>
      <c r="T270" s="11"/>
      <c r="U270" s="11"/>
      <c r="V270" s="11"/>
      <c r="W270" s="11"/>
      <c r="X270" s="12"/>
    </row>
    <row r="271" spans="4:24">
      <c r="D271" s="99"/>
      <c r="E271" s="99"/>
      <c r="F271" s="21"/>
      <c r="G271" s="21"/>
      <c r="I271" s="11"/>
      <c r="J271" s="11"/>
      <c r="K271" s="11"/>
      <c r="L271" s="11"/>
      <c r="M271" s="11"/>
      <c r="N271" s="11"/>
      <c r="O271" s="12"/>
      <c r="P271" s="11"/>
      <c r="Q271" s="11"/>
      <c r="R271" s="11"/>
      <c r="S271" s="11"/>
      <c r="T271" s="11"/>
      <c r="U271" s="11"/>
      <c r="V271" s="11"/>
      <c r="W271" s="11"/>
      <c r="X271" s="12"/>
    </row>
    <row r="272" spans="4:24">
      <c r="D272" s="99"/>
      <c r="E272" s="99"/>
      <c r="F272" s="21"/>
      <c r="G272" s="21"/>
      <c r="I272" s="11"/>
      <c r="J272" s="11"/>
      <c r="K272" s="11"/>
      <c r="L272" s="11"/>
      <c r="M272" s="11"/>
      <c r="N272" s="11"/>
      <c r="O272" s="12"/>
      <c r="P272" s="11"/>
      <c r="Q272" s="11"/>
      <c r="R272" s="11"/>
      <c r="S272" s="11"/>
      <c r="T272" s="11"/>
      <c r="U272" s="11"/>
      <c r="V272" s="11"/>
      <c r="W272" s="11"/>
      <c r="X272" s="12"/>
    </row>
    <row r="273" spans="4:24">
      <c r="D273" s="99"/>
      <c r="E273" s="99"/>
      <c r="F273" s="21"/>
      <c r="G273" s="21"/>
      <c r="I273" s="11"/>
      <c r="J273" s="11"/>
      <c r="K273" s="11"/>
      <c r="L273" s="11"/>
      <c r="M273" s="11"/>
      <c r="N273" s="11"/>
      <c r="O273" s="12"/>
      <c r="P273" s="11"/>
      <c r="Q273" s="11"/>
      <c r="R273" s="11"/>
      <c r="S273" s="11"/>
      <c r="T273" s="11"/>
      <c r="U273" s="11"/>
      <c r="V273" s="11"/>
      <c r="W273" s="11"/>
      <c r="X273" s="12"/>
    </row>
    <row r="274" spans="4:24">
      <c r="D274" s="99"/>
      <c r="E274" s="99"/>
      <c r="F274" s="21"/>
      <c r="G274" s="21"/>
      <c r="I274" s="11"/>
      <c r="J274" s="11"/>
      <c r="K274" s="11"/>
      <c r="L274" s="11"/>
      <c r="M274" s="11"/>
      <c r="N274" s="11"/>
      <c r="O274" s="12"/>
      <c r="P274" s="11"/>
      <c r="Q274" s="11"/>
      <c r="R274" s="11"/>
      <c r="S274" s="11"/>
      <c r="T274" s="11"/>
      <c r="U274" s="11"/>
      <c r="V274" s="11"/>
      <c r="W274" s="11"/>
      <c r="X274" s="12"/>
    </row>
    <row r="275" spans="4:24">
      <c r="D275" s="99"/>
      <c r="E275" s="99"/>
      <c r="F275" s="21"/>
      <c r="G275" s="21"/>
      <c r="I275" s="11"/>
      <c r="J275" s="11"/>
      <c r="K275" s="11"/>
      <c r="L275" s="11"/>
      <c r="M275" s="11"/>
      <c r="N275" s="11"/>
      <c r="O275" s="12"/>
      <c r="P275" s="11"/>
      <c r="Q275" s="11"/>
      <c r="R275" s="11"/>
      <c r="S275" s="11"/>
      <c r="T275" s="11"/>
      <c r="U275" s="11"/>
      <c r="V275" s="11"/>
      <c r="W275" s="11"/>
      <c r="X275" s="12"/>
    </row>
    <row r="276" spans="4:24">
      <c r="D276" s="99"/>
      <c r="E276" s="99"/>
      <c r="F276" s="21"/>
      <c r="G276" s="21"/>
      <c r="I276" s="11"/>
      <c r="J276" s="11"/>
      <c r="K276" s="11"/>
      <c r="L276" s="11"/>
      <c r="M276" s="11"/>
      <c r="N276" s="11"/>
      <c r="O276" s="12"/>
      <c r="P276" s="11"/>
      <c r="Q276" s="11"/>
      <c r="R276" s="11"/>
      <c r="S276" s="11"/>
      <c r="T276" s="11"/>
      <c r="U276" s="11"/>
      <c r="V276" s="11"/>
      <c r="W276" s="11"/>
      <c r="X276" s="12"/>
    </row>
    <row r="277" spans="4:24">
      <c r="D277" s="99"/>
      <c r="E277" s="99"/>
      <c r="F277" s="21"/>
      <c r="G277" s="21"/>
      <c r="I277" s="11"/>
      <c r="J277" s="11"/>
      <c r="K277" s="11"/>
      <c r="L277" s="11"/>
      <c r="M277" s="11"/>
      <c r="N277" s="11"/>
      <c r="O277" s="12"/>
      <c r="P277" s="11"/>
      <c r="Q277" s="11"/>
      <c r="R277" s="11"/>
      <c r="S277" s="11"/>
      <c r="T277" s="11"/>
      <c r="U277" s="11"/>
      <c r="V277" s="11"/>
      <c r="W277" s="11"/>
      <c r="X277" s="12"/>
    </row>
    <row r="278" spans="4:24">
      <c r="D278" s="99"/>
      <c r="E278" s="99"/>
      <c r="F278" s="21"/>
      <c r="G278" s="21"/>
      <c r="I278" s="11"/>
      <c r="J278" s="11"/>
      <c r="K278" s="11"/>
      <c r="L278" s="11"/>
      <c r="M278" s="11"/>
      <c r="N278" s="11"/>
      <c r="O278" s="12"/>
      <c r="P278" s="11"/>
      <c r="Q278" s="11"/>
      <c r="R278" s="11"/>
      <c r="S278" s="11"/>
      <c r="T278" s="11"/>
      <c r="U278" s="11"/>
      <c r="V278" s="11"/>
      <c r="W278" s="11"/>
      <c r="X278" s="12"/>
    </row>
    <row r="279" spans="4:24">
      <c r="D279" s="99"/>
      <c r="E279" s="99"/>
      <c r="F279" s="21"/>
      <c r="G279" s="21"/>
      <c r="I279" s="11"/>
      <c r="J279" s="11"/>
      <c r="K279" s="11"/>
      <c r="L279" s="11"/>
      <c r="M279" s="11"/>
      <c r="N279" s="11"/>
      <c r="O279" s="12"/>
      <c r="P279" s="11"/>
      <c r="Q279" s="11"/>
      <c r="R279" s="11"/>
      <c r="S279" s="11"/>
      <c r="T279" s="11"/>
      <c r="U279" s="11"/>
      <c r="V279" s="11"/>
      <c r="W279" s="11"/>
      <c r="X279" s="12"/>
    </row>
    <row r="280" spans="4:24">
      <c r="D280" s="99"/>
      <c r="E280" s="99"/>
      <c r="F280" s="21"/>
      <c r="G280" s="21"/>
      <c r="I280" s="11"/>
      <c r="J280" s="11"/>
      <c r="K280" s="11"/>
      <c r="L280" s="11"/>
      <c r="M280" s="11"/>
      <c r="N280" s="11"/>
      <c r="O280" s="12"/>
      <c r="P280" s="11"/>
      <c r="Q280" s="11"/>
      <c r="R280" s="11"/>
      <c r="S280" s="11"/>
      <c r="T280" s="11"/>
      <c r="U280" s="11"/>
      <c r="V280" s="11"/>
      <c r="W280" s="11"/>
      <c r="X280" s="12"/>
    </row>
    <row r="281" spans="4:24">
      <c r="D281" s="99"/>
      <c r="E281" s="99"/>
      <c r="F281" s="21"/>
      <c r="G281" s="21"/>
      <c r="I281" s="11"/>
      <c r="J281" s="11"/>
      <c r="K281" s="11"/>
      <c r="L281" s="11"/>
      <c r="M281" s="11"/>
      <c r="N281" s="11"/>
      <c r="O281" s="12"/>
      <c r="P281" s="11"/>
      <c r="Q281" s="11"/>
      <c r="R281" s="11"/>
      <c r="S281" s="11"/>
      <c r="T281" s="11"/>
      <c r="U281" s="11"/>
      <c r="V281" s="11"/>
      <c r="W281" s="11"/>
      <c r="X281" s="12"/>
    </row>
    <row r="282" spans="4:24">
      <c r="D282" s="99"/>
      <c r="E282" s="99"/>
      <c r="F282" s="21"/>
      <c r="G282" s="21"/>
      <c r="I282" s="11"/>
      <c r="J282" s="11"/>
      <c r="K282" s="11"/>
      <c r="L282" s="11"/>
      <c r="M282" s="11"/>
      <c r="N282" s="11"/>
      <c r="O282" s="12"/>
      <c r="P282" s="11"/>
      <c r="Q282" s="11"/>
      <c r="R282" s="11"/>
      <c r="S282" s="11"/>
      <c r="T282" s="11"/>
      <c r="U282" s="11"/>
      <c r="V282" s="11"/>
      <c r="W282" s="11"/>
      <c r="X282" s="12"/>
    </row>
    <row r="283" spans="4:24">
      <c r="D283" s="99"/>
      <c r="E283" s="99"/>
      <c r="F283" s="21"/>
      <c r="G283" s="21"/>
      <c r="I283" s="11"/>
      <c r="J283" s="11"/>
      <c r="K283" s="11"/>
      <c r="L283" s="11"/>
      <c r="M283" s="11"/>
      <c r="N283" s="11"/>
      <c r="O283" s="12"/>
      <c r="P283" s="11"/>
      <c r="Q283" s="11"/>
      <c r="R283" s="11"/>
      <c r="S283" s="11"/>
      <c r="T283" s="11"/>
      <c r="U283" s="11"/>
      <c r="V283" s="11"/>
      <c r="W283" s="11"/>
      <c r="X283" s="12"/>
    </row>
    <row r="284" spans="4:24">
      <c r="D284" s="99"/>
      <c r="E284" s="99"/>
      <c r="F284" s="21"/>
      <c r="G284" s="21"/>
      <c r="I284" s="11"/>
      <c r="J284" s="11"/>
      <c r="K284" s="11"/>
      <c r="L284" s="11"/>
      <c r="M284" s="11"/>
      <c r="N284" s="11"/>
      <c r="O284" s="12"/>
      <c r="P284" s="11"/>
      <c r="Q284" s="11"/>
      <c r="R284" s="11"/>
      <c r="S284" s="11"/>
      <c r="T284" s="11"/>
      <c r="U284" s="11"/>
      <c r="V284" s="11"/>
      <c r="W284" s="11"/>
      <c r="X284" s="12"/>
    </row>
    <row r="285" spans="4:24">
      <c r="D285" s="99"/>
      <c r="E285" s="99"/>
      <c r="F285" s="21"/>
      <c r="G285" s="21"/>
      <c r="I285" s="11"/>
      <c r="J285" s="11"/>
      <c r="K285" s="11"/>
      <c r="L285" s="11"/>
      <c r="M285" s="11"/>
      <c r="N285" s="11"/>
      <c r="O285" s="12"/>
      <c r="P285" s="11"/>
      <c r="Q285" s="11"/>
      <c r="R285" s="11"/>
      <c r="S285" s="11"/>
      <c r="T285" s="11"/>
      <c r="U285" s="11"/>
      <c r="V285" s="11"/>
      <c r="W285" s="11"/>
      <c r="X285" s="12"/>
    </row>
    <row r="286" spans="4:24">
      <c r="D286" s="99"/>
      <c r="E286" s="99"/>
      <c r="F286" s="21"/>
      <c r="G286" s="21"/>
      <c r="I286" s="11"/>
      <c r="J286" s="11"/>
      <c r="K286" s="11"/>
      <c r="L286" s="11"/>
      <c r="M286" s="11"/>
      <c r="N286" s="11"/>
      <c r="O286" s="12"/>
      <c r="P286" s="11"/>
      <c r="Q286" s="11"/>
      <c r="R286" s="11"/>
      <c r="S286" s="11"/>
      <c r="T286" s="11"/>
      <c r="U286" s="11"/>
      <c r="V286" s="11"/>
      <c r="W286" s="11"/>
      <c r="X286" s="12"/>
    </row>
    <row r="287" spans="4:24">
      <c r="D287" s="99"/>
      <c r="E287" s="99"/>
      <c r="F287" s="21"/>
      <c r="G287" s="21"/>
      <c r="I287" s="11"/>
      <c r="J287" s="11"/>
      <c r="K287" s="11"/>
      <c r="L287" s="11"/>
      <c r="M287" s="11"/>
      <c r="N287" s="11"/>
      <c r="O287" s="12"/>
      <c r="P287" s="11"/>
      <c r="Q287" s="11"/>
      <c r="R287" s="11"/>
      <c r="S287" s="11"/>
      <c r="T287" s="11"/>
      <c r="U287" s="11"/>
      <c r="V287" s="11"/>
      <c r="W287" s="11"/>
      <c r="X287" s="12"/>
    </row>
    <row r="288" spans="4:24">
      <c r="D288" s="99"/>
      <c r="E288" s="99"/>
      <c r="F288" s="21"/>
      <c r="G288" s="21"/>
      <c r="I288" s="11"/>
      <c r="J288" s="11"/>
      <c r="K288" s="11"/>
      <c r="L288" s="11"/>
      <c r="M288" s="11"/>
      <c r="N288" s="11"/>
      <c r="O288" s="12"/>
      <c r="P288" s="11"/>
      <c r="Q288" s="11"/>
      <c r="R288" s="11"/>
      <c r="S288" s="11"/>
      <c r="T288" s="11"/>
      <c r="U288" s="11"/>
      <c r="V288" s="11"/>
      <c r="W288" s="11"/>
      <c r="X288" s="12"/>
    </row>
    <row r="289" spans="4:24">
      <c r="D289" s="99"/>
      <c r="E289" s="99"/>
      <c r="F289" s="21"/>
      <c r="G289" s="21"/>
      <c r="I289" s="11"/>
      <c r="J289" s="11"/>
      <c r="K289" s="11"/>
      <c r="L289" s="11"/>
      <c r="M289" s="11"/>
      <c r="N289" s="11"/>
      <c r="O289" s="12"/>
      <c r="P289" s="11"/>
      <c r="Q289" s="11"/>
      <c r="R289" s="11"/>
      <c r="S289" s="11"/>
      <c r="T289" s="11"/>
      <c r="U289" s="11"/>
      <c r="V289" s="11"/>
      <c r="W289" s="11"/>
      <c r="X289" s="12"/>
    </row>
    <row r="290" spans="4:24">
      <c r="D290" s="99"/>
      <c r="E290" s="99"/>
      <c r="F290" s="21"/>
      <c r="G290" s="21"/>
      <c r="I290" s="11"/>
      <c r="J290" s="11"/>
      <c r="K290" s="11"/>
      <c r="L290" s="11"/>
      <c r="M290" s="11"/>
      <c r="N290" s="11"/>
      <c r="O290" s="12"/>
      <c r="P290" s="11"/>
      <c r="Q290" s="11"/>
      <c r="R290" s="11"/>
      <c r="S290" s="11"/>
      <c r="T290" s="11"/>
      <c r="U290" s="11"/>
      <c r="V290" s="11"/>
      <c r="W290" s="11"/>
      <c r="X290" s="12"/>
    </row>
    <row r="291" spans="4:24">
      <c r="D291" s="99"/>
      <c r="E291" s="99"/>
      <c r="F291" s="21"/>
      <c r="G291" s="21"/>
      <c r="I291" s="11"/>
      <c r="J291" s="11"/>
      <c r="K291" s="11"/>
      <c r="L291" s="11"/>
      <c r="M291" s="11"/>
      <c r="N291" s="11"/>
      <c r="O291" s="12"/>
      <c r="P291" s="11"/>
      <c r="Q291" s="11"/>
      <c r="R291" s="11"/>
      <c r="S291" s="11"/>
      <c r="T291" s="11"/>
      <c r="U291" s="11"/>
      <c r="V291" s="11"/>
      <c r="W291" s="11"/>
      <c r="X291" s="12"/>
    </row>
    <row r="292" spans="4:24">
      <c r="D292" s="99"/>
      <c r="E292" s="99"/>
      <c r="F292" s="21"/>
      <c r="G292" s="21"/>
      <c r="I292" s="11"/>
      <c r="J292" s="11"/>
      <c r="K292" s="11"/>
      <c r="L292" s="11"/>
      <c r="M292" s="11"/>
      <c r="N292" s="11"/>
      <c r="O292" s="12"/>
      <c r="P292" s="11"/>
      <c r="Q292" s="11"/>
      <c r="R292" s="11"/>
      <c r="S292" s="11"/>
      <c r="T292" s="11"/>
      <c r="U292" s="11"/>
      <c r="V292" s="11"/>
      <c r="W292" s="11"/>
      <c r="X292" s="12"/>
    </row>
    <row r="293" spans="4:24">
      <c r="D293" s="99"/>
      <c r="E293" s="99"/>
      <c r="F293" s="21"/>
      <c r="G293" s="21"/>
      <c r="I293" s="11"/>
      <c r="J293" s="11"/>
      <c r="K293" s="11"/>
      <c r="L293" s="11"/>
      <c r="M293" s="11"/>
      <c r="N293" s="11"/>
      <c r="O293" s="12"/>
      <c r="P293" s="11"/>
      <c r="Q293" s="11"/>
      <c r="R293" s="11"/>
      <c r="S293" s="11"/>
      <c r="T293" s="11"/>
      <c r="U293" s="11"/>
      <c r="V293" s="11"/>
      <c r="W293" s="11"/>
      <c r="X293" s="12"/>
    </row>
    <row r="294" spans="4:24">
      <c r="D294" s="99"/>
      <c r="E294" s="99"/>
      <c r="F294" s="21"/>
      <c r="G294" s="21"/>
      <c r="I294" s="11"/>
      <c r="J294" s="11"/>
      <c r="K294" s="11"/>
      <c r="L294" s="11"/>
      <c r="M294" s="11"/>
      <c r="N294" s="11"/>
      <c r="O294" s="12"/>
      <c r="P294" s="11"/>
      <c r="Q294" s="11"/>
      <c r="R294" s="11"/>
      <c r="S294" s="11"/>
      <c r="T294" s="11"/>
      <c r="U294" s="11"/>
      <c r="V294" s="11"/>
      <c r="W294" s="11"/>
      <c r="X294" s="12"/>
    </row>
    <row r="295" spans="4:24">
      <c r="D295" s="99"/>
      <c r="E295" s="99"/>
      <c r="F295" s="21"/>
      <c r="G295" s="21"/>
      <c r="I295" s="11"/>
      <c r="J295" s="11"/>
      <c r="K295" s="11"/>
      <c r="L295" s="11"/>
      <c r="M295" s="11"/>
      <c r="N295" s="11"/>
      <c r="O295" s="12"/>
      <c r="P295" s="11"/>
      <c r="Q295" s="11"/>
      <c r="R295" s="11"/>
      <c r="S295" s="11"/>
      <c r="T295" s="11"/>
      <c r="U295" s="11"/>
      <c r="V295" s="11"/>
      <c r="W295" s="11"/>
      <c r="X295" s="12"/>
    </row>
    <row r="296" spans="4:24">
      <c r="D296" s="99"/>
      <c r="E296" s="99"/>
      <c r="F296" s="21"/>
      <c r="G296" s="21"/>
      <c r="I296" s="11"/>
      <c r="J296" s="11"/>
      <c r="K296" s="11"/>
      <c r="L296" s="11"/>
      <c r="M296" s="11"/>
      <c r="N296" s="11"/>
      <c r="O296" s="12"/>
      <c r="P296" s="11"/>
      <c r="Q296" s="11"/>
      <c r="R296" s="11"/>
      <c r="S296" s="11"/>
      <c r="T296" s="11"/>
      <c r="U296" s="11"/>
      <c r="V296" s="11"/>
      <c r="W296" s="11"/>
      <c r="X296" s="12"/>
    </row>
    <row r="297" spans="4:24">
      <c r="D297" s="99"/>
      <c r="E297" s="99"/>
      <c r="F297" s="21"/>
      <c r="G297" s="21"/>
      <c r="I297" s="11"/>
      <c r="J297" s="11"/>
      <c r="K297" s="11"/>
      <c r="L297" s="11"/>
      <c r="M297" s="11"/>
      <c r="N297" s="11"/>
      <c r="O297" s="12"/>
      <c r="P297" s="11"/>
      <c r="Q297" s="11"/>
      <c r="R297" s="11"/>
      <c r="S297" s="11"/>
      <c r="T297" s="11"/>
      <c r="U297" s="11"/>
      <c r="V297" s="11"/>
      <c r="W297" s="11"/>
      <c r="X297" s="12"/>
    </row>
    <row r="298" spans="4:24">
      <c r="D298" s="99"/>
      <c r="E298" s="99"/>
      <c r="F298" s="21"/>
      <c r="G298" s="21"/>
      <c r="I298" s="11"/>
      <c r="J298" s="11"/>
      <c r="K298" s="11"/>
      <c r="L298" s="11"/>
      <c r="M298" s="11"/>
      <c r="N298" s="11"/>
      <c r="O298" s="12"/>
      <c r="P298" s="11"/>
      <c r="Q298" s="11"/>
      <c r="R298" s="11"/>
      <c r="S298" s="11"/>
      <c r="T298" s="11"/>
      <c r="U298" s="11"/>
      <c r="V298" s="11"/>
      <c r="W298" s="11"/>
      <c r="X298" s="12"/>
    </row>
    <row r="299" spans="4:24">
      <c r="D299" s="99"/>
      <c r="E299" s="99"/>
      <c r="F299" s="21"/>
      <c r="G299" s="21"/>
      <c r="I299" s="11"/>
      <c r="J299" s="11"/>
      <c r="K299" s="11"/>
      <c r="L299" s="11"/>
      <c r="M299" s="11"/>
      <c r="N299" s="11"/>
      <c r="O299" s="12"/>
      <c r="P299" s="11"/>
      <c r="Q299" s="11"/>
      <c r="R299" s="11"/>
      <c r="S299" s="11"/>
      <c r="T299" s="11"/>
      <c r="U299" s="11"/>
      <c r="V299" s="11"/>
      <c r="W299" s="11"/>
      <c r="X299" s="12"/>
    </row>
    <row r="300" spans="4:24">
      <c r="D300" s="99"/>
      <c r="E300" s="99"/>
      <c r="F300" s="21"/>
      <c r="G300" s="21"/>
      <c r="I300" s="11"/>
      <c r="J300" s="11"/>
      <c r="K300" s="11"/>
      <c r="L300" s="11"/>
      <c r="M300" s="11"/>
      <c r="N300" s="11"/>
      <c r="O300" s="12"/>
      <c r="P300" s="11"/>
      <c r="Q300" s="11"/>
      <c r="R300" s="11"/>
      <c r="S300" s="11"/>
      <c r="T300" s="11"/>
      <c r="U300" s="11"/>
      <c r="V300" s="11"/>
      <c r="W300" s="11"/>
      <c r="X300" s="12"/>
    </row>
    <row r="301" spans="4:24">
      <c r="D301" s="99"/>
      <c r="E301" s="99"/>
      <c r="F301" s="21"/>
      <c r="G301" s="21"/>
      <c r="I301" s="11"/>
      <c r="J301" s="11"/>
      <c r="K301" s="11"/>
      <c r="L301" s="11"/>
      <c r="M301" s="11"/>
      <c r="N301" s="11"/>
      <c r="O301" s="12"/>
      <c r="P301" s="11"/>
      <c r="Q301" s="11"/>
      <c r="R301" s="11"/>
      <c r="S301" s="11"/>
      <c r="T301" s="11"/>
      <c r="U301" s="11"/>
      <c r="V301" s="11"/>
      <c r="W301" s="11"/>
      <c r="X301" s="12"/>
    </row>
    <row r="302" spans="4:24">
      <c r="D302" s="99"/>
      <c r="E302" s="99"/>
      <c r="F302" s="21"/>
      <c r="G302" s="21"/>
      <c r="I302" s="11"/>
      <c r="J302" s="11"/>
      <c r="K302" s="11"/>
      <c r="L302" s="11"/>
      <c r="M302" s="11"/>
      <c r="N302" s="11"/>
      <c r="O302" s="12"/>
      <c r="P302" s="11"/>
      <c r="Q302" s="11"/>
      <c r="R302" s="11"/>
      <c r="S302" s="11"/>
      <c r="T302" s="11"/>
      <c r="U302" s="11"/>
      <c r="V302" s="11"/>
      <c r="W302" s="11"/>
      <c r="X302" s="12"/>
    </row>
    <row r="303" spans="4:24">
      <c r="D303" s="99"/>
      <c r="E303" s="99"/>
      <c r="F303" s="21"/>
      <c r="G303" s="21"/>
      <c r="I303" s="11"/>
      <c r="J303" s="11"/>
      <c r="K303" s="11"/>
      <c r="L303" s="11"/>
      <c r="M303" s="11"/>
      <c r="N303" s="11"/>
      <c r="O303" s="12"/>
      <c r="P303" s="11"/>
      <c r="Q303" s="11"/>
      <c r="R303" s="11"/>
      <c r="S303" s="11"/>
      <c r="T303" s="11"/>
      <c r="U303" s="11"/>
      <c r="V303" s="11"/>
      <c r="W303" s="11"/>
      <c r="X303" s="12"/>
    </row>
    <row r="304" spans="4:24">
      <c r="D304" s="99"/>
      <c r="E304" s="99"/>
      <c r="F304" s="21"/>
      <c r="G304" s="21"/>
      <c r="I304" s="11"/>
      <c r="J304" s="11"/>
      <c r="K304" s="11"/>
      <c r="L304" s="11"/>
      <c r="M304" s="11"/>
      <c r="N304" s="11"/>
      <c r="O304" s="12"/>
      <c r="P304" s="11"/>
      <c r="Q304" s="11"/>
      <c r="R304" s="11"/>
      <c r="S304" s="11"/>
      <c r="T304" s="11"/>
      <c r="U304" s="11"/>
      <c r="V304" s="11"/>
      <c r="W304" s="11"/>
      <c r="X304" s="12"/>
    </row>
    <row r="305" spans="4:24">
      <c r="D305" s="99"/>
      <c r="E305" s="99"/>
      <c r="F305" s="21"/>
      <c r="G305" s="21"/>
      <c r="I305" s="11"/>
      <c r="J305" s="11"/>
      <c r="K305" s="11"/>
      <c r="L305" s="11"/>
      <c r="M305" s="11"/>
      <c r="N305" s="11"/>
      <c r="O305" s="12"/>
      <c r="P305" s="11"/>
      <c r="Q305" s="11"/>
      <c r="R305" s="11"/>
      <c r="S305" s="11"/>
      <c r="T305" s="11"/>
      <c r="U305" s="11"/>
      <c r="V305" s="11"/>
      <c r="W305" s="11"/>
      <c r="X305" s="12"/>
    </row>
    <row r="306" spans="4:24">
      <c r="D306" s="99"/>
      <c r="E306" s="99"/>
      <c r="F306" s="21"/>
      <c r="G306" s="21"/>
      <c r="I306" s="11"/>
      <c r="J306" s="11"/>
      <c r="K306" s="11"/>
      <c r="L306" s="11"/>
      <c r="M306" s="11"/>
      <c r="N306" s="11"/>
      <c r="O306" s="12"/>
      <c r="P306" s="11"/>
      <c r="Q306" s="11"/>
      <c r="R306" s="11"/>
      <c r="S306" s="11"/>
      <c r="T306" s="11"/>
      <c r="U306" s="11"/>
      <c r="V306" s="11"/>
      <c r="W306" s="11"/>
      <c r="X306" s="12"/>
    </row>
    <row r="307" spans="4:24">
      <c r="D307" s="99"/>
      <c r="E307" s="99"/>
      <c r="F307" s="21"/>
      <c r="G307" s="21"/>
      <c r="I307" s="11"/>
      <c r="J307" s="11"/>
      <c r="K307" s="11"/>
      <c r="L307" s="11"/>
      <c r="M307" s="11"/>
      <c r="N307" s="11"/>
      <c r="O307" s="12"/>
      <c r="P307" s="11"/>
      <c r="Q307" s="11"/>
      <c r="R307" s="11"/>
      <c r="S307" s="11"/>
      <c r="T307" s="11"/>
      <c r="U307" s="11"/>
      <c r="V307" s="11"/>
      <c r="W307" s="11"/>
      <c r="X307" s="12"/>
    </row>
    <row r="308" spans="4:24">
      <c r="D308" s="99"/>
      <c r="E308" s="99"/>
      <c r="F308" s="21"/>
      <c r="G308" s="21"/>
      <c r="I308" s="11"/>
      <c r="J308" s="11"/>
      <c r="K308" s="11"/>
      <c r="L308" s="11"/>
      <c r="M308" s="11"/>
      <c r="N308" s="11"/>
      <c r="O308" s="12"/>
      <c r="P308" s="11"/>
      <c r="Q308" s="11"/>
      <c r="R308" s="11"/>
      <c r="S308" s="11"/>
      <c r="T308" s="11"/>
      <c r="U308" s="11"/>
      <c r="V308" s="11"/>
      <c r="W308" s="11"/>
      <c r="X308" s="12"/>
    </row>
    <row r="309" spans="4:24">
      <c r="D309" s="99"/>
      <c r="E309" s="99"/>
      <c r="F309" s="21"/>
      <c r="G309" s="21"/>
      <c r="I309" s="11"/>
      <c r="J309" s="11"/>
      <c r="K309" s="11"/>
      <c r="L309" s="11"/>
      <c r="M309" s="11"/>
      <c r="N309" s="11"/>
      <c r="O309" s="12"/>
      <c r="P309" s="11"/>
      <c r="Q309" s="11"/>
      <c r="R309" s="11"/>
      <c r="S309" s="11"/>
      <c r="T309" s="11"/>
      <c r="U309" s="11"/>
      <c r="V309" s="11"/>
      <c r="W309" s="11"/>
      <c r="X309" s="12"/>
    </row>
    <row r="310" spans="4:24">
      <c r="D310" s="99"/>
      <c r="E310" s="99"/>
      <c r="F310" s="21"/>
      <c r="G310" s="21"/>
      <c r="I310" s="11"/>
      <c r="J310" s="11"/>
      <c r="K310" s="11"/>
      <c r="L310" s="11"/>
      <c r="M310" s="11"/>
      <c r="N310" s="11"/>
      <c r="O310" s="12"/>
      <c r="P310" s="11"/>
      <c r="Q310" s="11"/>
      <c r="R310" s="11"/>
      <c r="S310" s="11"/>
      <c r="T310" s="11"/>
      <c r="U310" s="11"/>
      <c r="V310" s="11"/>
      <c r="W310" s="11"/>
      <c r="X310" s="12"/>
    </row>
    <row r="311" spans="4:24">
      <c r="D311" s="99"/>
      <c r="E311" s="99"/>
      <c r="F311" s="21"/>
      <c r="G311" s="21"/>
      <c r="I311" s="11"/>
      <c r="J311" s="11"/>
      <c r="K311" s="11"/>
      <c r="L311" s="11"/>
      <c r="M311" s="11"/>
      <c r="N311" s="11"/>
      <c r="O311" s="12"/>
      <c r="P311" s="11"/>
      <c r="Q311" s="11"/>
      <c r="R311" s="11"/>
      <c r="S311" s="11"/>
      <c r="T311" s="11"/>
      <c r="U311" s="11"/>
      <c r="V311" s="11"/>
      <c r="W311" s="11"/>
      <c r="X311" s="12"/>
    </row>
    <row r="312" spans="4:24">
      <c r="D312" s="99"/>
      <c r="E312" s="99"/>
      <c r="F312" s="21"/>
      <c r="G312" s="21"/>
      <c r="I312" s="11"/>
      <c r="J312" s="11"/>
      <c r="K312" s="11"/>
      <c r="L312" s="11"/>
      <c r="M312" s="11"/>
      <c r="N312" s="11"/>
      <c r="O312" s="12"/>
      <c r="P312" s="11"/>
      <c r="Q312" s="11"/>
      <c r="R312" s="11"/>
      <c r="S312" s="11"/>
      <c r="T312" s="11"/>
      <c r="U312" s="11"/>
      <c r="V312" s="11"/>
      <c r="W312" s="11"/>
      <c r="X312" s="12"/>
    </row>
    <row r="313" spans="4:24">
      <c r="D313" s="99"/>
      <c r="E313" s="99"/>
      <c r="F313" s="21"/>
      <c r="G313" s="21"/>
      <c r="I313" s="11"/>
      <c r="J313" s="11"/>
      <c r="K313" s="11"/>
      <c r="L313" s="11"/>
      <c r="M313" s="11"/>
      <c r="N313" s="11"/>
      <c r="O313" s="12"/>
      <c r="P313" s="11"/>
      <c r="Q313" s="11"/>
      <c r="R313" s="11"/>
      <c r="S313" s="11"/>
      <c r="T313" s="11"/>
      <c r="U313" s="11"/>
      <c r="V313" s="11"/>
      <c r="W313" s="11"/>
      <c r="X313" s="12"/>
    </row>
    <row r="314" spans="4:24">
      <c r="D314" s="99"/>
      <c r="E314" s="99"/>
      <c r="F314" s="21"/>
      <c r="G314" s="21"/>
      <c r="I314" s="11"/>
      <c r="J314" s="11"/>
      <c r="K314" s="11"/>
      <c r="L314" s="11"/>
      <c r="M314" s="11"/>
      <c r="N314" s="11"/>
      <c r="O314" s="12"/>
      <c r="P314" s="11"/>
      <c r="Q314" s="11"/>
      <c r="R314" s="11"/>
      <c r="S314" s="11"/>
      <c r="T314" s="11"/>
      <c r="U314" s="11"/>
      <c r="V314" s="11"/>
      <c r="W314" s="11"/>
      <c r="X314" s="12"/>
    </row>
    <row r="315" spans="4:24">
      <c r="D315" s="99"/>
      <c r="E315" s="99"/>
      <c r="F315" s="21"/>
      <c r="G315" s="21"/>
      <c r="I315" s="11"/>
      <c r="J315" s="11"/>
      <c r="K315" s="11"/>
      <c r="L315" s="11"/>
      <c r="M315" s="11"/>
      <c r="N315" s="11"/>
      <c r="O315" s="12"/>
      <c r="P315" s="11"/>
      <c r="Q315" s="11"/>
      <c r="R315" s="11"/>
      <c r="S315" s="11"/>
      <c r="T315" s="11"/>
      <c r="U315" s="11"/>
      <c r="V315" s="11"/>
      <c r="W315" s="11"/>
      <c r="X315" s="12"/>
    </row>
    <row r="316" spans="4:24">
      <c r="D316" s="99"/>
      <c r="E316" s="99"/>
      <c r="F316" s="21"/>
      <c r="G316" s="21"/>
      <c r="I316" s="11"/>
      <c r="J316" s="11"/>
      <c r="K316" s="11"/>
      <c r="L316" s="11"/>
      <c r="M316" s="11"/>
      <c r="N316" s="11"/>
      <c r="O316" s="12"/>
      <c r="P316" s="11"/>
      <c r="Q316" s="11"/>
      <c r="R316" s="11"/>
      <c r="S316" s="11"/>
      <c r="T316" s="11"/>
      <c r="U316" s="11"/>
      <c r="V316" s="11"/>
      <c r="W316" s="11"/>
      <c r="X316" s="12"/>
    </row>
    <row r="317" spans="4:24">
      <c r="D317" s="99"/>
      <c r="E317" s="99"/>
      <c r="F317" s="21"/>
      <c r="G317" s="21"/>
      <c r="I317" s="11"/>
      <c r="J317" s="11"/>
      <c r="K317" s="11"/>
      <c r="L317" s="11"/>
      <c r="M317" s="11"/>
      <c r="N317" s="11"/>
      <c r="O317" s="12"/>
      <c r="P317" s="11"/>
      <c r="Q317" s="11"/>
      <c r="R317" s="11"/>
      <c r="S317" s="11"/>
      <c r="T317" s="11"/>
      <c r="U317" s="11"/>
      <c r="V317" s="11"/>
      <c r="W317" s="11"/>
      <c r="X317" s="12"/>
    </row>
    <row r="318" spans="4:24">
      <c r="D318" s="99"/>
      <c r="E318" s="99"/>
      <c r="F318" s="21"/>
      <c r="G318" s="21"/>
      <c r="I318" s="11"/>
      <c r="J318" s="11"/>
      <c r="K318" s="11"/>
      <c r="L318" s="11"/>
      <c r="M318" s="11"/>
      <c r="N318" s="11"/>
      <c r="O318" s="12"/>
      <c r="P318" s="11"/>
      <c r="Q318" s="11"/>
      <c r="R318" s="11"/>
      <c r="S318" s="11"/>
      <c r="T318" s="11"/>
      <c r="U318" s="11"/>
      <c r="V318" s="11"/>
      <c r="W318" s="11"/>
      <c r="X318" s="12"/>
    </row>
    <row r="319" spans="4:24">
      <c r="D319" s="99"/>
      <c r="E319" s="99"/>
      <c r="F319" s="21"/>
      <c r="G319" s="21"/>
      <c r="I319" s="11"/>
      <c r="J319" s="11"/>
      <c r="K319" s="11"/>
      <c r="L319" s="11"/>
      <c r="M319" s="11"/>
      <c r="N319" s="11"/>
      <c r="O319" s="12"/>
      <c r="P319" s="11"/>
      <c r="Q319" s="11"/>
      <c r="R319" s="11"/>
      <c r="S319" s="11"/>
      <c r="T319" s="11"/>
      <c r="U319" s="11"/>
      <c r="V319" s="11"/>
      <c r="W319" s="11"/>
      <c r="X319" s="12"/>
    </row>
    <row r="320" spans="4:24">
      <c r="D320" s="99"/>
      <c r="E320" s="99"/>
      <c r="F320" s="21"/>
      <c r="G320" s="21"/>
      <c r="I320" s="11"/>
      <c r="J320" s="11"/>
      <c r="K320" s="11"/>
      <c r="L320" s="11"/>
      <c r="M320" s="11"/>
      <c r="N320" s="11"/>
      <c r="O320" s="12"/>
      <c r="P320" s="11"/>
      <c r="Q320" s="11"/>
      <c r="R320" s="11"/>
      <c r="S320" s="11"/>
      <c r="T320" s="11"/>
      <c r="U320" s="11"/>
      <c r="V320" s="11"/>
      <c r="W320" s="11"/>
      <c r="X320" s="12"/>
    </row>
    <row r="321" spans="4:24">
      <c r="D321" s="99"/>
      <c r="E321" s="99"/>
      <c r="F321" s="21"/>
      <c r="G321" s="21"/>
      <c r="I321" s="11"/>
      <c r="J321" s="11"/>
      <c r="K321" s="11"/>
      <c r="L321" s="11"/>
      <c r="M321" s="11"/>
      <c r="N321" s="11"/>
      <c r="O321" s="12"/>
      <c r="P321" s="11"/>
      <c r="Q321" s="11"/>
      <c r="R321" s="11"/>
      <c r="S321" s="11"/>
      <c r="T321" s="11"/>
      <c r="U321" s="11"/>
      <c r="V321" s="11"/>
      <c r="W321" s="11"/>
      <c r="X321" s="12"/>
    </row>
    <row r="322" spans="4:24">
      <c r="D322" s="99"/>
      <c r="E322" s="99"/>
      <c r="F322" s="21"/>
      <c r="G322" s="21"/>
      <c r="I322" s="11"/>
      <c r="J322" s="11"/>
      <c r="K322" s="11"/>
      <c r="L322" s="11"/>
      <c r="M322" s="11"/>
      <c r="N322" s="11"/>
      <c r="O322" s="12"/>
      <c r="P322" s="11"/>
      <c r="Q322" s="11"/>
      <c r="R322" s="11"/>
      <c r="S322" s="11"/>
      <c r="T322" s="11"/>
      <c r="U322" s="11"/>
      <c r="V322" s="11"/>
      <c r="W322" s="11"/>
      <c r="X322" s="12"/>
    </row>
    <row r="323" spans="4:24">
      <c r="D323" s="99"/>
      <c r="E323" s="99"/>
      <c r="F323" s="21"/>
      <c r="G323" s="21"/>
      <c r="I323" s="11"/>
      <c r="J323" s="11"/>
      <c r="K323" s="11"/>
      <c r="L323" s="11"/>
      <c r="M323" s="11"/>
      <c r="N323" s="11"/>
      <c r="O323" s="12"/>
      <c r="P323" s="11"/>
      <c r="Q323" s="11"/>
      <c r="R323" s="11"/>
      <c r="S323" s="11"/>
      <c r="T323" s="11"/>
      <c r="U323" s="11"/>
      <c r="V323" s="11"/>
      <c r="W323" s="11"/>
      <c r="X323" s="12"/>
    </row>
    <row r="324" spans="4:24">
      <c r="D324" s="99"/>
      <c r="E324" s="99"/>
      <c r="F324" s="21"/>
      <c r="G324" s="21"/>
      <c r="I324" s="11"/>
      <c r="J324" s="11"/>
      <c r="K324" s="11"/>
      <c r="L324" s="11"/>
      <c r="M324" s="11"/>
      <c r="N324" s="11"/>
      <c r="O324" s="12"/>
      <c r="P324" s="11"/>
      <c r="Q324" s="11"/>
      <c r="R324" s="11"/>
      <c r="S324" s="11"/>
      <c r="T324" s="11"/>
      <c r="U324" s="11"/>
      <c r="V324" s="11"/>
      <c r="W324" s="11"/>
      <c r="X324" s="12"/>
    </row>
    <row r="325" spans="4:24">
      <c r="D325" s="99"/>
      <c r="E325" s="99"/>
      <c r="F325" s="21"/>
      <c r="G325" s="21"/>
      <c r="I325" s="11"/>
      <c r="J325" s="11"/>
      <c r="K325" s="11"/>
      <c r="L325" s="11"/>
      <c r="M325" s="11"/>
      <c r="N325" s="11"/>
      <c r="O325" s="12"/>
      <c r="P325" s="11"/>
      <c r="Q325" s="11"/>
      <c r="R325" s="11"/>
      <c r="S325" s="11"/>
      <c r="T325" s="11"/>
      <c r="U325" s="11"/>
      <c r="V325" s="11"/>
      <c r="W325" s="11"/>
      <c r="X325" s="12"/>
    </row>
    <row r="326" spans="4:24">
      <c r="D326" s="99"/>
      <c r="E326" s="99"/>
      <c r="F326" s="21"/>
      <c r="G326" s="21"/>
      <c r="I326" s="11"/>
      <c r="J326" s="11"/>
      <c r="K326" s="11"/>
      <c r="L326" s="11"/>
      <c r="M326" s="11"/>
      <c r="N326" s="11"/>
      <c r="O326" s="12"/>
      <c r="P326" s="11"/>
      <c r="Q326" s="11"/>
      <c r="R326" s="11"/>
      <c r="S326" s="11"/>
      <c r="T326" s="11"/>
      <c r="U326" s="11"/>
      <c r="V326" s="11"/>
      <c r="W326" s="11"/>
      <c r="X326" s="12"/>
    </row>
    <row r="327" spans="4:24">
      <c r="D327" s="99"/>
      <c r="E327" s="99"/>
      <c r="F327" s="21"/>
      <c r="G327" s="21"/>
      <c r="I327" s="11"/>
      <c r="J327" s="11"/>
      <c r="K327" s="11"/>
      <c r="L327" s="11"/>
      <c r="M327" s="11"/>
      <c r="N327" s="11"/>
      <c r="O327" s="12"/>
      <c r="P327" s="11"/>
      <c r="Q327" s="11"/>
      <c r="R327" s="11"/>
      <c r="S327" s="11"/>
      <c r="T327" s="11"/>
      <c r="U327" s="11"/>
      <c r="V327" s="11"/>
      <c r="W327" s="11"/>
      <c r="X327" s="12"/>
    </row>
    <row r="328" spans="4:24">
      <c r="D328" s="99"/>
      <c r="E328" s="99"/>
      <c r="F328" s="21"/>
      <c r="G328" s="21"/>
      <c r="I328" s="11"/>
      <c r="J328" s="11"/>
      <c r="K328" s="11"/>
      <c r="L328" s="11"/>
      <c r="M328" s="11"/>
      <c r="N328" s="11"/>
      <c r="O328" s="12"/>
      <c r="P328" s="11"/>
      <c r="Q328" s="11"/>
      <c r="R328" s="11"/>
      <c r="S328" s="11"/>
      <c r="T328" s="11"/>
      <c r="U328" s="11"/>
      <c r="V328" s="11"/>
      <c r="W328" s="11"/>
      <c r="X328" s="12"/>
    </row>
    <row r="329" spans="4:24">
      <c r="D329" s="99"/>
      <c r="E329" s="99"/>
      <c r="F329" s="21"/>
      <c r="G329" s="21"/>
      <c r="I329" s="11"/>
      <c r="J329" s="11"/>
      <c r="K329" s="11"/>
      <c r="L329" s="11"/>
      <c r="M329" s="11"/>
      <c r="N329" s="11"/>
      <c r="O329" s="12"/>
      <c r="P329" s="11"/>
      <c r="Q329" s="11"/>
      <c r="R329" s="11"/>
      <c r="S329" s="11"/>
      <c r="T329" s="11"/>
      <c r="U329" s="11"/>
      <c r="V329" s="11"/>
      <c r="W329" s="11"/>
      <c r="X329" s="12"/>
    </row>
    <row r="330" spans="4:24">
      <c r="D330" s="99"/>
      <c r="E330" s="99"/>
      <c r="F330" s="21"/>
      <c r="G330" s="21"/>
      <c r="I330" s="11"/>
      <c r="J330" s="11"/>
      <c r="K330" s="11"/>
      <c r="L330" s="11"/>
      <c r="M330" s="11"/>
      <c r="N330" s="11"/>
      <c r="O330" s="12"/>
      <c r="P330" s="11"/>
      <c r="Q330" s="11"/>
      <c r="R330" s="11"/>
      <c r="S330" s="11"/>
      <c r="T330" s="11"/>
      <c r="U330" s="11"/>
      <c r="V330" s="11"/>
      <c r="W330" s="11"/>
      <c r="X330" s="12"/>
    </row>
    <row r="331" spans="4:24">
      <c r="D331" s="99"/>
      <c r="E331" s="99"/>
      <c r="F331" s="21"/>
      <c r="G331" s="21"/>
      <c r="I331" s="11"/>
      <c r="J331" s="11"/>
      <c r="K331" s="11"/>
      <c r="L331" s="11"/>
      <c r="M331" s="11"/>
      <c r="N331" s="11"/>
      <c r="O331" s="12"/>
      <c r="P331" s="11"/>
      <c r="Q331" s="11"/>
      <c r="R331" s="11"/>
      <c r="S331" s="11"/>
      <c r="T331" s="11"/>
      <c r="U331" s="11"/>
      <c r="V331" s="11"/>
      <c r="W331" s="11"/>
      <c r="X331" s="12"/>
    </row>
    <row r="332" spans="4:24">
      <c r="D332" s="99"/>
      <c r="E332" s="99"/>
      <c r="F332" s="21"/>
      <c r="G332" s="21"/>
      <c r="I332" s="11"/>
      <c r="J332" s="11"/>
      <c r="K332" s="11"/>
      <c r="L332" s="11"/>
      <c r="M332" s="11"/>
      <c r="N332" s="11"/>
      <c r="O332" s="12"/>
      <c r="P332" s="11"/>
      <c r="Q332" s="11"/>
      <c r="R332" s="11"/>
      <c r="S332" s="11"/>
      <c r="T332" s="11"/>
      <c r="U332" s="11"/>
      <c r="V332" s="11"/>
      <c r="W332" s="11"/>
      <c r="X332" s="12"/>
    </row>
    <row r="333" spans="4:24">
      <c r="D333" s="99"/>
      <c r="E333" s="99"/>
      <c r="F333" s="21"/>
      <c r="G333" s="21"/>
      <c r="I333" s="11"/>
      <c r="J333" s="11"/>
      <c r="K333" s="11"/>
      <c r="L333" s="11"/>
      <c r="M333" s="11"/>
      <c r="N333" s="11"/>
      <c r="O333" s="12"/>
      <c r="P333" s="11"/>
      <c r="Q333" s="11"/>
      <c r="R333" s="11"/>
      <c r="S333" s="11"/>
      <c r="T333" s="11"/>
      <c r="U333" s="11"/>
      <c r="V333" s="11"/>
      <c r="W333" s="11"/>
      <c r="X333" s="12"/>
    </row>
    <row r="334" spans="4:24">
      <c r="D334" s="99"/>
      <c r="E334" s="99"/>
      <c r="F334" s="21"/>
      <c r="G334" s="21"/>
      <c r="I334" s="11"/>
      <c r="J334" s="11"/>
      <c r="K334" s="11"/>
      <c r="L334" s="11"/>
      <c r="M334" s="11"/>
      <c r="N334" s="11"/>
      <c r="O334" s="12"/>
      <c r="P334" s="11"/>
      <c r="Q334" s="11"/>
      <c r="R334" s="11"/>
      <c r="S334" s="11"/>
      <c r="T334" s="11"/>
      <c r="U334" s="11"/>
      <c r="V334" s="11"/>
      <c r="W334" s="11"/>
      <c r="X334" s="12"/>
    </row>
    <row r="335" spans="4:24">
      <c r="D335" s="99"/>
      <c r="E335" s="99"/>
      <c r="F335" s="21"/>
      <c r="G335" s="21"/>
      <c r="I335" s="11"/>
      <c r="J335" s="11"/>
      <c r="K335" s="11"/>
      <c r="L335" s="11"/>
      <c r="M335" s="11"/>
      <c r="N335" s="11"/>
      <c r="O335" s="12"/>
      <c r="P335" s="11"/>
      <c r="Q335" s="11"/>
      <c r="R335" s="11"/>
      <c r="S335" s="11"/>
      <c r="T335" s="11"/>
      <c r="U335" s="11"/>
      <c r="V335" s="11"/>
      <c r="W335" s="11"/>
      <c r="X335" s="12"/>
    </row>
    <row r="336" spans="4:24">
      <c r="D336" s="99"/>
      <c r="E336" s="99"/>
      <c r="F336" s="21"/>
      <c r="G336" s="21"/>
      <c r="I336" s="11"/>
      <c r="J336" s="11"/>
      <c r="K336" s="11"/>
      <c r="L336" s="11"/>
      <c r="M336" s="11"/>
      <c r="N336" s="11"/>
      <c r="O336" s="12"/>
      <c r="P336" s="11"/>
      <c r="Q336" s="11"/>
      <c r="R336" s="11"/>
      <c r="S336" s="11"/>
      <c r="T336" s="11"/>
      <c r="U336" s="11"/>
      <c r="V336" s="11"/>
      <c r="W336" s="11"/>
      <c r="X336" s="12"/>
    </row>
    <row r="337" spans="4:24">
      <c r="D337" s="99"/>
      <c r="E337" s="99"/>
      <c r="F337" s="21"/>
      <c r="G337" s="21"/>
      <c r="I337" s="11"/>
      <c r="J337" s="11"/>
      <c r="K337" s="11"/>
      <c r="L337" s="11"/>
      <c r="M337" s="11"/>
      <c r="N337" s="11"/>
      <c r="O337" s="12"/>
      <c r="P337" s="11"/>
      <c r="Q337" s="11"/>
      <c r="R337" s="11"/>
      <c r="S337" s="11"/>
      <c r="T337" s="11"/>
      <c r="U337" s="11"/>
      <c r="V337" s="11"/>
      <c r="W337" s="11"/>
      <c r="X337" s="12"/>
    </row>
    <row r="338" spans="4:24">
      <c r="D338" s="99"/>
      <c r="E338" s="99"/>
      <c r="F338" s="21"/>
      <c r="G338" s="21"/>
      <c r="I338" s="11"/>
      <c r="J338" s="11"/>
      <c r="K338" s="11"/>
      <c r="L338" s="11"/>
      <c r="M338" s="11"/>
      <c r="N338" s="11"/>
      <c r="O338" s="12"/>
      <c r="P338" s="11"/>
      <c r="Q338" s="11"/>
      <c r="R338" s="11"/>
      <c r="S338" s="11"/>
      <c r="T338" s="11"/>
      <c r="U338" s="11"/>
      <c r="V338" s="11"/>
      <c r="W338" s="11"/>
      <c r="X338" s="12"/>
    </row>
    <row r="339" spans="4:24">
      <c r="D339" s="99"/>
      <c r="E339" s="99"/>
      <c r="F339" s="21"/>
      <c r="G339" s="21"/>
      <c r="I339" s="11"/>
      <c r="J339" s="11"/>
      <c r="K339" s="11"/>
      <c r="L339" s="11"/>
      <c r="M339" s="11"/>
      <c r="N339" s="11"/>
      <c r="O339" s="12"/>
      <c r="P339" s="11"/>
      <c r="Q339" s="11"/>
      <c r="R339" s="11"/>
      <c r="S339" s="11"/>
      <c r="T339" s="11"/>
      <c r="U339" s="11"/>
      <c r="V339" s="11"/>
      <c r="W339" s="11"/>
      <c r="X339" s="12"/>
    </row>
    <row r="340" spans="4:24">
      <c r="D340" s="99"/>
      <c r="E340" s="99"/>
      <c r="F340" s="21"/>
      <c r="G340" s="21"/>
      <c r="I340" s="11"/>
      <c r="J340" s="11"/>
      <c r="K340" s="11"/>
      <c r="L340" s="11"/>
      <c r="M340" s="11"/>
      <c r="N340" s="11"/>
      <c r="O340" s="12"/>
      <c r="P340" s="11"/>
      <c r="Q340" s="11"/>
      <c r="R340" s="11"/>
      <c r="S340" s="11"/>
      <c r="T340" s="11"/>
      <c r="U340" s="11"/>
      <c r="V340" s="11"/>
      <c r="W340" s="11"/>
      <c r="X340" s="12"/>
    </row>
    <row r="341" spans="4:24">
      <c r="D341" s="99"/>
      <c r="E341" s="99"/>
      <c r="F341" s="21"/>
      <c r="G341" s="21"/>
      <c r="I341" s="11"/>
      <c r="J341" s="11"/>
      <c r="K341" s="11"/>
      <c r="L341" s="11"/>
      <c r="M341" s="11"/>
      <c r="N341" s="11"/>
      <c r="O341" s="12"/>
      <c r="P341" s="11"/>
      <c r="Q341" s="11"/>
      <c r="R341" s="11"/>
      <c r="S341" s="11"/>
      <c r="T341" s="11"/>
      <c r="U341" s="11"/>
      <c r="V341" s="11"/>
      <c r="W341" s="11"/>
      <c r="X341" s="12"/>
    </row>
    <row r="342" spans="4:24">
      <c r="D342" s="99"/>
      <c r="E342" s="99"/>
      <c r="F342" s="21"/>
      <c r="G342" s="21"/>
      <c r="I342" s="11"/>
      <c r="J342" s="11"/>
      <c r="K342" s="11"/>
      <c r="L342" s="11"/>
      <c r="M342" s="11"/>
      <c r="N342" s="11"/>
      <c r="O342" s="12"/>
      <c r="P342" s="11"/>
      <c r="Q342" s="11"/>
      <c r="R342" s="11"/>
      <c r="S342" s="11"/>
      <c r="T342" s="11"/>
      <c r="U342" s="11"/>
      <c r="V342" s="11"/>
      <c r="W342" s="11"/>
      <c r="X342" s="12"/>
    </row>
    <row r="343" spans="4:24">
      <c r="D343" s="99"/>
      <c r="E343" s="99"/>
      <c r="F343" s="21"/>
      <c r="G343" s="21"/>
      <c r="I343" s="11"/>
      <c r="J343" s="11"/>
      <c r="K343" s="11"/>
      <c r="L343" s="11"/>
      <c r="M343" s="11"/>
      <c r="N343" s="11"/>
      <c r="O343" s="12"/>
      <c r="P343" s="11"/>
      <c r="Q343" s="11"/>
      <c r="R343" s="11"/>
      <c r="S343" s="11"/>
      <c r="T343" s="11"/>
      <c r="U343" s="11"/>
      <c r="V343" s="11"/>
      <c r="W343" s="11"/>
      <c r="X343" s="12"/>
    </row>
    <row r="344" spans="4:24">
      <c r="D344" s="99"/>
      <c r="E344" s="99"/>
      <c r="F344" s="21"/>
      <c r="G344" s="21"/>
      <c r="I344" s="11"/>
      <c r="J344" s="11"/>
      <c r="K344" s="11"/>
      <c r="L344" s="11"/>
      <c r="M344" s="11"/>
      <c r="N344" s="11"/>
      <c r="O344" s="12"/>
      <c r="P344" s="11"/>
      <c r="Q344" s="11"/>
      <c r="R344" s="11"/>
      <c r="S344" s="11"/>
      <c r="T344" s="11"/>
      <c r="U344" s="11"/>
      <c r="V344" s="11"/>
      <c r="W344" s="11"/>
      <c r="X344" s="12"/>
    </row>
    <row r="345" spans="4:24">
      <c r="D345" s="99"/>
      <c r="E345" s="99"/>
      <c r="F345" s="21"/>
      <c r="G345" s="21"/>
      <c r="I345" s="11"/>
      <c r="J345" s="11"/>
      <c r="K345" s="11"/>
      <c r="L345" s="11"/>
      <c r="M345" s="11"/>
      <c r="N345" s="11"/>
      <c r="O345" s="12"/>
      <c r="P345" s="11"/>
      <c r="Q345" s="11"/>
      <c r="R345" s="11"/>
      <c r="S345" s="11"/>
      <c r="T345" s="11"/>
      <c r="U345" s="11"/>
      <c r="V345" s="11"/>
      <c r="W345" s="11"/>
      <c r="X345" s="12"/>
    </row>
    <row r="346" spans="4:24">
      <c r="D346" s="99"/>
      <c r="E346" s="99"/>
      <c r="F346" s="21"/>
      <c r="G346" s="21"/>
      <c r="I346" s="11"/>
      <c r="J346" s="11"/>
      <c r="K346" s="11"/>
      <c r="L346" s="11"/>
      <c r="M346" s="11"/>
      <c r="N346" s="11"/>
      <c r="O346" s="12"/>
      <c r="P346" s="11"/>
      <c r="Q346" s="11"/>
      <c r="R346" s="11"/>
      <c r="S346" s="11"/>
      <c r="T346" s="11"/>
      <c r="U346" s="11"/>
      <c r="V346" s="11"/>
      <c r="W346" s="11"/>
      <c r="X346" s="12"/>
    </row>
    <row r="347" spans="4:24">
      <c r="D347" s="99"/>
      <c r="E347" s="99"/>
      <c r="F347" s="21"/>
      <c r="G347" s="21"/>
      <c r="I347" s="11"/>
      <c r="J347" s="11"/>
      <c r="K347" s="11"/>
      <c r="L347" s="11"/>
      <c r="M347" s="11"/>
      <c r="N347" s="11"/>
      <c r="O347" s="12"/>
      <c r="P347" s="11"/>
      <c r="Q347" s="11"/>
      <c r="R347" s="11"/>
      <c r="S347" s="11"/>
      <c r="T347" s="11"/>
      <c r="U347" s="11"/>
      <c r="V347" s="11"/>
      <c r="W347" s="11"/>
      <c r="X347" s="12"/>
    </row>
    <row r="348" spans="4:24">
      <c r="D348" s="99"/>
      <c r="E348" s="99"/>
      <c r="F348" s="21"/>
      <c r="G348" s="21"/>
      <c r="I348" s="11"/>
      <c r="J348" s="11"/>
      <c r="K348" s="11"/>
      <c r="L348" s="11"/>
      <c r="M348" s="11"/>
      <c r="N348" s="11"/>
      <c r="O348" s="12"/>
      <c r="P348" s="11"/>
      <c r="Q348" s="11"/>
      <c r="R348" s="11"/>
      <c r="S348" s="11"/>
      <c r="T348" s="11"/>
      <c r="U348" s="11"/>
      <c r="V348" s="11"/>
      <c r="W348" s="11"/>
      <c r="X348" s="12"/>
    </row>
    <row r="349" spans="4:24">
      <c r="D349" s="99"/>
      <c r="E349" s="99"/>
      <c r="F349" s="21"/>
      <c r="G349" s="21"/>
      <c r="I349" s="11"/>
      <c r="J349" s="11"/>
      <c r="K349" s="11"/>
      <c r="L349" s="11"/>
      <c r="M349" s="11"/>
      <c r="N349" s="11"/>
      <c r="O349" s="12"/>
      <c r="P349" s="11"/>
      <c r="Q349" s="11"/>
      <c r="R349" s="11"/>
      <c r="S349" s="11"/>
      <c r="T349" s="11"/>
      <c r="U349" s="11"/>
      <c r="V349" s="11"/>
      <c r="W349" s="11"/>
      <c r="X349" s="12"/>
    </row>
    <row r="350" spans="4:24">
      <c r="D350" s="99"/>
      <c r="E350" s="99"/>
      <c r="F350" s="21"/>
      <c r="G350" s="21"/>
      <c r="I350" s="11"/>
      <c r="J350" s="11"/>
      <c r="K350" s="11"/>
      <c r="L350" s="11"/>
      <c r="M350" s="11"/>
      <c r="N350" s="11"/>
      <c r="O350" s="12"/>
      <c r="P350" s="11"/>
      <c r="Q350" s="11"/>
      <c r="R350" s="11"/>
      <c r="S350" s="11"/>
      <c r="T350" s="11"/>
      <c r="U350" s="11"/>
      <c r="V350" s="11"/>
      <c r="W350" s="11"/>
      <c r="X350" s="12"/>
    </row>
    <row r="351" spans="4:24">
      <c r="D351" s="99"/>
      <c r="E351" s="99"/>
      <c r="F351" s="21"/>
      <c r="G351" s="21"/>
      <c r="I351" s="11"/>
      <c r="J351" s="11"/>
      <c r="K351" s="11"/>
      <c r="L351" s="11"/>
      <c r="M351" s="11"/>
      <c r="N351" s="11"/>
      <c r="O351" s="12"/>
      <c r="P351" s="11"/>
      <c r="Q351" s="11"/>
      <c r="R351" s="11"/>
      <c r="S351" s="11"/>
      <c r="T351" s="11"/>
      <c r="U351" s="11"/>
      <c r="V351" s="11"/>
      <c r="W351" s="11"/>
      <c r="X351" s="12"/>
    </row>
    <row r="352" spans="4:24">
      <c r="D352" s="99"/>
      <c r="E352" s="99"/>
      <c r="F352" s="21"/>
      <c r="G352" s="21"/>
      <c r="I352" s="11"/>
      <c r="J352" s="11"/>
      <c r="K352" s="11"/>
      <c r="L352" s="11"/>
      <c r="M352" s="11"/>
      <c r="N352" s="11"/>
      <c r="O352" s="12"/>
      <c r="P352" s="11"/>
      <c r="Q352" s="11"/>
      <c r="R352" s="11"/>
      <c r="S352" s="11"/>
      <c r="T352" s="11"/>
      <c r="U352" s="11"/>
      <c r="V352" s="11"/>
      <c r="W352" s="11"/>
      <c r="X352" s="12"/>
    </row>
    <row r="353" spans="4:24">
      <c r="D353" s="99"/>
      <c r="E353" s="99"/>
      <c r="F353" s="21"/>
      <c r="G353" s="21"/>
      <c r="I353" s="11"/>
      <c r="J353" s="11"/>
      <c r="K353" s="11"/>
      <c r="L353" s="11"/>
      <c r="M353" s="11"/>
      <c r="N353" s="11"/>
      <c r="O353" s="12"/>
      <c r="P353" s="11"/>
      <c r="Q353" s="11"/>
      <c r="R353" s="11"/>
      <c r="S353" s="11"/>
      <c r="T353" s="11"/>
      <c r="U353" s="11"/>
      <c r="V353" s="11"/>
      <c r="W353" s="11"/>
      <c r="X353" s="12"/>
    </row>
    <row r="354" spans="4:24">
      <c r="D354" s="99"/>
      <c r="E354" s="99"/>
      <c r="F354" s="21"/>
      <c r="G354" s="21"/>
      <c r="I354" s="11"/>
      <c r="J354" s="11"/>
      <c r="K354" s="11"/>
      <c r="L354" s="11"/>
      <c r="M354" s="11"/>
      <c r="N354" s="11"/>
      <c r="O354" s="12"/>
      <c r="P354" s="11"/>
      <c r="Q354" s="11"/>
      <c r="R354" s="11"/>
      <c r="S354" s="11"/>
      <c r="T354" s="11"/>
      <c r="U354" s="11"/>
      <c r="V354" s="11"/>
      <c r="W354" s="11"/>
      <c r="X354" s="12"/>
    </row>
    <row r="355" spans="4:24">
      <c r="D355" s="99"/>
      <c r="E355" s="99"/>
      <c r="F355" s="21"/>
      <c r="G355" s="21"/>
      <c r="I355" s="11"/>
      <c r="J355" s="11"/>
      <c r="K355" s="11"/>
      <c r="L355" s="11"/>
      <c r="M355" s="11"/>
      <c r="N355" s="11"/>
      <c r="O355" s="12"/>
      <c r="P355" s="11"/>
      <c r="Q355" s="11"/>
      <c r="R355" s="11"/>
      <c r="S355" s="11"/>
      <c r="T355" s="11"/>
      <c r="U355" s="11"/>
      <c r="V355" s="11"/>
      <c r="W355" s="11"/>
      <c r="X355" s="12"/>
    </row>
    <row r="356" spans="4:24">
      <c r="D356" s="99"/>
      <c r="E356" s="99"/>
      <c r="F356" s="21"/>
      <c r="G356" s="21"/>
      <c r="I356" s="11"/>
      <c r="J356" s="11"/>
      <c r="K356" s="11"/>
      <c r="L356" s="11"/>
      <c r="M356" s="11"/>
      <c r="N356" s="11"/>
      <c r="O356" s="12"/>
      <c r="P356" s="11"/>
      <c r="Q356" s="11"/>
      <c r="R356" s="11"/>
      <c r="S356" s="11"/>
      <c r="T356" s="11"/>
      <c r="U356" s="11"/>
      <c r="V356" s="11"/>
      <c r="W356" s="11"/>
      <c r="X356" s="12"/>
    </row>
    <row r="357" spans="4:24">
      <c r="D357" s="99"/>
      <c r="E357" s="99"/>
      <c r="F357" s="21"/>
      <c r="G357" s="21"/>
      <c r="I357" s="11"/>
      <c r="J357" s="11"/>
      <c r="K357" s="11"/>
      <c r="L357" s="11"/>
      <c r="M357" s="11"/>
      <c r="N357" s="11"/>
      <c r="O357" s="12"/>
      <c r="P357" s="11"/>
      <c r="Q357" s="11"/>
      <c r="R357" s="11"/>
      <c r="S357" s="11"/>
      <c r="T357" s="11"/>
      <c r="U357" s="11"/>
      <c r="V357" s="11"/>
      <c r="W357" s="11"/>
      <c r="X357" s="12"/>
    </row>
    <row r="358" spans="4:24">
      <c r="D358" s="99"/>
      <c r="E358" s="99"/>
      <c r="F358" s="21"/>
      <c r="G358" s="21"/>
      <c r="I358" s="11"/>
      <c r="J358" s="11"/>
      <c r="K358" s="11"/>
      <c r="L358" s="11"/>
      <c r="M358" s="11"/>
      <c r="N358" s="11"/>
      <c r="O358" s="12"/>
      <c r="P358" s="11"/>
      <c r="Q358" s="11"/>
      <c r="R358" s="11"/>
      <c r="S358" s="11"/>
      <c r="T358" s="11"/>
      <c r="U358" s="11"/>
      <c r="V358" s="11"/>
      <c r="W358" s="11"/>
      <c r="X358" s="12"/>
    </row>
    <row r="359" spans="4:24">
      <c r="D359" s="99"/>
      <c r="E359" s="99"/>
      <c r="F359" s="21"/>
      <c r="G359" s="21"/>
      <c r="I359" s="11"/>
      <c r="J359" s="11"/>
      <c r="K359" s="11"/>
      <c r="L359" s="11"/>
      <c r="M359" s="11"/>
      <c r="N359" s="11"/>
      <c r="O359" s="12"/>
      <c r="P359" s="11"/>
      <c r="Q359" s="11"/>
      <c r="R359" s="11"/>
      <c r="S359" s="11"/>
      <c r="T359" s="11"/>
      <c r="U359" s="11"/>
      <c r="V359" s="11"/>
      <c r="W359" s="11"/>
      <c r="X359" s="12"/>
    </row>
    <row r="360" spans="4:24">
      <c r="D360" s="99"/>
      <c r="E360" s="99"/>
      <c r="F360" s="21"/>
      <c r="G360" s="21"/>
      <c r="I360" s="11"/>
      <c r="J360" s="11"/>
      <c r="K360" s="11"/>
      <c r="L360" s="11"/>
      <c r="M360" s="11"/>
      <c r="N360" s="11"/>
      <c r="O360" s="12"/>
      <c r="P360" s="11"/>
      <c r="Q360" s="11"/>
      <c r="R360" s="11"/>
      <c r="S360" s="11"/>
      <c r="T360" s="11"/>
      <c r="U360" s="11"/>
      <c r="V360" s="11"/>
      <c r="W360" s="11"/>
      <c r="X360" s="12"/>
    </row>
    <row r="361" spans="4:24">
      <c r="D361" s="99"/>
      <c r="E361" s="99"/>
      <c r="F361" s="21"/>
      <c r="G361" s="21"/>
      <c r="I361" s="11"/>
      <c r="J361" s="11"/>
      <c r="K361" s="11"/>
      <c r="L361" s="11"/>
      <c r="M361" s="11"/>
      <c r="N361" s="11"/>
      <c r="O361" s="12"/>
      <c r="P361" s="11"/>
      <c r="Q361" s="11"/>
      <c r="R361" s="11"/>
      <c r="S361" s="11"/>
      <c r="T361" s="11"/>
      <c r="U361" s="11"/>
      <c r="V361" s="11"/>
      <c r="W361" s="11"/>
      <c r="X361" s="12"/>
    </row>
    <row r="362" spans="4:24">
      <c r="D362" s="99"/>
      <c r="E362" s="99"/>
      <c r="F362" s="21"/>
      <c r="G362" s="21"/>
      <c r="I362" s="11"/>
      <c r="J362" s="11"/>
      <c r="K362" s="11"/>
      <c r="L362" s="11"/>
      <c r="M362" s="11"/>
      <c r="N362" s="11"/>
      <c r="O362" s="12"/>
      <c r="P362" s="11"/>
      <c r="Q362" s="11"/>
      <c r="R362" s="11"/>
      <c r="S362" s="11"/>
      <c r="T362" s="11"/>
      <c r="U362" s="11"/>
      <c r="V362" s="11"/>
      <c r="W362" s="11"/>
      <c r="X362" s="12"/>
    </row>
    <row r="363" spans="4:24">
      <c r="D363" s="99"/>
      <c r="E363" s="99"/>
      <c r="F363" s="21"/>
      <c r="G363" s="21"/>
      <c r="I363" s="11"/>
      <c r="J363" s="11"/>
      <c r="K363" s="11"/>
      <c r="L363" s="11"/>
      <c r="M363" s="11"/>
      <c r="N363" s="11"/>
      <c r="O363" s="12"/>
      <c r="P363" s="11"/>
      <c r="Q363" s="11"/>
      <c r="R363" s="11"/>
      <c r="S363" s="11"/>
      <c r="T363" s="11"/>
      <c r="U363" s="11"/>
      <c r="V363" s="11"/>
      <c r="W363" s="11"/>
      <c r="X363" s="12"/>
    </row>
    <row r="364" spans="4:24">
      <c r="D364" s="99"/>
      <c r="E364" s="99"/>
      <c r="F364" s="21"/>
      <c r="G364" s="21"/>
      <c r="I364" s="11"/>
      <c r="J364" s="11"/>
      <c r="K364" s="11"/>
      <c r="L364" s="11"/>
      <c r="M364" s="11"/>
      <c r="N364" s="11"/>
      <c r="O364" s="12"/>
      <c r="P364" s="11"/>
      <c r="Q364" s="11"/>
      <c r="R364" s="11"/>
      <c r="S364" s="11"/>
      <c r="T364" s="11"/>
      <c r="U364" s="11"/>
      <c r="V364" s="11"/>
      <c r="W364" s="11"/>
      <c r="X364" s="12"/>
    </row>
    <row r="365" spans="4:24">
      <c r="D365" s="99"/>
      <c r="E365" s="99"/>
      <c r="F365" s="21"/>
      <c r="G365" s="21"/>
      <c r="I365" s="11"/>
      <c r="J365" s="11"/>
      <c r="K365" s="11"/>
      <c r="L365" s="11"/>
      <c r="M365" s="11"/>
      <c r="N365" s="11"/>
      <c r="O365" s="12"/>
      <c r="P365" s="11"/>
      <c r="Q365" s="11"/>
      <c r="R365" s="11"/>
      <c r="S365" s="11"/>
      <c r="T365" s="11"/>
      <c r="U365" s="11"/>
      <c r="V365" s="11"/>
      <c r="W365" s="11"/>
      <c r="X365" s="12"/>
    </row>
    <row r="366" spans="4:24">
      <c r="D366" s="99"/>
      <c r="E366" s="99"/>
      <c r="F366" s="21"/>
      <c r="G366" s="21"/>
      <c r="I366" s="11"/>
      <c r="J366" s="11"/>
      <c r="K366" s="11"/>
      <c r="L366" s="11"/>
      <c r="M366" s="11"/>
      <c r="N366" s="11"/>
      <c r="O366" s="12"/>
      <c r="P366" s="11"/>
      <c r="Q366" s="11"/>
      <c r="R366" s="11"/>
      <c r="S366" s="11"/>
      <c r="T366" s="11"/>
      <c r="U366" s="11"/>
      <c r="V366" s="11"/>
      <c r="W366" s="11"/>
      <c r="X366" s="12"/>
    </row>
    <row r="367" spans="4:24">
      <c r="D367" s="99"/>
      <c r="E367" s="99"/>
      <c r="F367" s="21"/>
      <c r="G367" s="21"/>
      <c r="I367" s="11"/>
      <c r="J367" s="11"/>
      <c r="K367" s="11"/>
      <c r="L367" s="11"/>
      <c r="M367" s="11"/>
      <c r="N367" s="11"/>
      <c r="O367" s="12"/>
      <c r="P367" s="11"/>
      <c r="Q367" s="11"/>
      <c r="R367" s="11"/>
      <c r="S367" s="11"/>
      <c r="T367" s="11"/>
      <c r="U367" s="11"/>
      <c r="V367" s="11"/>
      <c r="W367" s="11"/>
      <c r="X367" s="12"/>
    </row>
    <row r="368" spans="4:24">
      <c r="D368" s="99"/>
      <c r="E368" s="99"/>
      <c r="F368" s="21"/>
      <c r="G368" s="21"/>
      <c r="I368" s="11"/>
      <c r="J368" s="11"/>
      <c r="K368" s="11"/>
      <c r="L368" s="11"/>
      <c r="M368" s="11"/>
      <c r="N368" s="11"/>
      <c r="O368" s="12"/>
      <c r="P368" s="11"/>
      <c r="Q368" s="11"/>
      <c r="R368" s="11"/>
      <c r="S368" s="11"/>
      <c r="T368" s="11"/>
      <c r="U368" s="11"/>
      <c r="V368" s="11"/>
      <c r="W368" s="11"/>
      <c r="X368" s="12"/>
    </row>
    <row r="369" spans="4:24">
      <c r="D369" s="99"/>
      <c r="E369" s="99"/>
      <c r="F369" s="21"/>
      <c r="G369" s="21"/>
      <c r="I369" s="11"/>
      <c r="J369" s="11"/>
      <c r="K369" s="11"/>
      <c r="L369" s="11"/>
      <c r="M369" s="11"/>
      <c r="N369" s="11"/>
      <c r="O369" s="12"/>
      <c r="P369" s="11"/>
      <c r="Q369" s="11"/>
      <c r="R369" s="11"/>
      <c r="S369" s="11"/>
      <c r="T369" s="11"/>
      <c r="U369" s="11"/>
      <c r="V369" s="11"/>
      <c r="W369" s="11"/>
      <c r="X369" s="12"/>
    </row>
    <row r="370" spans="4:24">
      <c r="D370" s="99"/>
      <c r="E370" s="99"/>
      <c r="F370" s="21"/>
      <c r="G370" s="21"/>
      <c r="I370" s="11"/>
      <c r="J370" s="11"/>
      <c r="K370" s="11"/>
      <c r="L370" s="11"/>
      <c r="M370" s="11"/>
      <c r="N370" s="11"/>
      <c r="O370" s="12"/>
      <c r="P370" s="11"/>
      <c r="Q370" s="11"/>
      <c r="R370" s="11"/>
      <c r="S370" s="11"/>
      <c r="T370" s="11"/>
      <c r="U370" s="11"/>
      <c r="V370" s="11"/>
      <c r="W370" s="11"/>
      <c r="X370" s="12"/>
    </row>
    <row r="371" spans="4:24">
      <c r="D371" s="99"/>
      <c r="E371" s="99"/>
      <c r="F371" s="21"/>
      <c r="G371" s="21"/>
      <c r="I371" s="11"/>
      <c r="J371" s="11"/>
      <c r="K371" s="11"/>
      <c r="L371" s="11"/>
      <c r="M371" s="11"/>
      <c r="N371" s="11"/>
      <c r="O371" s="12"/>
      <c r="P371" s="11"/>
      <c r="Q371" s="11"/>
      <c r="R371" s="11"/>
      <c r="S371" s="11"/>
      <c r="T371" s="11"/>
      <c r="U371" s="11"/>
      <c r="V371" s="11"/>
      <c r="W371" s="11"/>
      <c r="X371" s="12"/>
    </row>
    <row r="372" spans="4:24">
      <c r="D372" s="99"/>
      <c r="E372" s="99"/>
      <c r="F372" s="21"/>
      <c r="G372" s="21"/>
      <c r="I372" s="11"/>
      <c r="J372" s="11"/>
      <c r="K372" s="11"/>
      <c r="L372" s="11"/>
      <c r="M372" s="11"/>
      <c r="N372" s="11"/>
      <c r="O372" s="12"/>
      <c r="P372" s="11"/>
      <c r="Q372" s="11"/>
      <c r="R372" s="11"/>
      <c r="S372" s="11"/>
      <c r="T372" s="11"/>
      <c r="U372" s="11"/>
      <c r="V372" s="11"/>
      <c r="W372" s="11"/>
      <c r="X372" s="12"/>
    </row>
    <row r="373" spans="4:24">
      <c r="D373" s="99"/>
      <c r="E373" s="99"/>
      <c r="F373" s="21"/>
      <c r="G373" s="21"/>
      <c r="I373" s="11"/>
      <c r="J373" s="11"/>
      <c r="K373" s="11"/>
      <c r="L373" s="11"/>
      <c r="M373" s="11"/>
      <c r="N373" s="11"/>
      <c r="O373" s="12"/>
      <c r="P373" s="11"/>
      <c r="Q373" s="11"/>
      <c r="R373" s="11"/>
      <c r="S373" s="11"/>
      <c r="T373" s="11"/>
      <c r="U373" s="11"/>
      <c r="V373" s="11"/>
      <c r="W373" s="11"/>
      <c r="X373" s="12"/>
    </row>
    <row r="374" spans="4:24">
      <c r="D374" s="99"/>
      <c r="E374" s="99"/>
      <c r="F374" s="21"/>
      <c r="G374" s="21"/>
      <c r="I374" s="11"/>
      <c r="J374" s="11"/>
      <c r="K374" s="11"/>
      <c r="L374" s="11"/>
      <c r="M374" s="11"/>
      <c r="N374" s="11"/>
      <c r="O374" s="12"/>
      <c r="P374" s="11"/>
      <c r="Q374" s="11"/>
      <c r="R374" s="11"/>
      <c r="S374" s="11"/>
      <c r="T374" s="11"/>
      <c r="U374" s="11"/>
      <c r="V374" s="11"/>
      <c r="W374" s="11"/>
      <c r="X374" s="12"/>
    </row>
    <row r="375" spans="4:24">
      <c r="D375" s="99"/>
      <c r="E375" s="99"/>
      <c r="F375" s="21"/>
      <c r="G375" s="21"/>
      <c r="I375" s="11"/>
      <c r="J375" s="11"/>
      <c r="K375" s="11"/>
      <c r="L375" s="11"/>
      <c r="M375" s="11"/>
      <c r="N375" s="11"/>
      <c r="O375" s="12"/>
      <c r="P375" s="11"/>
      <c r="Q375" s="11"/>
      <c r="R375" s="11"/>
      <c r="S375" s="11"/>
      <c r="T375" s="11"/>
      <c r="U375" s="11"/>
      <c r="V375" s="11"/>
      <c r="W375" s="11"/>
      <c r="X375" s="12"/>
    </row>
    <row r="376" spans="4:24">
      <c r="D376" s="99"/>
      <c r="E376" s="99"/>
      <c r="F376" s="21"/>
      <c r="G376" s="21"/>
      <c r="I376" s="11"/>
      <c r="J376" s="11"/>
      <c r="K376" s="11"/>
      <c r="L376" s="11"/>
      <c r="M376" s="11"/>
      <c r="N376" s="11"/>
      <c r="O376" s="12"/>
      <c r="P376" s="11"/>
      <c r="Q376" s="11"/>
      <c r="R376" s="11"/>
      <c r="S376" s="11"/>
      <c r="T376" s="11"/>
      <c r="U376" s="11"/>
      <c r="V376" s="11"/>
      <c r="W376" s="11"/>
      <c r="X376" s="12"/>
    </row>
    <row r="377" spans="4:24">
      <c r="D377" s="99"/>
      <c r="E377" s="99"/>
      <c r="F377" s="21"/>
      <c r="G377" s="21"/>
      <c r="I377" s="11"/>
      <c r="J377" s="11"/>
      <c r="K377" s="11"/>
      <c r="L377" s="11"/>
      <c r="M377" s="11"/>
      <c r="N377" s="11"/>
      <c r="O377" s="12"/>
      <c r="P377" s="11"/>
      <c r="Q377" s="11"/>
      <c r="R377" s="11"/>
      <c r="S377" s="11"/>
      <c r="T377" s="11"/>
      <c r="U377" s="11"/>
      <c r="V377" s="11"/>
      <c r="W377" s="11"/>
      <c r="X377" s="12"/>
    </row>
    <row r="378" spans="4:24">
      <c r="D378" s="99"/>
      <c r="E378" s="99"/>
      <c r="F378" s="21"/>
      <c r="G378" s="21"/>
      <c r="I378" s="11"/>
      <c r="J378" s="11"/>
      <c r="K378" s="11"/>
      <c r="L378" s="11"/>
      <c r="M378" s="11"/>
      <c r="N378" s="11"/>
      <c r="O378" s="12"/>
      <c r="P378" s="11"/>
      <c r="Q378" s="11"/>
      <c r="R378" s="11"/>
      <c r="S378" s="11"/>
      <c r="T378" s="11"/>
      <c r="U378" s="11"/>
      <c r="V378" s="11"/>
      <c r="W378" s="11"/>
      <c r="X378" s="12"/>
    </row>
    <row r="379" spans="4:24">
      <c r="D379" s="99"/>
      <c r="E379" s="99"/>
      <c r="F379" s="21"/>
      <c r="G379" s="21"/>
      <c r="I379" s="11"/>
      <c r="J379" s="11"/>
      <c r="K379" s="11"/>
      <c r="L379" s="11"/>
      <c r="M379" s="11"/>
      <c r="N379" s="11"/>
      <c r="O379" s="12"/>
      <c r="P379" s="11"/>
      <c r="Q379" s="11"/>
      <c r="R379" s="11"/>
      <c r="S379" s="11"/>
      <c r="T379" s="11"/>
      <c r="U379" s="11"/>
      <c r="V379" s="11"/>
      <c r="W379" s="11"/>
      <c r="X379" s="12"/>
    </row>
    <row r="380" spans="4:24">
      <c r="D380" s="99"/>
      <c r="E380" s="99"/>
      <c r="F380" s="21"/>
      <c r="G380" s="21"/>
      <c r="I380" s="11"/>
      <c r="J380" s="11"/>
      <c r="K380" s="11"/>
      <c r="L380" s="11"/>
      <c r="M380" s="11"/>
      <c r="N380" s="11"/>
      <c r="O380" s="12"/>
      <c r="P380" s="11"/>
      <c r="Q380" s="11"/>
      <c r="R380" s="11"/>
      <c r="S380" s="11"/>
      <c r="T380" s="11"/>
      <c r="U380" s="11"/>
      <c r="V380" s="11"/>
      <c r="W380" s="11"/>
      <c r="X380" s="12"/>
    </row>
    <row r="381" spans="4:24">
      <c r="D381" s="99"/>
      <c r="E381" s="99"/>
      <c r="F381" s="21"/>
      <c r="G381" s="21"/>
      <c r="I381" s="11"/>
      <c r="J381" s="11"/>
      <c r="K381" s="11"/>
      <c r="L381" s="11"/>
      <c r="M381" s="11"/>
      <c r="N381" s="11"/>
      <c r="O381" s="12"/>
      <c r="P381" s="11"/>
      <c r="Q381" s="11"/>
      <c r="R381" s="11"/>
      <c r="S381" s="11"/>
      <c r="T381" s="11"/>
      <c r="U381" s="11"/>
      <c r="V381" s="11"/>
      <c r="W381" s="11"/>
      <c r="X381" s="12"/>
    </row>
    <row r="382" spans="4:24">
      <c r="D382" s="99"/>
      <c r="E382" s="99"/>
      <c r="F382" s="21"/>
      <c r="G382" s="21"/>
      <c r="I382" s="11"/>
      <c r="J382" s="11"/>
      <c r="K382" s="11"/>
      <c r="L382" s="11"/>
      <c r="M382" s="11"/>
      <c r="N382" s="11"/>
      <c r="O382" s="12"/>
      <c r="P382" s="11"/>
      <c r="Q382" s="11"/>
      <c r="R382" s="11"/>
      <c r="S382" s="11"/>
      <c r="T382" s="11"/>
      <c r="U382" s="11"/>
      <c r="V382" s="11"/>
      <c r="W382" s="11"/>
      <c r="X382" s="12"/>
    </row>
    <row r="383" spans="4:24">
      <c r="D383" s="99"/>
      <c r="E383" s="99"/>
      <c r="F383" s="21"/>
      <c r="G383" s="21"/>
      <c r="I383" s="11"/>
      <c r="J383" s="11"/>
      <c r="K383" s="11"/>
      <c r="L383" s="11"/>
      <c r="M383" s="11"/>
      <c r="N383" s="11"/>
      <c r="O383" s="12"/>
      <c r="P383" s="11"/>
      <c r="Q383" s="11"/>
      <c r="R383" s="11"/>
      <c r="S383" s="11"/>
      <c r="T383" s="11"/>
      <c r="U383" s="11"/>
      <c r="V383" s="11"/>
      <c r="W383" s="11"/>
      <c r="X383" s="12"/>
    </row>
    <row r="384" spans="4:24">
      <c r="D384" s="99"/>
      <c r="E384" s="99"/>
      <c r="F384" s="21"/>
      <c r="G384" s="21"/>
      <c r="I384" s="11"/>
      <c r="J384" s="11"/>
      <c r="K384" s="11"/>
      <c r="L384" s="11"/>
      <c r="M384" s="11"/>
      <c r="N384" s="11"/>
      <c r="O384" s="12"/>
      <c r="P384" s="11"/>
      <c r="Q384" s="11"/>
      <c r="R384" s="11"/>
      <c r="S384" s="11"/>
      <c r="T384" s="11"/>
      <c r="U384" s="11"/>
      <c r="V384" s="11"/>
      <c r="W384" s="11"/>
      <c r="X384" s="12"/>
    </row>
    <row r="385" spans="4:24">
      <c r="D385" s="99"/>
      <c r="E385" s="99"/>
      <c r="F385" s="21"/>
      <c r="G385" s="21"/>
      <c r="I385" s="11"/>
      <c r="J385" s="11"/>
      <c r="K385" s="11"/>
      <c r="L385" s="11"/>
      <c r="M385" s="11"/>
      <c r="N385" s="11"/>
      <c r="O385" s="12"/>
      <c r="P385" s="11"/>
      <c r="Q385" s="11"/>
      <c r="R385" s="11"/>
      <c r="S385" s="11"/>
      <c r="T385" s="11"/>
      <c r="U385" s="11"/>
      <c r="V385" s="11"/>
      <c r="W385" s="11"/>
      <c r="X385" s="12"/>
    </row>
    <row r="386" spans="4:24">
      <c r="D386" s="99"/>
      <c r="E386" s="99"/>
      <c r="F386" s="21"/>
      <c r="G386" s="21"/>
      <c r="I386" s="11"/>
      <c r="J386" s="11"/>
      <c r="K386" s="11"/>
      <c r="L386" s="11"/>
      <c r="M386" s="11"/>
      <c r="N386" s="11"/>
      <c r="O386" s="12"/>
      <c r="P386" s="11"/>
      <c r="Q386" s="11"/>
      <c r="R386" s="11"/>
      <c r="S386" s="11"/>
      <c r="T386" s="11"/>
      <c r="U386" s="11"/>
      <c r="V386" s="11"/>
      <c r="W386" s="11"/>
      <c r="X386" s="12"/>
    </row>
    <row r="387" spans="4:24">
      <c r="D387" s="99"/>
      <c r="E387" s="99"/>
      <c r="F387" s="21"/>
      <c r="G387" s="21"/>
      <c r="I387" s="11"/>
      <c r="J387" s="11"/>
      <c r="K387" s="11"/>
      <c r="L387" s="11"/>
      <c r="M387" s="11"/>
      <c r="N387" s="11"/>
      <c r="O387" s="12"/>
      <c r="P387" s="11"/>
      <c r="Q387" s="11"/>
      <c r="R387" s="11"/>
      <c r="S387" s="11"/>
      <c r="T387" s="11"/>
      <c r="U387" s="11"/>
      <c r="V387" s="11"/>
      <c r="W387" s="11"/>
      <c r="X387" s="12"/>
    </row>
    <row r="388" spans="4:24">
      <c r="D388" s="99"/>
      <c r="E388" s="99"/>
      <c r="F388" s="21"/>
      <c r="G388" s="21"/>
      <c r="I388" s="11"/>
      <c r="J388" s="11"/>
      <c r="K388" s="11"/>
      <c r="L388" s="11"/>
      <c r="M388" s="11"/>
      <c r="N388" s="11"/>
      <c r="O388" s="12"/>
      <c r="P388" s="11"/>
      <c r="Q388" s="11"/>
      <c r="R388" s="11"/>
      <c r="S388" s="11"/>
      <c r="T388" s="11"/>
      <c r="U388" s="11"/>
      <c r="V388" s="11"/>
      <c r="W388" s="11"/>
      <c r="X388" s="12"/>
    </row>
    <row r="389" spans="4:24">
      <c r="D389" s="99"/>
      <c r="E389" s="99"/>
      <c r="F389" s="21"/>
      <c r="G389" s="21"/>
      <c r="I389" s="11"/>
      <c r="J389" s="11"/>
      <c r="K389" s="11"/>
      <c r="L389" s="11"/>
      <c r="M389" s="11"/>
      <c r="N389" s="11"/>
      <c r="O389" s="12"/>
      <c r="P389" s="11"/>
      <c r="Q389" s="11"/>
      <c r="R389" s="11"/>
      <c r="S389" s="11"/>
      <c r="T389" s="11"/>
      <c r="U389" s="11"/>
      <c r="V389" s="11"/>
      <c r="W389" s="11"/>
      <c r="X389" s="12"/>
    </row>
    <row r="390" spans="4:24">
      <c r="D390" s="99"/>
      <c r="E390" s="99"/>
      <c r="F390" s="21"/>
      <c r="G390" s="21"/>
      <c r="I390" s="11"/>
      <c r="J390" s="11"/>
      <c r="K390" s="11"/>
      <c r="L390" s="11"/>
      <c r="M390" s="11"/>
      <c r="N390" s="11"/>
      <c r="O390" s="12"/>
      <c r="P390" s="11"/>
      <c r="Q390" s="11"/>
      <c r="R390" s="11"/>
      <c r="S390" s="11"/>
      <c r="T390" s="11"/>
      <c r="U390" s="11"/>
      <c r="V390" s="11"/>
      <c r="W390" s="11"/>
      <c r="X390" s="12"/>
    </row>
    <row r="391" spans="4:24">
      <c r="D391" s="99"/>
      <c r="E391" s="99"/>
      <c r="F391" s="21"/>
      <c r="G391" s="21"/>
      <c r="I391" s="11"/>
      <c r="J391" s="11"/>
      <c r="K391" s="11"/>
      <c r="L391" s="11"/>
      <c r="M391" s="11"/>
      <c r="N391" s="11"/>
      <c r="O391" s="12"/>
      <c r="P391" s="11"/>
      <c r="Q391" s="11"/>
      <c r="R391" s="11"/>
      <c r="S391" s="11"/>
      <c r="T391" s="11"/>
      <c r="U391" s="11"/>
      <c r="V391" s="11"/>
      <c r="W391" s="11"/>
      <c r="X391" s="12"/>
    </row>
    <row r="392" spans="4:24">
      <c r="D392" s="99"/>
      <c r="E392" s="99"/>
      <c r="F392" s="21"/>
      <c r="G392" s="21"/>
      <c r="I392" s="11"/>
      <c r="J392" s="11"/>
      <c r="K392" s="11"/>
      <c r="L392" s="11"/>
      <c r="M392" s="11"/>
      <c r="N392" s="11"/>
      <c r="O392" s="12"/>
      <c r="P392" s="11"/>
      <c r="Q392" s="11"/>
      <c r="R392" s="11"/>
      <c r="S392" s="11"/>
      <c r="T392" s="11"/>
      <c r="U392" s="11"/>
      <c r="V392" s="11"/>
      <c r="W392" s="11"/>
      <c r="X392" s="12"/>
    </row>
    <row r="393" spans="4:24">
      <c r="D393" s="99"/>
      <c r="E393" s="99"/>
      <c r="F393" s="21"/>
      <c r="G393" s="21"/>
      <c r="I393" s="11"/>
      <c r="J393" s="11"/>
      <c r="K393" s="11"/>
      <c r="L393" s="11"/>
      <c r="M393" s="11"/>
      <c r="N393" s="11"/>
      <c r="O393" s="12"/>
      <c r="P393" s="11"/>
      <c r="Q393" s="11"/>
      <c r="R393" s="11"/>
      <c r="S393" s="11"/>
      <c r="T393" s="11"/>
      <c r="U393" s="11"/>
      <c r="V393" s="11"/>
      <c r="W393" s="11"/>
      <c r="X393" s="12"/>
    </row>
    <row r="394" spans="4:24">
      <c r="D394" s="99"/>
      <c r="E394" s="99"/>
      <c r="F394" s="21"/>
      <c r="G394" s="21"/>
      <c r="I394" s="11"/>
      <c r="J394" s="11"/>
      <c r="K394" s="11"/>
      <c r="L394" s="11"/>
      <c r="M394" s="11"/>
      <c r="N394" s="11"/>
      <c r="O394" s="12"/>
      <c r="P394" s="11"/>
      <c r="Q394" s="11"/>
      <c r="R394" s="11"/>
      <c r="S394" s="11"/>
      <c r="T394" s="11"/>
      <c r="U394" s="11"/>
      <c r="V394" s="11"/>
      <c r="W394" s="11"/>
      <c r="X394" s="12"/>
    </row>
    <row r="395" spans="4:24">
      <c r="D395" s="99"/>
      <c r="E395" s="99"/>
      <c r="F395" s="21"/>
      <c r="G395" s="21"/>
      <c r="I395" s="11"/>
      <c r="J395" s="11"/>
      <c r="K395" s="11"/>
      <c r="L395" s="11"/>
      <c r="M395" s="11"/>
      <c r="N395" s="11"/>
      <c r="O395" s="12"/>
      <c r="P395" s="11"/>
      <c r="Q395" s="11"/>
      <c r="R395" s="11"/>
      <c r="S395" s="11"/>
      <c r="T395" s="11"/>
      <c r="U395" s="11"/>
      <c r="V395" s="11"/>
      <c r="W395" s="11"/>
      <c r="X395" s="12"/>
    </row>
    <row r="396" spans="4:24">
      <c r="D396" s="99"/>
      <c r="E396" s="99"/>
      <c r="F396" s="21"/>
      <c r="G396" s="21"/>
      <c r="I396" s="11"/>
      <c r="J396" s="11"/>
      <c r="K396" s="11"/>
      <c r="L396" s="11"/>
      <c r="M396" s="11"/>
      <c r="N396" s="11"/>
      <c r="O396" s="12"/>
      <c r="P396" s="11"/>
      <c r="Q396" s="11"/>
      <c r="R396" s="11"/>
      <c r="S396" s="11"/>
      <c r="T396" s="11"/>
      <c r="U396" s="11"/>
      <c r="V396" s="11"/>
      <c r="W396" s="11"/>
      <c r="X396" s="12"/>
    </row>
    <row r="397" spans="4:24">
      <c r="D397" s="99"/>
      <c r="E397" s="99"/>
      <c r="F397" s="21"/>
      <c r="G397" s="21"/>
      <c r="I397" s="11"/>
      <c r="J397" s="11"/>
      <c r="K397" s="11"/>
      <c r="L397" s="11"/>
      <c r="M397" s="11"/>
      <c r="N397" s="11"/>
      <c r="O397" s="12"/>
      <c r="P397" s="11"/>
      <c r="Q397" s="11"/>
      <c r="R397" s="11"/>
      <c r="S397" s="11"/>
      <c r="T397" s="11"/>
      <c r="U397" s="11"/>
      <c r="V397" s="11"/>
      <c r="W397" s="11"/>
      <c r="X397" s="12"/>
    </row>
    <row r="398" spans="4:24">
      <c r="D398" s="99"/>
      <c r="E398" s="99"/>
      <c r="F398" s="21"/>
      <c r="G398" s="21"/>
      <c r="I398" s="11"/>
      <c r="J398" s="11"/>
      <c r="K398" s="11"/>
      <c r="L398" s="11"/>
      <c r="M398" s="11"/>
      <c r="N398" s="11"/>
      <c r="O398" s="12"/>
      <c r="P398" s="11"/>
      <c r="Q398" s="11"/>
      <c r="R398" s="11"/>
      <c r="S398" s="11"/>
      <c r="T398" s="11"/>
      <c r="U398" s="11"/>
      <c r="V398" s="11"/>
      <c r="W398" s="11"/>
      <c r="X398" s="12"/>
    </row>
    <row r="399" spans="4:24">
      <c r="D399" s="99"/>
      <c r="E399" s="99"/>
      <c r="F399" s="21"/>
      <c r="G399" s="21"/>
      <c r="I399" s="11"/>
      <c r="J399" s="11"/>
      <c r="K399" s="11"/>
      <c r="L399" s="11"/>
      <c r="M399" s="11"/>
      <c r="N399" s="11"/>
      <c r="O399" s="12"/>
      <c r="P399" s="11"/>
      <c r="Q399" s="11"/>
      <c r="R399" s="11"/>
      <c r="S399" s="11"/>
      <c r="T399" s="11"/>
      <c r="U399" s="11"/>
      <c r="V399" s="11"/>
      <c r="W399" s="11"/>
      <c r="X399" s="12"/>
    </row>
    <row r="400" spans="4:24">
      <c r="D400" s="99"/>
      <c r="E400" s="99"/>
      <c r="F400" s="21"/>
      <c r="G400" s="21"/>
      <c r="I400" s="11"/>
      <c r="J400" s="11"/>
      <c r="K400" s="11"/>
      <c r="L400" s="11"/>
      <c r="M400" s="11"/>
      <c r="N400" s="11"/>
      <c r="O400" s="12"/>
      <c r="P400" s="11"/>
      <c r="Q400" s="11"/>
      <c r="R400" s="11"/>
      <c r="S400" s="11"/>
      <c r="T400" s="11"/>
      <c r="U400" s="11"/>
      <c r="V400" s="11"/>
      <c r="W400" s="11"/>
      <c r="X400" s="12"/>
    </row>
    <row r="401" spans="4:24">
      <c r="D401" s="99"/>
      <c r="E401" s="99"/>
      <c r="F401" s="21"/>
      <c r="G401" s="21"/>
      <c r="I401" s="11"/>
      <c r="J401" s="11"/>
      <c r="K401" s="11"/>
      <c r="L401" s="11"/>
      <c r="M401" s="11"/>
      <c r="N401" s="11"/>
      <c r="O401" s="12"/>
      <c r="P401" s="11"/>
      <c r="Q401" s="11"/>
      <c r="R401" s="11"/>
      <c r="S401" s="11"/>
      <c r="T401" s="11"/>
      <c r="U401" s="11"/>
      <c r="V401" s="11"/>
      <c r="W401" s="11"/>
      <c r="X401" s="12"/>
    </row>
    <row r="402" spans="4:24">
      <c r="F402" s="21"/>
      <c r="G402" s="21"/>
      <c r="I402" s="11"/>
      <c r="J402" s="11"/>
      <c r="K402" s="11"/>
      <c r="L402" s="11"/>
      <c r="M402" s="11"/>
      <c r="N402" s="11"/>
      <c r="O402" s="12"/>
      <c r="P402" s="11"/>
      <c r="Q402" s="11"/>
      <c r="R402" s="11"/>
      <c r="S402" s="11"/>
      <c r="T402" s="11"/>
      <c r="U402" s="11"/>
      <c r="V402" s="11"/>
      <c r="W402" s="11"/>
      <c r="X402" s="12"/>
    </row>
    <row r="403" spans="4:24">
      <c r="F403" s="21"/>
      <c r="G403" s="21"/>
      <c r="I403" s="11"/>
      <c r="J403" s="11"/>
      <c r="K403" s="11"/>
      <c r="L403" s="11"/>
      <c r="M403" s="11"/>
      <c r="N403" s="11"/>
      <c r="O403" s="12"/>
      <c r="P403" s="11"/>
      <c r="Q403" s="11"/>
      <c r="R403" s="11"/>
      <c r="S403" s="11"/>
      <c r="T403" s="11"/>
      <c r="U403" s="11"/>
      <c r="V403" s="11"/>
      <c r="W403" s="11"/>
      <c r="X403" s="12"/>
    </row>
    <row r="404" spans="4:24">
      <c r="F404" s="21"/>
      <c r="G404" s="21"/>
      <c r="I404" s="11"/>
      <c r="J404" s="11"/>
      <c r="K404" s="11"/>
      <c r="L404" s="11"/>
      <c r="M404" s="11"/>
      <c r="N404" s="11"/>
      <c r="O404" s="12"/>
      <c r="P404" s="11"/>
      <c r="Q404" s="11"/>
      <c r="R404" s="11"/>
      <c r="S404" s="11"/>
      <c r="T404" s="11"/>
      <c r="U404" s="11"/>
      <c r="V404" s="11"/>
      <c r="W404" s="11"/>
      <c r="X404" s="12"/>
    </row>
    <row r="405" spans="4:24">
      <c r="F405" s="21"/>
      <c r="G405" s="21"/>
      <c r="I405" s="11"/>
      <c r="J405" s="11"/>
      <c r="K405" s="11"/>
      <c r="L405" s="11"/>
      <c r="M405" s="11"/>
      <c r="N405" s="11"/>
      <c r="O405" s="12"/>
      <c r="P405" s="11"/>
      <c r="Q405" s="11"/>
      <c r="R405" s="11"/>
      <c r="S405" s="11"/>
      <c r="T405" s="11"/>
      <c r="U405" s="11"/>
      <c r="V405" s="11"/>
      <c r="W405" s="11"/>
      <c r="X405" s="12"/>
    </row>
    <row r="406" spans="4:24">
      <c r="F406" s="21"/>
      <c r="G406" s="21"/>
      <c r="I406" s="11"/>
      <c r="J406" s="11"/>
      <c r="K406" s="11"/>
      <c r="L406" s="11"/>
      <c r="M406" s="11"/>
      <c r="N406" s="11"/>
      <c r="O406" s="12"/>
      <c r="P406" s="11"/>
      <c r="Q406" s="11"/>
      <c r="R406" s="11"/>
      <c r="S406" s="11"/>
      <c r="T406" s="11"/>
      <c r="U406" s="11"/>
      <c r="V406" s="11"/>
      <c r="W406" s="11"/>
      <c r="X406" s="12"/>
    </row>
    <row r="407" spans="4:24">
      <c r="F407" s="21"/>
      <c r="G407" s="21"/>
      <c r="I407" s="11"/>
      <c r="J407" s="11"/>
      <c r="K407" s="11"/>
      <c r="L407" s="11"/>
      <c r="M407" s="11"/>
      <c r="N407" s="11"/>
      <c r="O407" s="12"/>
      <c r="P407" s="11"/>
      <c r="Q407" s="11"/>
      <c r="R407" s="11"/>
      <c r="S407" s="11"/>
      <c r="T407" s="11"/>
      <c r="U407" s="11"/>
      <c r="V407" s="11"/>
      <c r="W407" s="11"/>
      <c r="X407" s="12"/>
    </row>
    <row r="408" spans="4:24">
      <c r="F408" s="21"/>
      <c r="G408" s="21"/>
      <c r="I408" s="11"/>
      <c r="J408" s="11"/>
      <c r="K408" s="11"/>
      <c r="L408" s="11"/>
      <c r="M408" s="11"/>
      <c r="N408" s="11"/>
      <c r="O408" s="12"/>
      <c r="P408" s="11"/>
      <c r="Q408" s="11"/>
      <c r="R408" s="11"/>
      <c r="S408" s="11"/>
      <c r="T408" s="11"/>
      <c r="U408" s="11"/>
      <c r="V408" s="11"/>
      <c r="W408" s="11"/>
      <c r="X408" s="12"/>
    </row>
    <row r="409" spans="4:24">
      <c r="F409" s="21"/>
      <c r="G409" s="21"/>
      <c r="I409" s="11"/>
      <c r="J409" s="11"/>
      <c r="K409" s="11"/>
      <c r="L409" s="11"/>
      <c r="M409" s="11"/>
      <c r="N409" s="11"/>
      <c r="O409" s="12"/>
      <c r="P409" s="11"/>
      <c r="Q409" s="11"/>
      <c r="R409" s="11"/>
      <c r="S409" s="11"/>
      <c r="T409" s="11"/>
      <c r="U409" s="11"/>
      <c r="V409" s="11"/>
      <c r="W409" s="11"/>
      <c r="X409" s="12"/>
    </row>
    <row r="410" spans="4:24">
      <c r="F410" s="21"/>
      <c r="G410" s="21"/>
      <c r="I410" s="11"/>
      <c r="J410" s="11"/>
      <c r="K410" s="11"/>
      <c r="L410" s="11"/>
      <c r="M410" s="11"/>
      <c r="N410" s="11"/>
      <c r="O410" s="12"/>
      <c r="P410" s="11"/>
      <c r="Q410" s="11"/>
      <c r="R410" s="11"/>
      <c r="S410" s="11"/>
      <c r="T410" s="11"/>
      <c r="U410" s="11"/>
      <c r="V410" s="11"/>
      <c r="W410" s="11"/>
      <c r="X410" s="12"/>
    </row>
    <row r="411" spans="4:24">
      <c r="F411" s="21"/>
      <c r="G411" s="21"/>
      <c r="I411" s="11"/>
      <c r="J411" s="11"/>
      <c r="K411" s="11"/>
      <c r="L411" s="11"/>
      <c r="M411" s="11"/>
      <c r="N411" s="11"/>
      <c r="O411" s="12"/>
      <c r="P411" s="11"/>
      <c r="Q411" s="11"/>
      <c r="R411" s="11"/>
      <c r="S411" s="11"/>
      <c r="T411" s="11"/>
      <c r="U411" s="11"/>
      <c r="V411" s="11"/>
      <c r="W411" s="11"/>
      <c r="X411" s="12"/>
    </row>
    <row r="412" spans="4:24">
      <c r="F412" s="21"/>
      <c r="G412" s="21"/>
      <c r="I412" s="11"/>
      <c r="J412" s="11"/>
      <c r="K412" s="11"/>
      <c r="L412" s="11"/>
      <c r="M412" s="11"/>
      <c r="N412" s="11"/>
      <c r="O412" s="12"/>
      <c r="P412" s="11"/>
      <c r="Q412" s="11"/>
      <c r="R412" s="11"/>
      <c r="S412" s="11"/>
      <c r="T412" s="11"/>
      <c r="U412" s="11"/>
      <c r="V412" s="11"/>
      <c r="W412" s="11"/>
      <c r="X412" s="12"/>
    </row>
  </sheetData>
  <protectedRanges>
    <protectedRange sqref="R24:X28 R31:X35 V38:X44" name="Range1"/>
    <protectedRange sqref="T38:U38" name="Range1_2"/>
    <protectedRange sqref="T39:U39" name="Range1_3"/>
    <protectedRange sqref="T40:U40" name="Range1_4"/>
    <protectedRange sqref="T41:U41" name="Range1_5"/>
    <protectedRange sqref="T42:U42" name="Range1_6"/>
    <protectedRange sqref="T43:U43" name="Range1_7"/>
    <protectedRange sqref="T44:U44" name="Range1_8"/>
    <protectedRange sqref="R38:S44" name="Range1_9"/>
    <protectedRange sqref="B23:B25" name="Sheet48LeasingSummary1"/>
    <protectedRange sqref="B26:B28" name="Sheet48LeasingSummary2"/>
    <protectedRange sqref="B29:B35" name="Sheet48LeasingSummary3"/>
    <protectedRange sqref="B38:B43" name="Sheet48StermLeases"/>
    <protectedRange sqref="B46:C58" name="Sheet48Fees"/>
    <protectedRange sqref="H4:H35" name="Sheet48PropAmens"/>
    <protectedRange sqref="F39:H43" name="Sheet48Parking"/>
    <protectedRange sqref="P4:P30" name="Sheet48UnitAmens"/>
    <protectedRange sqref="L34:P36" name="Sheet48UtilSummary"/>
    <protectedRange sqref="L38:M42" name="Sheet48OtherUtil1"/>
    <protectedRange sqref="P38:P42" name="Sheet48OtherUtil2"/>
    <protectedRange sqref="R3:X44" name="Sheet48Notes"/>
    <protectedRange sqref="A71:I229" name="Sheet48FloorPlan1"/>
    <protectedRange sqref="K71:M229" name="Sheet48FloorPlan2"/>
  </protectedRanges>
  <dataConsolidate link="1"/>
  <mergeCells count="46">
    <mergeCell ref="R21:X21"/>
    <mergeCell ref="Y1:Z1"/>
    <mergeCell ref="Y2:Z5"/>
    <mergeCell ref="R3:X17"/>
    <mergeCell ref="T18:U18"/>
    <mergeCell ref="R20:X20"/>
    <mergeCell ref="R33:X33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32:X32"/>
    <mergeCell ref="R34:X34"/>
    <mergeCell ref="R35:X35"/>
    <mergeCell ref="R36:X36"/>
    <mergeCell ref="R37:X37"/>
    <mergeCell ref="R38:S38"/>
    <mergeCell ref="T38:U38"/>
    <mergeCell ref="R39:S39"/>
    <mergeCell ref="T39:U39"/>
    <mergeCell ref="R40:S40"/>
    <mergeCell ref="T40:U40"/>
    <mergeCell ref="R41:S41"/>
    <mergeCell ref="T41:U41"/>
    <mergeCell ref="R42:S42"/>
    <mergeCell ref="T42:U42"/>
    <mergeCell ref="R43:S43"/>
    <mergeCell ref="T43:U43"/>
    <mergeCell ref="R44:S44"/>
    <mergeCell ref="T44:U44"/>
    <mergeCell ref="I233:J233"/>
    <mergeCell ref="K233:M233"/>
    <mergeCell ref="N233:O233"/>
    <mergeCell ref="P233:V233"/>
    <mergeCell ref="W233:X233"/>
    <mergeCell ref="I69:J69"/>
    <mergeCell ref="K69:M69"/>
    <mergeCell ref="N69:O69"/>
    <mergeCell ref="P69:V69"/>
    <mergeCell ref="W69:X69"/>
  </mergeCells>
  <dataValidations count="26">
    <dataValidation type="decimal" allowBlank="1" showInputMessage="1" showErrorMessage="1" sqref="J71:J229">
      <formula1>0</formula1>
      <formula2>3000000</formula2>
    </dataValidation>
    <dataValidation type="list" operator="greaterThanOrEqual" allowBlank="1" showInputMessage="1" showErrorMessage="1" sqref="C46:C58">
      <formula1>"Monthly,Annual"</formula1>
    </dataValidation>
    <dataValidation type="list" allowBlank="1" showInputMessage="1" showErrorMessage="1" sqref="B48">
      <formula1>"App Fee Waived-Admin Due, Admin Fee Waived-App Due, Both Fees Waived, Both Fees Due"</formula1>
    </dataValidation>
    <dataValidation type="list" allowBlank="1" showInputMessage="1" showErrorMessage="1" sqref="B33">
      <formula1>"Gift Card, Monthly Concession, One-Time Concession, None"</formula1>
    </dataValidation>
    <dataValidation type="decimal" allowBlank="1" showInputMessage="1" showErrorMessage="1" sqref="B29:B30 B32">
      <formula1>0</formula1>
      <formula2>3000</formula2>
    </dataValidation>
    <dataValidation type="list" allowBlank="1" showInputMessage="1" showErrorMessage="1" sqref="A71:A229">
      <formula1>"Studio,1 Bedroom,2 Bedroom,3 Bedroom,4 Bedroom,5 Bedroom,6 Bedroom"</formula1>
    </dataValidation>
    <dataValidation type="whole" allowBlank="1" showInputMessage="1" showErrorMessage="1" sqref="I71:I229 K71:N229">
      <formula1>0</formula1>
      <formula2>3000000</formula2>
    </dataValidation>
    <dataValidation type="list" allowBlank="1" showInputMessage="1" showErrorMessage="1" sqref="R38:S44">
      <formula1>"Monday,Tuesday,Wednesday,Thursday,Friday,Saturday,Sunday"</formula1>
    </dataValidation>
    <dataValidation type="list" allowBlank="1" showInputMessage="1" showErrorMessage="1" sqref="U45">
      <formula1>"10:00-5:00 PM,10:00-6:00 PM,9:00-6:00 PM,9:00-5:00 PM,12:00-5:00 PM"</formula1>
    </dataValidation>
    <dataValidation type="list" allowBlank="1" showInputMessage="1" showErrorMessage="1" sqref="B22">
      <formula1>"Saturday-Friday,Sunday-Monday,Monday-Sunday"</formula1>
    </dataValidation>
    <dataValidation type="list" allowBlank="1" showInputMessage="1" showErrorMessage="1" sqref="B13">
      <formula1>"New Construction,Operational,Undergoing Renovations"</formula1>
    </dataValidation>
    <dataValidation type="list" allowBlank="1" showInputMessage="1" showErrorMessage="1" sqref="P34:P36 P38:P42">
      <formula1>"Per Bed,Per Unit"</formula1>
    </dataValidation>
    <dataValidation type="list" allowBlank="1" showInputMessage="1" showErrorMessage="1" sqref="B12">
      <formula1>"Student,Conventional,Affordable,Innovative"</formula1>
    </dataValidation>
    <dataValidation type="list" allowBlank="1" showInputMessage="1" showErrorMessage="1" sqref="B14">
      <formula1>"High-Rise,Mid-Rise,Wrap,Garden,Cottage,SFR"</formula1>
    </dataValidation>
    <dataValidation type="list" allowBlank="1" showInputMessage="1" showErrorMessage="1" sqref="H4 P4">
      <formula1>"1,2,3,4,5,N/A"</formula1>
    </dataValidation>
    <dataValidation type="list" allowBlank="1" showInputMessage="1" showErrorMessage="1" sqref="AC19 P18 P23 H71:H229 H5:H35 B41 F39:G43 L38:L42 B38 L34:N36 AC17 S18">
      <formula1>"Yes,No"</formula1>
    </dataValidation>
    <dataValidation type="whole" allowBlank="1" showInputMessage="1" showErrorMessage="1" sqref="M38:M42 T18">
      <formula1>0</formula1>
      <formula2>1000</formula2>
    </dataValidation>
    <dataValidation type="list" allowBlank="1" showInputMessage="1" showErrorMessage="1" sqref="B16">
      <formula1>"Subject Property,Tier 1,Tier 2"</formula1>
    </dataValidation>
    <dataValidation type="list" allowBlank="1" showInputMessage="1" showErrorMessage="1" sqref="P6:P16">
      <formula1>"Yes,No,Varies"</formula1>
    </dataValidation>
    <dataValidation type="whole" operator="greaterThanOrEqual" allowBlank="1" showInputMessage="1" showErrorMessage="1" sqref="B50:B51 O67 B39 B42 B34 B53:B54 B46:B47 B56:B66">
      <formula1>0</formula1>
    </dataValidation>
    <dataValidation type="date" allowBlank="1" showInputMessage="1" showErrorMessage="1" errorTitle="Invalid Date" error="The date must fall within this week." sqref="B35:B36 C32">
      <formula1>TODAY()-5</formula1>
      <formula2>TODAY()</formula2>
    </dataValidation>
    <dataValidation type="list" allowBlank="1" showInputMessage="1" showErrorMessage="1" sqref="B15">
      <formula1>"1,2,3,4,5"</formula1>
    </dataValidation>
    <dataValidation type="whole" allowBlank="1" showInputMessage="1" showErrorMessage="1" sqref="I230:N230">
      <formula1>0</formula1>
      <formula2>3000</formula2>
    </dataValidation>
    <dataValidation type="decimal" allowBlank="1" showInputMessage="1" showErrorMessage="1" sqref="B25:B28">
      <formula1>0</formula1>
      <formula2>1.2</formula2>
    </dataValidation>
    <dataValidation operator="greaterThanOrEqual" allowBlank="1" showInputMessage="1" showErrorMessage="1" sqref="B52 B55 B49"/>
    <dataValidation type="list" allowBlank="1" showInputMessage="1" showErrorMessage="1" sqref="T38:U44">
      <formula1>"9:00 – 5:00,9:00 – 6:00,9:00 – 7:00,10:00 – 5:00,10:00 – 6:00,10:00 – 7:00,11:00 – 4:00,11:00 – 5:00,11:00 – 6:00,11:00 – 7:00,12:00 – 4:00,12:00 – 5:00,12:00 – 6:00,12:00 – 7:00"</formula1>
    </dataValidation>
  </dataValidations>
  <pageMargins left="0.25" right="0.25" top="0.75" bottom="0.75" header="0.3" footer="0.3"/>
  <pageSetup scale="40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tabColor theme="0" tint="-0.14999847407452621"/>
    <pageSetUpPr fitToPage="1"/>
  </sheetPr>
  <dimension ref="A1:AC412"/>
  <sheetViews>
    <sheetView showGridLines="0" zoomScale="85" zoomScaleNormal="85" zoomScaleSheetLayoutView="80" workbookViewId="0">
      <pane ySplit="2" topLeftCell="A6" activePane="bottomLeft" state="frozen"/>
      <selection activeCell="F11" sqref="F11"/>
      <selection pane="bottomLeft" activeCell="D37" sqref="D37"/>
    </sheetView>
  </sheetViews>
  <sheetFormatPr defaultColWidth="9.33203125" defaultRowHeight="13.2"/>
  <cols>
    <col min="1" max="1" width="22.6640625" style="31" customWidth="1"/>
    <col min="2" max="2" width="23" style="1" customWidth="1"/>
    <col min="3" max="3" width="12" style="21" customWidth="1"/>
    <col min="4" max="5" width="10.44140625" style="100" customWidth="1"/>
    <col min="6" max="6" width="9.33203125" style="1" bestFit="1" customWidth="1"/>
    <col min="7" max="7" width="9.33203125" style="1" customWidth="1"/>
    <col min="8" max="8" width="9.44140625" style="8" bestFit="1" customWidth="1"/>
    <col min="9" max="10" width="7.6640625" style="27" customWidth="1"/>
    <col min="11" max="11" width="13.33203125" style="27" customWidth="1"/>
    <col min="12" max="12" width="9.6640625" style="27" customWidth="1"/>
    <col min="13" max="14" width="9.33203125" style="27" bestFit="1" customWidth="1"/>
    <col min="15" max="15" width="11.88671875" style="28" customWidth="1"/>
    <col min="16" max="16" width="11.109375" style="27" customWidth="1"/>
    <col min="17" max="17" width="7.6640625" style="27" customWidth="1"/>
    <col min="18" max="18" width="8.6640625" style="27" customWidth="1"/>
    <col min="19" max="19" width="9.33203125" style="27" bestFit="1" customWidth="1"/>
    <col min="20" max="20" width="9.6640625" style="27" customWidth="1"/>
    <col min="21" max="21" width="8.33203125" style="27" customWidth="1"/>
    <col min="22" max="22" width="8" style="27" customWidth="1"/>
    <col min="23" max="23" width="7.6640625" style="1" customWidth="1"/>
    <col min="24" max="24" width="7.44140625" style="28" customWidth="1"/>
    <col min="25" max="25" width="10.5546875" style="1" bestFit="1" customWidth="1"/>
    <col min="26" max="26" width="9.6640625" style="1" bestFit="1" customWidth="1"/>
    <col min="27" max="16384" width="9.33203125" style="1"/>
  </cols>
  <sheetData>
    <row r="1" spans="1:26" ht="93" customHeight="1">
      <c r="A1" s="172" t="str">
        <f>Dashboard!$A$1</f>
        <v>MARKET SURVEY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173" t="str">
        <f>"Property Detail: "&amp;B4</f>
        <v>Property Detail: Nine East 33rd</v>
      </c>
      <c r="Y1" s="274"/>
      <c r="Z1" s="274"/>
    </row>
    <row r="2" spans="1:26" ht="18" customHeight="1" thickBot="1">
      <c r="A2" s="3"/>
      <c r="B2" s="3"/>
      <c r="C2" s="37"/>
      <c r="D2" s="3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19"/>
      <c r="Y2" s="275"/>
      <c r="Z2" s="275"/>
    </row>
    <row r="3" spans="1:26" ht="12.75" customHeight="1" thickBot="1">
      <c r="A3" s="159" t="s">
        <v>57</v>
      </c>
      <c r="B3" s="159"/>
      <c r="C3" s="20"/>
      <c r="D3" s="37"/>
      <c r="E3" s="160" t="s">
        <v>58</v>
      </c>
      <c r="F3" s="159"/>
      <c r="G3" s="159"/>
      <c r="H3" s="159"/>
      <c r="I3" s="3"/>
      <c r="J3" s="3"/>
      <c r="K3" s="159" t="s">
        <v>59</v>
      </c>
      <c r="L3" s="159"/>
      <c r="M3" s="159"/>
      <c r="N3" s="159"/>
      <c r="O3" s="159"/>
      <c r="P3" s="159"/>
      <c r="Q3" s="1"/>
      <c r="R3" s="277" t="s">
        <v>209</v>
      </c>
      <c r="S3" s="277"/>
      <c r="T3" s="277"/>
      <c r="U3" s="277"/>
      <c r="V3" s="277"/>
      <c r="W3" s="277"/>
      <c r="X3" s="277"/>
      <c r="Y3" s="275"/>
      <c r="Z3" s="275"/>
    </row>
    <row r="4" spans="1:26" ht="12.75" customHeight="1">
      <c r="A4" s="138" t="s">
        <v>0</v>
      </c>
      <c r="B4" s="144" t="s">
        <v>262</v>
      </c>
      <c r="C4" s="37"/>
      <c r="D4" s="37"/>
      <c r="E4" s="136" t="s">
        <v>60</v>
      </c>
      <c r="F4" s="38"/>
      <c r="G4" s="3"/>
      <c r="H4" s="137">
        <v>5</v>
      </c>
      <c r="I4" s="3"/>
      <c r="J4" s="3"/>
      <c r="K4" s="136" t="s">
        <v>61</v>
      </c>
      <c r="L4" s="38"/>
      <c r="M4" s="3"/>
      <c r="N4" s="39"/>
      <c r="P4" s="137">
        <v>5</v>
      </c>
      <c r="Q4" s="1"/>
      <c r="R4" s="277"/>
      <c r="S4" s="277"/>
      <c r="T4" s="277"/>
      <c r="U4" s="277"/>
      <c r="V4" s="277"/>
      <c r="W4" s="277"/>
      <c r="X4" s="277"/>
      <c r="Y4" s="275"/>
      <c r="Z4" s="275"/>
    </row>
    <row r="5" spans="1:26" ht="12.75" customHeight="1">
      <c r="A5" s="31" t="s">
        <v>212</v>
      </c>
      <c r="B5" s="175"/>
      <c r="C5" s="37"/>
      <c r="D5" s="37"/>
      <c r="E5" s="138" t="s">
        <v>163</v>
      </c>
      <c r="F5" s="3"/>
      <c r="G5" s="3"/>
      <c r="H5" s="139"/>
      <c r="I5" s="3"/>
      <c r="J5" s="3"/>
      <c r="K5" s="138" t="s">
        <v>65</v>
      </c>
      <c r="L5" s="3"/>
      <c r="M5" s="3"/>
      <c r="N5" s="3"/>
      <c r="P5" s="152"/>
      <c r="Q5" s="1"/>
      <c r="R5" s="277"/>
      <c r="S5" s="277"/>
      <c r="T5" s="277"/>
      <c r="U5" s="277"/>
      <c r="V5" s="277"/>
      <c r="W5" s="277"/>
      <c r="X5" s="277"/>
      <c r="Y5" s="275"/>
      <c r="Z5" s="275"/>
    </row>
    <row r="6" spans="1:26" ht="12.75" customHeight="1">
      <c r="A6" s="138" t="s">
        <v>62</v>
      </c>
      <c r="B6" s="144" t="s">
        <v>263</v>
      </c>
      <c r="C6" s="37"/>
      <c r="D6" s="37"/>
      <c r="E6" s="138" t="s">
        <v>63</v>
      </c>
      <c r="F6" s="3"/>
      <c r="G6" s="3"/>
      <c r="H6" s="139"/>
      <c r="I6" s="3"/>
      <c r="J6" s="3"/>
      <c r="K6" s="138" t="s">
        <v>67</v>
      </c>
      <c r="L6" s="3"/>
      <c r="M6" s="3"/>
      <c r="N6" s="3"/>
      <c r="P6" s="153" t="s">
        <v>243</v>
      </c>
      <c r="Q6" s="1"/>
      <c r="R6" s="277"/>
      <c r="S6" s="277"/>
      <c r="T6" s="277"/>
      <c r="U6" s="277"/>
      <c r="V6" s="277"/>
      <c r="W6" s="277"/>
      <c r="X6" s="277"/>
    </row>
    <row r="7" spans="1:26" ht="12.75" customHeight="1">
      <c r="A7" s="138"/>
      <c r="B7" s="144" t="s">
        <v>264</v>
      </c>
      <c r="C7" s="40"/>
      <c r="D7" s="37"/>
      <c r="E7" s="140" t="s">
        <v>66</v>
      </c>
      <c r="H7" s="139"/>
      <c r="I7" s="3"/>
      <c r="J7" s="3"/>
      <c r="K7" s="138" t="s">
        <v>70</v>
      </c>
      <c r="L7" s="3"/>
      <c r="M7" s="3"/>
      <c r="N7" s="3"/>
      <c r="P7" s="153" t="s">
        <v>64</v>
      </c>
      <c r="Q7" s="1"/>
      <c r="R7" s="277"/>
      <c r="S7" s="277"/>
      <c r="T7" s="277"/>
      <c r="U7" s="277"/>
      <c r="V7" s="277"/>
      <c r="W7" s="277"/>
      <c r="X7" s="277"/>
    </row>
    <row r="8" spans="1:26" ht="12.75" customHeight="1">
      <c r="A8" s="138" t="s">
        <v>68</v>
      </c>
      <c r="B8" s="145" t="s">
        <v>265</v>
      </c>
      <c r="C8" s="37"/>
      <c r="D8" s="37"/>
      <c r="E8" s="136" t="s">
        <v>69</v>
      </c>
      <c r="F8" s="38"/>
      <c r="G8" s="3"/>
      <c r="H8" s="139" t="s">
        <v>56</v>
      </c>
      <c r="I8" s="3"/>
      <c r="J8" s="3"/>
      <c r="K8" s="138" t="s">
        <v>73</v>
      </c>
      <c r="L8" s="3"/>
      <c r="M8" s="3"/>
      <c r="N8" s="3"/>
      <c r="P8" s="153" t="s">
        <v>56</v>
      </c>
      <c r="Q8" s="1"/>
      <c r="R8" s="277"/>
      <c r="S8" s="277"/>
      <c r="T8" s="277"/>
      <c r="U8" s="277"/>
      <c r="V8" s="277"/>
      <c r="W8" s="277"/>
      <c r="X8" s="277"/>
    </row>
    <row r="9" spans="1:26" ht="12.75" customHeight="1">
      <c r="A9" s="138" t="s">
        <v>71</v>
      </c>
      <c r="B9" s="144" t="s">
        <v>266</v>
      </c>
      <c r="C9" s="37"/>
      <c r="D9" s="37"/>
      <c r="E9" s="136" t="s">
        <v>72</v>
      </c>
      <c r="F9" s="38"/>
      <c r="G9" s="3"/>
      <c r="H9" s="139" t="s">
        <v>56</v>
      </c>
      <c r="I9" s="3"/>
      <c r="J9" s="3"/>
      <c r="K9" s="138" t="s">
        <v>181</v>
      </c>
      <c r="L9" s="3"/>
      <c r="M9" s="3"/>
      <c r="N9" s="3"/>
      <c r="P9" s="153"/>
      <c r="Q9" s="1"/>
      <c r="R9" s="277"/>
      <c r="S9" s="277"/>
      <c r="T9" s="277"/>
      <c r="U9" s="277"/>
      <c r="V9" s="277"/>
      <c r="W9" s="277"/>
      <c r="X9" s="277"/>
    </row>
    <row r="10" spans="1:26" ht="12.75" customHeight="1">
      <c r="A10" s="138" t="s">
        <v>74</v>
      </c>
      <c r="B10" s="144" t="s">
        <v>267</v>
      </c>
      <c r="C10" s="37"/>
      <c r="D10" s="37"/>
      <c r="E10" s="140" t="s">
        <v>75</v>
      </c>
      <c r="H10" s="139" t="s">
        <v>56</v>
      </c>
      <c r="I10" s="3"/>
      <c r="J10" s="3"/>
      <c r="K10" s="138" t="s">
        <v>182</v>
      </c>
      <c r="L10" s="3"/>
      <c r="M10" s="3"/>
      <c r="N10" s="3"/>
      <c r="P10" s="153"/>
      <c r="Q10" s="1"/>
      <c r="R10" s="277"/>
      <c r="S10" s="277"/>
      <c r="T10" s="277"/>
      <c r="U10" s="277"/>
      <c r="V10" s="277"/>
      <c r="W10" s="277"/>
      <c r="X10" s="277"/>
      <c r="Y10"/>
    </row>
    <row r="11" spans="1:26" ht="12.75" customHeight="1">
      <c r="A11" s="138" t="s">
        <v>76</v>
      </c>
      <c r="B11" s="144" t="s">
        <v>267</v>
      </c>
      <c r="C11" s="41"/>
      <c r="D11" s="37"/>
      <c r="E11" s="138" t="s">
        <v>161</v>
      </c>
      <c r="F11" s="3"/>
      <c r="G11" s="3"/>
      <c r="H11" s="139" t="s">
        <v>64</v>
      </c>
      <c r="I11" s="3"/>
      <c r="J11" s="3"/>
      <c r="K11" s="138" t="s">
        <v>183</v>
      </c>
      <c r="L11" s="3"/>
      <c r="M11" s="3"/>
      <c r="N11" s="3"/>
      <c r="P11" s="153"/>
      <c r="Q11" s="1"/>
      <c r="R11" s="277"/>
      <c r="S11" s="277"/>
      <c r="T11" s="277"/>
      <c r="U11" s="277"/>
      <c r="V11" s="277"/>
      <c r="W11" s="277"/>
      <c r="X11" s="277"/>
    </row>
    <row r="12" spans="1:26" ht="12.75" customHeight="1">
      <c r="A12" s="138" t="s">
        <v>78</v>
      </c>
      <c r="B12" s="146" t="s">
        <v>238</v>
      </c>
      <c r="C12" s="41"/>
      <c r="D12" s="37"/>
      <c r="E12" s="138" t="s">
        <v>162</v>
      </c>
      <c r="F12" s="3"/>
      <c r="G12" s="3"/>
      <c r="H12" s="139" t="s">
        <v>64</v>
      </c>
      <c r="I12" s="3"/>
      <c r="J12" s="3"/>
      <c r="K12" s="138" t="s">
        <v>184</v>
      </c>
      <c r="L12" s="3"/>
      <c r="M12" s="3"/>
      <c r="N12" s="3"/>
      <c r="P12" s="153" t="s">
        <v>56</v>
      </c>
      <c r="Q12" s="1"/>
      <c r="R12" s="277"/>
      <c r="S12" s="277"/>
      <c r="T12" s="277"/>
      <c r="U12" s="277"/>
      <c r="V12" s="277"/>
      <c r="W12" s="277"/>
      <c r="X12" s="277"/>
    </row>
    <row r="13" spans="1:26" ht="12.75" customHeight="1">
      <c r="A13" s="138" t="s">
        <v>155</v>
      </c>
      <c r="B13" s="146" t="s">
        <v>156</v>
      </c>
      <c r="C13" s="37"/>
      <c r="D13" s="37"/>
      <c r="E13" s="138" t="s">
        <v>79</v>
      </c>
      <c r="F13" s="3"/>
      <c r="G13" s="3"/>
      <c r="H13" s="139" t="s">
        <v>64</v>
      </c>
      <c r="I13" s="3"/>
      <c r="J13" s="3"/>
      <c r="K13" s="138" t="s">
        <v>185</v>
      </c>
      <c r="L13" s="3"/>
      <c r="M13" s="3"/>
      <c r="N13" s="3"/>
      <c r="P13" s="153" t="s">
        <v>64</v>
      </c>
      <c r="Q13" s="1"/>
      <c r="R13" s="277"/>
      <c r="S13" s="277"/>
      <c r="T13" s="277"/>
      <c r="U13" s="277"/>
      <c r="V13" s="277"/>
      <c r="W13" s="277"/>
      <c r="X13" s="277"/>
    </row>
    <row r="14" spans="1:26" ht="12.75" customHeight="1">
      <c r="A14" s="138" t="s">
        <v>2</v>
      </c>
      <c r="B14" s="144" t="s">
        <v>239</v>
      </c>
      <c r="C14" s="42"/>
      <c r="D14" s="43"/>
      <c r="E14" s="138" t="s">
        <v>81</v>
      </c>
      <c r="F14" s="3"/>
      <c r="G14" s="3"/>
      <c r="H14" s="139" t="s">
        <v>64</v>
      </c>
      <c r="I14" s="3"/>
      <c r="J14" s="3"/>
      <c r="K14" s="138" t="s">
        <v>186</v>
      </c>
      <c r="L14" s="3"/>
      <c r="M14" s="3"/>
      <c r="N14" s="3"/>
      <c r="P14" s="153" t="s">
        <v>64</v>
      </c>
      <c r="Q14" s="1"/>
      <c r="R14" s="277"/>
      <c r="S14" s="277"/>
      <c r="T14" s="277"/>
      <c r="U14" s="277"/>
      <c r="V14" s="277"/>
      <c r="W14" s="277"/>
      <c r="X14" s="277"/>
    </row>
    <row r="15" spans="1:26" ht="12.75" customHeight="1">
      <c r="A15" s="138" t="s">
        <v>82</v>
      </c>
      <c r="B15" s="147">
        <v>5</v>
      </c>
      <c r="C15" s="37"/>
      <c r="D15" s="43"/>
      <c r="E15" s="138" t="s">
        <v>165</v>
      </c>
      <c r="F15" s="3"/>
      <c r="G15" s="3"/>
      <c r="H15" s="139"/>
      <c r="I15" s="3"/>
      <c r="J15" s="3"/>
      <c r="K15" s="138" t="s">
        <v>187</v>
      </c>
      <c r="L15" s="3"/>
      <c r="M15" s="3"/>
      <c r="N15" s="3"/>
      <c r="P15" s="153" t="s">
        <v>64</v>
      </c>
      <c r="Q15" s="1"/>
      <c r="R15" s="277"/>
      <c r="S15" s="277"/>
      <c r="T15" s="277"/>
      <c r="U15" s="277"/>
      <c r="V15" s="277"/>
      <c r="W15" s="277"/>
      <c r="X15" s="277"/>
    </row>
    <row r="16" spans="1:26" ht="12.75" customHeight="1">
      <c r="A16" s="138" t="s">
        <v>84</v>
      </c>
      <c r="B16" s="144" t="s">
        <v>242</v>
      </c>
      <c r="C16" s="37"/>
      <c r="D16" s="43"/>
      <c r="E16" s="138" t="s">
        <v>166</v>
      </c>
      <c r="F16" s="3"/>
      <c r="G16" s="3"/>
      <c r="H16" s="139" t="s">
        <v>64</v>
      </c>
      <c r="I16" s="3"/>
      <c r="J16" s="3"/>
      <c r="K16" s="138" t="s">
        <v>180</v>
      </c>
      <c r="L16" s="3"/>
      <c r="M16" s="3"/>
      <c r="N16" s="3"/>
      <c r="P16" s="153" t="s">
        <v>64</v>
      </c>
      <c r="Q16" s="1"/>
      <c r="R16" s="277"/>
      <c r="S16" s="277"/>
      <c r="T16" s="277"/>
      <c r="U16" s="277"/>
      <c r="V16" s="277"/>
      <c r="W16" s="277"/>
      <c r="X16" s="277"/>
    </row>
    <row r="17" spans="1:29" ht="12.75" customHeight="1">
      <c r="A17" s="138" t="s">
        <v>86</v>
      </c>
      <c r="B17" s="144">
        <v>2016</v>
      </c>
      <c r="C17" s="41"/>
      <c r="D17" s="43"/>
      <c r="E17" s="138" t="s">
        <v>167</v>
      </c>
      <c r="F17" s="3"/>
      <c r="G17" s="3"/>
      <c r="H17" s="139" t="s">
        <v>64</v>
      </c>
      <c r="I17" s="3"/>
      <c r="J17" s="3"/>
      <c r="K17" s="161" t="s">
        <v>43</v>
      </c>
      <c r="L17" s="162"/>
      <c r="M17" s="162"/>
      <c r="N17" s="162"/>
      <c r="O17" s="182"/>
      <c r="P17" s="163"/>
      <c r="Q17" s="1"/>
      <c r="R17" s="277"/>
      <c r="S17" s="277"/>
      <c r="T17" s="277"/>
      <c r="U17" s="277"/>
      <c r="V17" s="277"/>
      <c r="W17" s="277"/>
      <c r="X17" s="277"/>
      <c r="Z17" s="3"/>
      <c r="AA17" s="3"/>
      <c r="AB17" s="3"/>
      <c r="AC17" s="45"/>
    </row>
    <row r="18" spans="1:29" ht="12.75" customHeight="1">
      <c r="A18" s="138" t="s">
        <v>89</v>
      </c>
      <c r="B18" s="146">
        <v>44531</v>
      </c>
      <c r="C18" s="41"/>
      <c r="D18" s="37"/>
      <c r="E18" s="136" t="s">
        <v>168</v>
      </c>
      <c r="F18" s="38"/>
      <c r="G18" s="3"/>
      <c r="H18" s="139" t="s">
        <v>64</v>
      </c>
      <c r="I18" s="3"/>
      <c r="J18" s="3"/>
      <c r="K18" s="138" t="s">
        <v>77</v>
      </c>
      <c r="L18" s="3"/>
      <c r="M18" s="3"/>
      <c r="N18" s="3"/>
      <c r="P18" s="210" t="s">
        <v>64</v>
      </c>
      <c r="Q18" s="1"/>
      <c r="R18" s="1"/>
      <c r="S18" s="8"/>
      <c r="T18" s="276"/>
      <c r="U18" s="276"/>
      <c r="V18" s="44"/>
      <c r="W18" s="44"/>
      <c r="X18" s="44"/>
      <c r="Z18" s="3"/>
      <c r="AB18" s="3"/>
      <c r="AC18" s="45"/>
    </row>
    <row r="19" spans="1:29" ht="12.75" customHeight="1" thickBot="1">
      <c r="A19" s="141" t="s">
        <v>92</v>
      </c>
      <c r="B19" s="148" t="s">
        <v>206</v>
      </c>
      <c r="C19" s="8"/>
      <c r="D19" s="37"/>
      <c r="E19" s="138" t="s">
        <v>169</v>
      </c>
      <c r="F19" s="3"/>
      <c r="G19" s="3"/>
      <c r="H19" s="139" t="s">
        <v>56</v>
      </c>
      <c r="I19" s="3"/>
      <c r="J19" s="3"/>
      <c r="K19" s="138" t="s">
        <v>80</v>
      </c>
      <c r="L19" s="3"/>
      <c r="M19" s="3"/>
      <c r="N19" s="3"/>
      <c r="P19" s="208">
        <v>0</v>
      </c>
      <c r="Q19" s="102">
        <f>IF($P$18="No",$P$19 + $P$20 + $P$21,0)</f>
        <v>0</v>
      </c>
      <c r="R19" s="159" t="s">
        <v>95</v>
      </c>
      <c r="S19" s="159"/>
      <c r="T19" s="159"/>
      <c r="U19" s="159"/>
      <c r="V19" s="159"/>
      <c r="W19" s="159"/>
      <c r="X19" s="159"/>
      <c r="Y19" s="38"/>
      <c r="Z19" s="3"/>
      <c r="AA19" s="3"/>
      <c r="AC19" s="45"/>
    </row>
    <row r="20" spans="1:29" ht="12.75" customHeight="1">
      <c r="A20" s="1"/>
      <c r="C20" s="20"/>
      <c r="D20" s="37"/>
      <c r="E20" s="138" t="s">
        <v>170</v>
      </c>
      <c r="F20" s="3"/>
      <c r="G20" s="3"/>
      <c r="H20" s="139"/>
      <c r="I20" s="3"/>
      <c r="J20" s="3"/>
      <c r="K20" s="138" t="s">
        <v>188</v>
      </c>
      <c r="L20" s="3"/>
      <c r="M20" s="3"/>
      <c r="N20" s="3"/>
      <c r="P20" s="208">
        <v>0</v>
      </c>
      <c r="R20" s="286" t="s">
        <v>98</v>
      </c>
      <c r="S20" s="287"/>
      <c r="T20" s="287"/>
      <c r="U20" s="287"/>
      <c r="V20" s="287"/>
      <c r="W20" s="287"/>
      <c r="X20" s="288"/>
      <c r="Y20" s="38"/>
      <c r="Z20" s="38"/>
      <c r="AA20" s="38"/>
      <c r="AC20" s="45"/>
    </row>
    <row r="21" spans="1:29" ht="12.75" customHeight="1">
      <c r="A21" s="159" t="s">
        <v>96</v>
      </c>
      <c r="B21" s="159"/>
      <c r="C21" s="20"/>
      <c r="D21" s="37"/>
      <c r="E21" s="138" t="s">
        <v>171</v>
      </c>
      <c r="F21" s="3"/>
      <c r="G21" s="3"/>
      <c r="H21" s="139" t="s">
        <v>56</v>
      </c>
      <c r="I21" s="3"/>
      <c r="J21" s="3"/>
      <c r="K21" s="138" t="s">
        <v>189</v>
      </c>
      <c r="L21" s="3"/>
      <c r="M21" s="3"/>
      <c r="N21" s="3"/>
      <c r="P21" s="208">
        <v>0</v>
      </c>
      <c r="R21" s="283" t="s">
        <v>348</v>
      </c>
      <c r="S21" s="284"/>
      <c r="T21" s="284"/>
      <c r="U21" s="284"/>
      <c r="V21" s="284"/>
      <c r="W21" s="284"/>
      <c r="X21" s="285"/>
      <c r="Y21" s="38"/>
      <c r="Z21" s="38"/>
      <c r="AA21" s="38"/>
      <c r="AC21" s="45"/>
    </row>
    <row r="22" spans="1:29" ht="12.75" customHeight="1">
      <c r="A22" s="138" t="s">
        <v>157</v>
      </c>
      <c r="B22" s="144" t="s">
        <v>158</v>
      </c>
      <c r="C22" s="20"/>
      <c r="D22" s="37"/>
      <c r="E22" s="136" t="s">
        <v>172</v>
      </c>
      <c r="F22" s="3"/>
      <c r="G22" s="3"/>
      <c r="H22" s="139" t="s">
        <v>56</v>
      </c>
      <c r="I22" s="3"/>
      <c r="J22" s="3"/>
      <c r="K22" s="161" t="s">
        <v>42</v>
      </c>
      <c r="L22" s="162"/>
      <c r="M22" s="162"/>
      <c r="N22" s="162"/>
      <c r="O22" s="182"/>
      <c r="P22" s="163"/>
      <c r="R22" s="283"/>
      <c r="S22" s="284"/>
      <c r="T22" s="284"/>
      <c r="U22" s="284"/>
      <c r="V22" s="284"/>
      <c r="W22" s="284"/>
      <c r="X22" s="285"/>
      <c r="Y22" s="38"/>
      <c r="Z22" s="38"/>
      <c r="AA22" s="38"/>
      <c r="AC22" s="45"/>
    </row>
    <row r="23" spans="1:29" ht="12.75" customHeight="1">
      <c r="A23" s="138" t="s">
        <v>159</v>
      </c>
      <c r="B23" s="135">
        <v>45586</v>
      </c>
      <c r="C23" s="20"/>
      <c r="D23" s="37"/>
      <c r="E23" s="136" t="s">
        <v>173</v>
      </c>
      <c r="F23" s="38"/>
      <c r="G23" s="3"/>
      <c r="H23" s="139" t="s">
        <v>56</v>
      </c>
      <c r="I23" s="3"/>
      <c r="J23" s="3"/>
      <c r="K23" s="138" t="s">
        <v>77</v>
      </c>
      <c r="L23" s="3"/>
      <c r="M23" s="3"/>
      <c r="N23" s="3"/>
      <c r="P23" s="139" t="s">
        <v>56</v>
      </c>
      <c r="R23" s="291" t="s">
        <v>351</v>
      </c>
      <c r="S23" s="284"/>
      <c r="T23" s="284"/>
      <c r="U23" s="284"/>
      <c r="V23" s="284"/>
      <c r="W23" s="284"/>
      <c r="X23" s="285"/>
      <c r="Y23" s="38"/>
      <c r="Z23" s="38"/>
      <c r="AA23" s="38"/>
      <c r="AC23" s="45"/>
    </row>
    <row r="24" spans="1:29" ht="12.75" customHeight="1">
      <c r="A24" s="140" t="s">
        <v>160</v>
      </c>
      <c r="B24" s="135">
        <v>45586</v>
      </c>
      <c r="C24" s="46"/>
      <c r="D24" s="37"/>
      <c r="E24" s="138" t="s">
        <v>174</v>
      </c>
      <c r="F24" s="3"/>
      <c r="G24" s="3"/>
      <c r="H24" s="139" t="s">
        <v>56</v>
      </c>
      <c r="I24" s="3"/>
      <c r="J24" s="3"/>
      <c r="K24" s="138" t="s">
        <v>80</v>
      </c>
      <c r="L24" s="3"/>
      <c r="M24" s="3"/>
      <c r="N24" s="3"/>
      <c r="P24" s="208">
        <v>0</v>
      </c>
      <c r="R24" s="283"/>
      <c r="S24" s="284"/>
      <c r="T24" s="284"/>
      <c r="U24" s="284"/>
      <c r="V24" s="284"/>
      <c r="W24" s="284"/>
      <c r="X24" s="285"/>
      <c r="Y24" s="38"/>
      <c r="Z24" s="3"/>
      <c r="AA24" s="3"/>
      <c r="AB24" s="3"/>
      <c r="AC24" s="45"/>
    </row>
    <row r="25" spans="1:29" ht="12.75" customHeight="1">
      <c r="A25" s="138" t="s">
        <v>99</v>
      </c>
      <c r="B25" s="134">
        <v>0</v>
      </c>
      <c r="C25" s="47"/>
      <c r="D25" s="37"/>
      <c r="E25" s="138" t="s">
        <v>175</v>
      </c>
      <c r="F25" s="3"/>
      <c r="G25" s="3"/>
      <c r="H25" s="139" t="s">
        <v>64</v>
      </c>
      <c r="I25" s="1"/>
      <c r="J25" s="1"/>
      <c r="K25" s="161" t="s">
        <v>88</v>
      </c>
      <c r="L25" s="162"/>
      <c r="M25" s="162"/>
      <c r="N25" s="162"/>
      <c r="O25" s="182"/>
      <c r="P25" s="163"/>
      <c r="R25" s="283"/>
      <c r="S25" s="284"/>
      <c r="T25" s="284"/>
      <c r="U25" s="284"/>
      <c r="V25" s="284"/>
      <c r="W25" s="284"/>
      <c r="X25" s="285"/>
      <c r="Y25" s="38"/>
      <c r="Z25" s="3"/>
      <c r="AA25" s="3"/>
      <c r="AB25" s="3"/>
      <c r="AC25" s="45"/>
    </row>
    <row r="26" spans="1:29" ht="12.75" customHeight="1">
      <c r="A26" s="138" t="s">
        <v>101</v>
      </c>
      <c r="B26" s="134"/>
      <c r="C26" s="46"/>
      <c r="D26" s="37"/>
      <c r="E26" s="138" t="s">
        <v>176</v>
      </c>
      <c r="F26" s="3"/>
      <c r="G26" s="3"/>
      <c r="H26" s="139"/>
      <c r="I26" s="1"/>
      <c r="J26" s="1"/>
      <c r="K26" s="138" t="s">
        <v>191</v>
      </c>
      <c r="L26" s="3"/>
      <c r="M26" s="3"/>
      <c r="N26" s="3"/>
      <c r="P26" s="208">
        <v>0</v>
      </c>
      <c r="R26" s="283"/>
      <c r="S26" s="284"/>
      <c r="T26" s="284"/>
      <c r="U26" s="284"/>
      <c r="V26" s="284"/>
      <c r="W26" s="284"/>
      <c r="X26" s="285"/>
      <c r="Y26" s="38"/>
      <c r="Z26" s="3"/>
      <c r="AA26" s="3"/>
      <c r="AB26" s="3"/>
      <c r="AC26" s="45"/>
    </row>
    <row r="27" spans="1:29" ht="12.75" customHeight="1">
      <c r="A27" s="138" t="s">
        <v>104</v>
      </c>
      <c r="B27" s="134">
        <v>0</v>
      </c>
      <c r="C27" s="47"/>
      <c r="D27" s="37"/>
      <c r="E27" s="138" t="s">
        <v>177</v>
      </c>
      <c r="F27" s="3"/>
      <c r="G27" s="3"/>
      <c r="H27" s="139" t="s">
        <v>64</v>
      </c>
      <c r="I27" s="1"/>
      <c r="J27" s="1"/>
      <c r="K27" s="138" t="s">
        <v>91</v>
      </c>
      <c r="L27" s="3"/>
      <c r="M27" s="3"/>
      <c r="N27" s="3"/>
      <c r="P27" s="208">
        <v>0</v>
      </c>
      <c r="R27" s="283"/>
      <c r="S27" s="284"/>
      <c r="T27" s="284"/>
      <c r="U27" s="284"/>
      <c r="V27" s="284"/>
      <c r="W27" s="284"/>
      <c r="X27" s="285"/>
      <c r="Y27" s="38"/>
      <c r="Z27" s="38"/>
      <c r="AA27" s="38"/>
      <c r="AB27" s="3"/>
      <c r="AC27" s="45"/>
    </row>
    <row r="28" spans="1:29" ht="12.75" customHeight="1">
      <c r="A28" s="138" t="s">
        <v>109</v>
      </c>
      <c r="B28" s="134"/>
      <c r="C28" s="49"/>
      <c r="D28" s="37"/>
      <c r="E28" s="138" t="s">
        <v>178</v>
      </c>
      <c r="F28" s="3"/>
      <c r="G28" s="3"/>
      <c r="H28" s="139" t="s">
        <v>64</v>
      </c>
      <c r="I28" s="1"/>
      <c r="J28" s="1"/>
      <c r="K28" s="138" t="s">
        <v>94</v>
      </c>
      <c r="L28" s="3"/>
      <c r="M28" s="3"/>
      <c r="N28" s="3"/>
      <c r="P28" s="208">
        <v>0</v>
      </c>
      <c r="R28" s="283"/>
      <c r="S28" s="284"/>
      <c r="T28" s="284"/>
      <c r="U28" s="284"/>
      <c r="V28" s="284"/>
      <c r="W28" s="284"/>
      <c r="X28" s="285"/>
      <c r="Y28" s="38"/>
      <c r="Z28" s="38"/>
    </row>
    <row r="29" spans="1:29" ht="12.75" customHeight="1">
      <c r="A29" s="138" t="s">
        <v>112</v>
      </c>
      <c r="B29" s="200"/>
      <c r="C29" s="49"/>
      <c r="D29" s="37"/>
      <c r="E29" s="136" t="s">
        <v>179</v>
      </c>
      <c r="F29" s="38"/>
      <c r="G29" s="3"/>
      <c r="H29" s="139"/>
      <c r="I29" s="1"/>
      <c r="J29" s="1"/>
      <c r="K29" s="138" t="s">
        <v>190</v>
      </c>
      <c r="L29" s="3"/>
      <c r="M29" s="3"/>
      <c r="N29" s="3"/>
      <c r="P29" s="208">
        <v>0</v>
      </c>
      <c r="R29" s="283"/>
      <c r="S29" s="284"/>
      <c r="T29" s="284"/>
      <c r="U29" s="284"/>
      <c r="V29" s="284"/>
      <c r="W29" s="284"/>
      <c r="X29" s="285"/>
      <c r="Y29" s="38"/>
      <c r="Z29" s="3"/>
    </row>
    <row r="30" spans="1:29" ht="12.75" customHeight="1" thickBot="1">
      <c r="A30" s="138" t="s">
        <v>115</v>
      </c>
      <c r="B30" s="200"/>
      <c r="C30" s="49"/>
      <c r="D30" s="1"/>
      <c r="E30" s="138" t="s">
        <v>83</v>
      </c>
      <c r="F30" s="3"/>
      <c r="G30" s="3"/>
      <c r="H30" s="139" t="s">
        <v>56</v>
      </c>
      <c r="I30" s="1"/>
      <c r="J30" s="1"/>
      <c r="K30" s="141" t="s">
        <v>149</v>
      </c>
      <c r="L30" s="142"/>
      <c r="M30" s="142"/>
      <c r="N30" s="142"/>
      <c r="O30" s="181"/>
      <c r="P30" s="209">
        <v>0</v>
      </c>
      <c r="R30" s="286" t="s">
        <v>120</v>
      </c>
      <c r="S30" s="287"/>
      <c r="T30" s="287"/>
      <c r="U30" s="287"/>
      <c r="V30" s="287"/>
      <c r="W30" s="287"/>
      <c r="X30" s="288"/>
      <c r="Y30" s="38"/>
      <c r="Z30" s="3"/>
    </row>
    <row r="31" spans="1:29" ht="12.75" customHeight="1">
      <c r="A31" s="31" t="s">
        <v>213</v>
      </c>
      <c r="B31" s="200">
        <v>0</v>
      </c>
      <c r="C31" s="52"/>
      <c r="D31" s="1"/>
      <c r="E31" s="138" t="s">
        <v>85</v>
      </c>
      <c r="F31" s="3"/>
      <c r="G31" s="3"/>
      <c r="H31" s="139" t="s">
        <v>64</v>
      </c>
      <c r="I31" s="1"/>
      <c r="J31" s="1"/>
      <c r="K31" s="1"/>
      <c r="L31" s="1"/>
      <c r="M31" s="1"/>
      <c r="N31" s="1"/>
      <c r="O31" s="1"/>
      <c r="P31" s="1"/>
      <c r="R31" s="283"/>
      <c r="S31" s="284"/>
      <c r="T31" s="284"/>
      <c r="U31" s="284"/>
      <c r="V31" s="284"/>
      <c r="W31" s="284"/>
      <c r="X31" s="285"/>
      <c r="Y31" s="38"/>
    </row>
    <row r="32" spans="1:29" ht="12.75" customHeight="1">
      <c r="A32" s="138" t="s">
        <v>117</v>
      </c>
      <c r="B32" s="200">
        <v>0</v>
      </c>
      <c r="C32" s="55"/>
      <c r="D32" s="1"/>
      <c r="E32" s="138" t="s">
        <v>87</v>
      </c>
      <c r="F32" s="3"/>
      <c r="G32" s="3"/>
      <c r="H32" s="139" t="s">
        <v>64</v>
      </c>
      <c r="I32" s="1"/>
      <c r="J32" s="1"/>
      <c r="K32" s="159" t="s">
        <v>103</v>
      </c>
      <c r="L32" s="159"/>
      <c r="M32" s="159"/>
      <c r="N32" s="159"/>
      <c r="O32" s="159"/>
      <c r="P32" s="167"/>
      <c r="R32" s="291" t="s">
        <v>310</v>
      </c>
      <c r="S32" s="284"/>
      <c r="T32" s="284"/>
      <c r="U32" s="284"/>
      <c r="V32" s="284"/>
      <c r="W32" s="284"/>
      <c r="X32" s="285"/>
      <c r="Y32" s="38"/>
    </row>
    <row r="33" spans="1:25" ht="12.75" customHeight="1">
      <c r="A33" s="138" t="s">
        <v>214</v>
      </c>
      <c r="B33" s="176" t="s">
        <v>349</v>
      </c>
      <c r="C33" s="56"/>
      <c r="D33" s="1"/>
      <c r="E33" s="136" t="s">
        <v>90</v>
      </c>
      <c r="F33" s="3"/>
      <c r="G33" s="3"/>
      <c r="H33" s="139"/>
      <c r="I33" s="1"/>
      <c r="J33" s="1"/>
      <c r="K33" s="164"/>
      <c r="L33" s="168" t="s">
        <v>106</v>
      </c>
      <c r="M33" s="180" t="s">
        <v>227</v>
      </c>
      <c r="N33" s="169" t="s">
        <v>107</v>
      </c>
      <c r="O33" s="180" t="s">
        <v>108</v>
      </c>
      <c r="P33" s="170" t="s">
        <v>154</v>
      </c>
      <c r="R33" s="283" t="s">
        <v>311</v>
      </c>
      <c r="S33" s="284"/>
      <c r="T33" s="284"/>
      <c r="U33" s="284"/>
      <c r="V33" s="284"/>
      <c r="W33" s="284"/>
      <c r="X33" s="285"/>
      <c r="Y33" s="38"/>
    </row>
    <row r="34" spans="1:25" ht="12.75" customHeight="1">
      <c r="A34" s="138" t="s">
        <v>216</v>
      </c>
      <c r="B34" s="201">
        <v>250</v>
      </c>
      <c r="C34" s="58"/>
      <c r="D34" s="1"/>
      <c r="E34" s="136" t="s">
        <v>164</v>
      </c>
      <c r="F34" s="38"/>
      <c r="G34" s="3"/>
      <c r="H34" s="139"/>
      <c r="I34" s="1"/>
      <c r="J34" s="1"/>
      <c r="K34" s="154" t="s">
        <v>111</v>
      </c>
      <c r="L34" s="48" t="s">
        <v>64</v>
      </c>
      <c r="M34" s="48" t="s">
        <v>64</v>
      </c>
      <c r="N34" s="48" t="s">
        <v>64</v>
      </c>
      <c r="O34" s="214">
        <v>0</v>
      </c>
      <c r="P34" s="155" t="s">
        <v>40</v>
      </c>
      <c r="Q34" s="102">
        <f>IF(OR($L34="Yes", $N34= "Yes"), IF($O34 = 0, 0, -1 * $O34), 0)</f>
        <v>0</v>
      </c>
      <c r="R34" s="283"/>
      <c r="S34" s="284"/>
      <c r="T34" s="284"/>
      <c r="U34" s="284"/>
      <c r="V34" s="284"/>
      <c r="W34" s="284"/>
      <c r="X34" s="285"/>
      <c r="Y34" s="38"/>
    </row>
    <row r="35" spans="1:25" ht="12.75" customHeight="1" thickBot="1">
      <c r="A35" s="141" t="s">
        <v>121</v>
      </c>
      <c r="B35" s="149">
        <v>45719</v>
      </c>
      <c r="C35" s="56"/>
      <c r="D35" s="1"/>
      <c r="E35" s="141" t="s">
        <v>93</v>
      </c>
      <c r="F35" s="142"/>
      <c r="G35" s="142"/>
      <c r="H35" s="143"/>
      <c r="I35" s="1"/>
      <c r="J35" s="1"/>
      <c r="K35" s="140" t="s">
        <v>114</v>
      </c>
      <c r="L35" s="48" t="s">
        <v>64</v>
      </c>
      <c r="M35" s="48" t="s">
        <v>64</v>
      </c>
      <c r="N35" s="48" t="s">
        <v>64</v>
      </c>
      <c r="O35" s="214">
        <v>0</v>
      </c>
      <c r="P35" s="155" t="s">
        <v>40</v>
      </c>
      <c r="Q35" s="102">
        <f>IF(OR($L35="Yes", $N35= "Yes"), IF($O35 = 0, 0, -1 * $O35), 0)</f>
        <v>0</v>
      </c>
      <c r="R35" s="283"/>
      <c r="S35" s="284"/>
      <c r="T35" s="284"/>
      <c r="U35" s="284"/>
      <c r="V35" s="284"/>
      <c r="W35" s="284"/>
      <c r="X35" s="285"/>
      <c r="Y35" s="38"/>
    </row>
    <row r="36" spans="1:25" ht="12.75" customHeight="1">
      <c r="A36" s="3"/>
      <c r="B36" s="54"/>
      <c r="C36" s="58"/>
      <c r="D36" s="1"/>
      <c r="E36" s="1"/>
      <c r="H36" s="1"/>
      <c r="I36" s="1"/>
      <c r="J36" s="1"/>
      <c r="K36" s="140" t="s">
        <v>45</v>
      </c>
      <c r="L36" s="48" t="s">
        <v>64</v>
      </c>
      <c r="M36" s="48" t="s">
        <v>64</v>
      </c>
      <c r="N36" s="48" t="s">
        <v>64</v>
      </c>
      <c r="O36" s="214">
        <v>0</v>
      </c>
      <c r="P36" s="155" t="s">
        <v>40</v>
      </c>
      <c r="Q36" s="102">
        <f>IF(OR($L36="Yes", $N36= "Yes"), IF($O36 = 0, 0, -1 * $O36), 0)</f>
        <v>0</v>
      </c>
      <c r="R36" s="283"/>
      <c r="S36" s="284"/>
      <c r="T36" s="284"/>
      <c r="U36" s="284"/>
      <c r="V36" s="284"/>
      <c r="W36" s="284"/>
      <c r="X36" s="285"/>
      <c r="Y36" s="38"/>
    </row>
    <row r="37" spans="1:25" ht="12.75" customHeight="1">
      <c r="A37" s="159" t="s">
        <v>125</v>
      </c>
      <c r="B37" s="159"/>
      <c r="C37" s="58"/>
      <c r="D37" s="1"/>
      <c r="E37" s="193" t="s">
        <v>48</v>
      </c>
      <c r="F37" s="159"/>
      <c r="G37" s="159"/>
      <c r="H37" s="159"/>
      <c r="I37" s="1"/>
      <c r="J37" s="1"/>
      <c r="K37" s="164" t="s">
        <v>118</v>
      </c>
      <c r="L37" s="165" t="s">
        <v>119</v>
      </c>
      <c r="M37" s="165" t="s">
        <v>108</v>
      </c>
      <c r="N37" s="165"/>
      <c r="O37" s="165"/>
      <c r="P37" s="171"/>
      <c r="Q37" s="102">
        <f>IF(L37="No",1,-1)</f>
        <v>-1</v>
      </c>
      <c r="R37" s="286" t="s">
        <v>136</v>
      </c>
      <c r="S37" s="287"/>
      <c r="T37" s="287"/>
      <c r="U37" s="287"/>
      <c r="V37" s="287"/>
      <c r="W37" s="287"/>
      <c r="X37" s="288"/>
      <c r="Y37" s="38"/>
    </row>
    <row r="38" spans="1:25" ht="12.75" customHeight="1">
      <c r="A38" s="138" t="s">
        <v>128</v>
      </c>
      <c r="B38" s="204" t="s">
        <v>56</v>
      </c>
      <c r="C38" s="58"/>
      <c r="D38" s="1"/>
      <c r="E38" s="164"/>
      <c r="F38" s="165" t="s">
        <v>123</v>
      </c>
      <c r="G38" s="165" t="s">
        <v>119</v>
      </c>
      <c r="H38" s="166" t="s">
        <v>108</v>
      </c>
      <c r="I38" s="104"/>
      <c r="J38" s="104"/>
      <c r="K38" s="140" t="s">
        <v>122</v>
      </c>
      <c r="L38" s="48" t="s">
        <v>56</v>
      </c>
      <c r="M38" s="214">
        <v>0</v>
      </c>
      <c r="O38" s="53"/>
      <c r="P38" s="155" t="s">
        <v>40</v>
      </c>
      <c r="Q38" s="102">
        <f>IF($L38="No",$M38,-1 * $M38)</f>
        <v>0</v>
      </c>
      <c r="R38" s="279" t="s">
        <v>210</v>
      </c>
      <c r="S38" s="280"/>
      <c r="T38" s="280" t="s">
        <v>196</v>
      </c>
      <c r="U38" s="280"/>
      <c r="V38" s="101"/>
      <c r="W38" s="101"/>
      <c r="X38" s="131"/>
      <c r="Y38" s="38"/>
    </row>
    <row r="39" spans="1:25" ht="12.75" customHeight="1">
      <c r="A39" s="138" t="s">
        <v>131</v>
      </c>
      <c r="B39" s="203">
        <v>0</v>
      </c>
      <c r="C39" s="58"/>
      <c r="D39" s="1"/>
      <c r="E39" s="136" t="s">
        <v>126</v>
      </c>
      <c r="F39" s="211" t="s">
        <v>64</v>
      </c>
      <c r="G39" s="211" t="s">
        <v>64</v>
      </c>
      <c r="H39" s="208">
        <v>0</v>
      </c>
      <c r="I39" s="14">
        <f>IF(AND($G39="Yes",$F39="No"), -1 * $H39,IF(AND($G39="No",$F39="Yes"), $H39, 0))</f>
        <v>0</v>
      </c>
      <c r="J39" s="14"/>
      <c r="K39" s="140" t="s">
        <v>124</v>
      </c>
      <c r="L39" s="48" t="s">
        <v>64</v>
      </c>
      <c r="M39" s="214">
        <v>0</v>
      </c>
      <c r="O39" s="53"/>
      <c r="P39" s="155" t="s">
        <v>40</v>
      </c>
      <c r="Q39" s="102">
        <f>IF($L39="No",$M39, IF($M39 = 0,0, -1 * $M39))</f>
        <v>0</v>
      </c>
      <c r="R39" s="279" t="s">
        <v>197</v>
      </c>
      <c r="S39" s="280"/>
      <c r="T39" s="280" t="s">
        <v>196</v>
      </c>
      <c r="U39" s="280"/>
      <c r="V39" s="101"/>
      <c r="W39" s="101"/>
      <c r="X39" s="131"/>
      <c r="Y39" s="38"/>
    </row>
    <row r="40" spans="1:25" ht="12.75" customHeight="1">
      <c r="A40" s="138" t="s">
        <v>133</v>
      </c>
      <c r="B40" s="204" t="s">
        <v>307</v>
      </c>
      <c r="C40" s="58"/>
      <c r="D40" s="1"/>
      <c r="E40" s="136" t="s">
        <v>129</v>
      </c>
      <c r="F40" s="212" t="s">
        <v>64</v>
      </c>
      <c r="G40" s="212" t="s">
        <v>64</v>
      </c>
      <c r="H40" s="208">
        <v>0</v>
      </c>
      <c r="I40" s="14">
        <f t="shared" ref="I40:I43" si="0">IF(AND($G40="Yes",$F40="No"), -1 * $H40,IF(AND($G40="No",$F40="Yes"), $H40, 0))</f>
        <v>0</v>
      </c>
      <c r="J40" s="14"/>
      <c r="K40" s="140" t="s">
        <v>127</v>
      </c>
      <c r="L40" s="48" t="s">
        <v>56</v>
      </c>
      <c r="M40" s="214">
        <v>0</v>
      </c>
      <c r="O40" s="53"/>
      <c r="P40" s="155" t="s">
        <v>40</v>
      </c>
      <c r="Q40" s="102">
        <f>IF($L40="No",$M40, IF($M40 = 0, 0, -1 * $M40))</f>
        <v>0</v>
      </c>
      <c r="R40" s="279" t="s">
        <v>198</v>
      </c>
      <c r="S40" s="280"/>
      <c r="T40" s="280" t="s">
        <v>196</v>
      </c>
      <c r="U40" s="280"/>
      <c r="V40" s="101"/>
      <c r="W40" s="101"/>
      <c r="X40" s="131"/>
      <c r="Y40" s="38"/>
    </row>
    <row r="41" spans="1:25" ht="12.75" customHeight="1">
      <c r="A41" s="138" t="s">
        <v>135</v>
      </c>
      <c r="B41" s="204" t="s">
        <v>64</v>
      </c>
      <c r="C41" s="3"/>
      <c r="D41" s="1"/>
      <c r="E41" s="136" t="s">
        <v>132</v>
      </c>
      <c r="F41" s="212" t="s">
        <v>64</v>
      </c>
      <c r="G41" s="212" t="s">
        <v>64</v>
      </c>
      <c r="H41" s="208">
        <v>0</v>
      </c>
      <c r="I41" s="14">
        <f t="shared" si="0"/>
        <v>0</v>
      </c>
      <c r="J41" s="14"/>
      <c r="K41" s="140" t="s">
        <v>130</v>
      </c>
      <c r="L41" s="48" t="s">
        <v>64</v>
      </c>
      <c r="M41" s="214">
        <v>0</v>
      </c>
      <c r="O41" s="53"/>
      <c r="P41" s="155" t="s">
        <v>40</v>
      </c>
      <c r="Q41" s="102">
        <f>IF($L41="No",$M41,-1 * $M41)</f>
        <v>0</v>
      </c>
      <c r="R41" s="279" t="s">
        <v>200</v>
      </c>
      <c r="S41" s="280"/>
      <c r="T41" s="280" t="s">
        <v>196</v>
      </c>
      <c r="U41" s="280"/>
      <c r="V41" s="101"/>
      <c r="W41" s="101"/>
      <c r="X41" s="131"/>
      <c r="Y41" s="38"/>
    </row>
    <row r="42" spans="1:25" ht="12.75" customHeight="1" thickBot="1">
      <c r="A42" s="138" t="s">
        <v>137</v>
      </c>
      <c r="B42" s="203">
        <v>0</v>
      </c>
      <c r="C42" s="38"/>
      <c r="D42" s="1"/>
      <c r="E42" s="136" t="s">
        <v>134</v>
      </c>
      <c r="F42" s="212" t="s">
        <v>64</v>
      </c>
      <c r="G42" s="212" t="s">
        <v>64</v>
      </c>
      <c r="H42" s="208">
        <v>0</v>
      </c>
      <c r="I42" s="14">
        <f t="shared" si="0"/>
        <v>0</v>
      </c>
      <c r="J42" s="14"/>
      <c r="K42" s="156" t="s">
        <v>192</v>
      </c>
      <c r="L42" s="151" t="s">
        <v>56</v>
      </c>
      <c r="M42" s="215">
        <v>0</v>
      </c>
      <c r="N42" s="157"/>
      <c r="O42" s="157"/>
      <c r="P42" s="158" t="s">
        <v>40</v>
      </c>
      <c r="Q42" s="102">
        <f>IF($L42="No",$M42, IF($M42 = 0, 0, -1 * $M42))</f>
        <v>0</v>
      </c>
      <c r="R42" s="279" t="s">
        <v>199</v>
      </c>
      <c r="S42" s="280"/>
      <c r="T42" s="280" t="s">
        <v>196</v>
      </c>
      <c r="U42" s="280"/>
      <c r="V42" s="101"/>
      <c r="W42" s="101"/>
      <c r="X42" s="131"/>
      <c r="Y42" s="38"/>
    </row>
    <row r="43" spans="1:25" ht="12.75" customHeight="1" thickBot="1">
      <c r="A43" s="141" t="s">
        <v>138</v>
      </c>
      <c r="B43" s="205" t="s">
        <v>50</v>
      </c>
      <c r="C43" s="3"/>
      <c r="D43" s="1"/>
      <c r="E43" s="150" t="s">
        <v>149</v>
      </c>
      <c r="F43" s="213" t="s">
        <v>64</v>
      </c>
      <c r="G43" s="213" t="s">
        <v>64</v>
      </c>
      <c r="H43" s="209">
        <v>0</v>
      </c>
      <c r="I43" s="14">
        <f t="shared" si="0"/>
        <v>0</v>
      </c>
      <c r="J43" s="14"/>
      <c r="K43" s="1"/>
      <c r="L43" s="1"/>
      <c r="M43" s="1"/>
      <c r="N43" s="1"/>
      <c r="O43" s="1"/>
      <c r="P43" s="1"/>
      <c r="R43" s="279" t="s">
        <v>193</v>
      </c>
      <c r="S43" s="280"/>
      <c r="T43" s="280"/>
      <c r="U43" s="280"/>
      <c r="V43" s="101" t="s">
        <v>269</v>
      </c>
      <c r="W43" s="101"/>
      <c r="X43" s="131"/>
      <c r="Y43" s="38"/>
    </row>
    <row r="44" spans="1:25" ht="12.75" customHeight="1" thickBot="1">
      <c r="A44" s="3"/>
      <c r="B44" s="59"/>
      <c r="C44" s="3"/>
      <c r="D44" s="1"/>
      <c r="E44" s="38"/>
      <c r="F44" s="57"/>
      <c r="G44" s="57"/>
      <c r="H44" s="50"/>
      <c r="I44" s="14">
        <f>SUM(I39:I43)</f>
        <v>0</v>
      </c>
      <c r="J44" s="1"/>
      <c r="K44" s="1"/>
      <c r="L44" s="1"/>
      <c r="M44" s="1"/>
      <c r="N44" s="1"/>
      <c r="O44" s="1"/>
      <c r="P44" s="1"/>
      <c r="R44" s="281" t="s">
        <v>194</v>
      </c>
      <c r="S44" s="282"/>
      <c r="T44" s="282"/>
      <c r="U44" s="282"/>
      <c r="V44" s="132" t="s">
        <v>269</v>
      </c>
      <c r="W44" s="132"/>
      <c r="X44" s="133"/>
      <c r="Y44" s="38"/>
    </row>
    <row r="45" spans="1:25" ht="12.75" customHeight="1">
      <c r="A45" s="159" t="s">
        <v>97</v>
      </c>
      <c r="B45" s="159" t="s">
        <v>108</v>
      </c>
      <c r="C45" s="159" t="s">
        <v>225</v>
      </c>
      <c r="D45" s="1"/>
      <c r="E45" s="38"/>
      <c r="F45" s="57"/>
      <c r="G45" s="57"/>
      <c r="H45" s="50"/>
      <c r="I45" s="1"/>
      <c r="J45" s="1"/>
      <c r="K45" s="1"/>
      <c r="L45" s="1"/>
      <c r="M45" s="1"/>
      <c r="N45" s="1"/>
      <c r="O45" s="1"/>
      <c r="P45" s="1"/>
      <c r="R45" s="103"/>
      <c r="S45" s="103"/>
      <c r="T45" s="103"/>
      <c r="U45" s="103"/>
      <c r="V45" s="103"/>
      <c r="W45" s="103"/>
      <c r="X45" s="103"/>
      <c r="Y45" s="38"/>
    </row>
    <row r="46" spans="1:25" ht="12.75" customHeight="1">
      <c r="A46" s="138" t="s">
        <v>100</v>
      </c>
      <c r="B46" s="206">
        <v>25</v>
      </c>
      <c r="C46" s="177" t="s">
        <v>226</v>
      </c>
      <c r="D46" s="1"/>
      <c r="E46" s="38"/>
      <c r="F46" s="57"/>
      <c r="G46" s="57"/>
      <c r="H46" s="50"/>
      <c r="I46" s="1"/>
      <c r="J46" s="1"/>
      <c r="K46" s="1"/>
      <c r="L46" s="1"/>
      <c r="M46" s="1"/>
      <c r="N46" s="1"/>
      <c r="O46" s="1"/>
      <c r="P46" s="1"/>
      <c r="R46" s="103"/>
      <c r="S46" s="103"/>
      <c r="T46" s="103"/>
      <c r="U46" s="103"/>
      <c r="V46" s="103"/>
      <c r="W46" s="103"/>
      <c r="X46" s="103"/>
      <c r="Y46" s="103"/>
    </row>
    <row r="47" spans="1:25" ht="12.75" customHeight="1">
      <c r="A47" s="138" t="s">
        <v>102</v>
      </c>
      <c r="B47" s="206">
        <v>250</v>
      </c>
      <c r="C47" s="177" t="s">
        <v>226</v>
      </c>
      <c r="D47" s="1"/>
      <c r="E47" s="38"/>
      <c r="F47" s="57"/>
      <c r="G47" s="57"/>
      <c r="H47" s="50"/>
      <c r="I47" s="1"/>
      <c r="J47" s="1"/>
      <c r="K47" s="1"/>
      <c r="L47" s="1"/>
      <c r="M47" s="1"/>
      <c r="N47" s="1"/>
      <c r="O47" s="1"/>
      <c r="P47" s="1"/>
      <c r="R47" s="103"/>
      <c r="S47" s="103"/>
      <c r="T47" s="103"/>
      <c r="U47" s="103"/>
      <c r="V47" s="103"/>
      <c r="W47" s="103"/>
      <c r="X47" s="103"/>
      <c r="Y47" s="103"/>
    </row>
    <row r="48" spans="1:25" ht="12.75" customHeight="1">
      <c r="A48" s="138" t="s">
        <v>217</v>
      </c>
      <c r="B48" s="178" t="s">
        <v>309</v>
      </c>
      <c r="C48" s="177" t="s">
        <v>226</v>
      </c>
      <c r="D48" s="1"/>
      <c r="E48" s="38"/>
      <c r="F48" s="57"/>
      <c r="G48" s="57"/>
      <c r="H48" s="50"/>
      <c r="I48" s="1"/>
      <c r="J48" s="1"/>
      <c r="K48" s="1"/>
      <c r="L48" s="1"/>
      <c r="M48" s="1"/>
      <c r="N48" s="1"/>
      <c r="O48" s="1"/>
      <c r="P48" s="1"/>
      <c r="R48" s="103"/>
      <c r="S48" s="103"/>
      <c r="T48" s="103"/>
      <c r="U48" s="103"/>
      <c r="V48" s="103"/>
      <c r="W48" s="103"/>
      <c r="X48" s="103"/>
      <c r="Y48" s="103"/>
    </row>
    <row r="49" spans="1:25" ht="12.75" customHeight="1">
      <c r="A49" s="138" t="s">
        <v>219</v>
      </c>
      <c r="B49" s="206">
        <v>0</v>
      </c>
      <c r="C49" s="177" t="s">
        <v>226</v>
      </c>
      <c r="D49" s="1"/>
      <c r="E49" s="38"/>
      <c r="F49" s="57"/>
      <c r="G49" s="57"/>
      <c r="H49" s="50"/>
      <c r="I49" s="1"/>
      <c r="J49" s="1"/>
      <c r="K49" s="1"/>
      <c r="L49" s="1"/>
      <c r="M49" s="1"/>
      <c r="N49" s="1"/>
      <c r="O49" s="1"/>
      <c r="P49" s="1"/>
      <c r="R49" s="103"/>
      <c r="S49" s="103"/>
      <c r="T49" s="103"/>
      <c r="U49" s="103"/>
      <c r="V49" s="103"/>
      <c r="W49" s="103"/>
      <c r="X49" s="103"/>
      <c r="Y49" s="103"/>
    </row>
    <row r="50" spans="1:25" ht="12.75" customHeight="1">
      <c r="A50" s="138" t="s">
        <v>220</v>
      </c>
      <c r="B50" s="206">
        <v>85</v>
      </c>
      <c r="C50" s="177" t="s">
        <v>226</v>
      </c>
      <c r="D50" s="1"/>
      <c r="E50" s="38"/>
      <c r="F50" s="57"/>
      <c r="G50" s="57"/>
      <c r="H50" s="50"/>
      <c r="I50" s="1"/>
      <c r="J50" s="1"/>
      <c r="K50" s="1"/>
      <c r="L50" s="1"/>
      <c r="M50" s="1"/>
      <c r="N50" s="1"/>
      <c r="O50" s="1"/>
      <c r="P50" s="1"/>
      <c r="R50" s="103"/>
      <c r="S50" s="103"/>
      <c r="T50" s="103"/>
      <c r="U50" s="103"/>
      <c r="V50" s="103"/>
      <c r="W50" s="103"/>
      <c r="X50" s="103"/>
      <c r="Y50" s="103"/>
    </row>
    <row r="51" spans="1:25" ht="12.75" customHeight="1">
      <c r="A51" s="138" t="s">
        <v>221</v>
      </c>
      <c r="B51" s="206">
        <v>0</v>
      </c>
      <c r="C51" s="177" t="s">
        <v>226</v>
      </c>
      <c r="D51" s="1"/>
      <c r="E51" s="38"/>
      <c r="F51" s="57"/>
      <c r="G51" s="57"/>
      <c r="H51" s="50"/>
      <c r="I51" s="1"/>
      <c r="J51" s="1"/>
      <c r="K51" s="1"/>
      <c r="L51" s="1"/>
      <c r="M51" s="1"/>
      <c r="N51" s="1"/>
      <c r="O51" s="1"/>
      <c r="P51" s="1"/>
      <c r="R51" s="103"/>
      <c r="S51" s="103"/>
      <c r="T51" s="103"/>
      <c r="U51" s="103"/>
      <c r="V51" s="103"/>
      <c r="W51" s="103"/>
      <c r="X51" s="103"/>
      <c r="Y51" s="103"/>
    </row>
    <row r="52" spans="1:25" ht="12.75" customHeight="1">
      <c r="A52" s="138" t="s">
        <v>222</v>
      </c>
      <c r="B52" s="206">
        <v>0</v>
      </c>
      <c r="C52" s="177" t="s">
        <v>226</v>
      </c>
      <c r="D52" s="1"/>
      <c r="E52" s="38"/>
      <c r="F52" s="57"/>
      <c r="G52" s="57"/>
      <c r="H52" s="50"/>
      <c r="I52" s="1"/>
      <c r="J52" s="1"/>
      <c r="K52" s="1"/>
      <c r="L52" s="1"/>
      <c r="M52" s="1"/>
      <c r="N52" s="1"/>
      <c r="O52" s="1"/>
      <c r="P52" s="1"/>
      <c r="R52" s="103"/>
      <c r="S52" s="103"/>
      <c r="T52" s="103"/>
      <c r="U52" s="103"/>
      <c r="V52" s="103"/>
      <c r="W52" s="103"/>
      <c r="X52" s="103"/>
      <c r="Y52" s="103"/>
    </row>
    <row r="53" spans="1:25" ht="12.75" customHeight="1">
      <c r="A53" s="138" t="s">
        <v>223</v>
      </c>
      <c r="B53" s="206">
        <v>0</v>
      </c>
      <c r="C53" s="177" t="s">
        <v>226</v>
      </c>
      <c r="D53" s="1"/>
      <c r="E53" s="38"/>
      <c r="F53" s="57"/>
      <c r="G53" s="57"/>
      <c r="H53" s="50"/>
      <c r="I53" s="1"/>
      <c r="J53" s="1"/>
      <c r="K53" s="1"/>
      <c r="L53" s="1"/>
      <c r="M53" s="1"/>
      <c r="N53" s="1"/>
      <c r="O53" s="1"/>
      <c r="P53" s="1"/>
      <c r="R53" s="103"/>
      <c r="S53" s="103"/>
      <c r="T53" s="103"/>
      <c r="U53" s="103"/>
      <c r="V53" s="103"/>
      <c r="W53" s="103"/>
      <c r="X53" s="103"/>
      <c r="Y53" s="103"/>
    </row>
    <row r="54" spans="1:25" ht="12.75" customHeight="1">
      <c r="A54" s="138" t="s">
        <v>224</v>
      </c>
      <c r="B54" s="206">
        <v>0</v>
      </c>
      <c r="C54" s="177" t="s">
        <v>226</v>
      </c>
      <c r="D54" s="1"/>
      <c r="E54" s="38"/>
      <c r="F54" s="57"/>
      <c r="G54" s="57"/>
      <c r="H54" s="50"/>
      <c r="I54" s="1"/>
      <c r="J54" s="1"/>
      <c r="K54" s="1"/>
      <c r="L54" s="1"/>
      <c r="M54" s="1"/>
      <c r="N54" s="1"/>
      <c r="O54" s="1"/>
      <c r="P54" s="1"/>
      <c r="R54" s="103"/>
      <c r="S54" s="103"/>
      <c r="T54" s="103"/>
      <c r="U54" s="103"/>
      <c r="V54" s="103"/>
      <c r="W54" s="103"/>
      <c r="X54" s="103"/>
      <c r="Y54" s="103"/>
    </row>
    <row r="55" spans="1:25" ht="12.75" customHeight="1">
      <c r="A55" s="138" t="s">
        <v>105</v>
      </c>
      <c r="B55" s="206">
        <v>0</v>
      </c>
      <c r="C55" s="177" t="s">
        <v>226</v>
      </c>
      <c r="D55" s="1"/>
      <c r="E55" s="38"/>
      <c r="F55" s="57"/>
      <c r="G55" s="57"/>
      <c r="H55" s="50"/>
      <c r="I55" s="1"/>
      <c r="J55" s="1"/>
      <c r="K55" s="1"/>
      <c r="L55" s="1"/>
      <c r="M55" s="1"/>
      <c r="N55" s="1"/>
      <c r="O55" s="1"/>
      <c r="P55" s="1"/>
      <c r="R55" s="103"/>
      <c r="S55" s="103"/>
      <c r="T55" s="103"/>
      <c r="U55" s="103"/>
      <c r="V55" s="103"/>
      <c r="W55" s="103"/>
      <c r="X55" s="103"/>
      <c r="Y55" s="103"/>
    </row>
    <row r="56" spans="1:25" ht="12.75" customHeight="1">
      <c r="A56" s="138" t="s">
        <v>110</v>
      </c>
      <c r="B56" s="206">
        <v>0</v>
      </c>
      <c r="C56" s="177" t="s">
        <v>226</v>
      </c>
      <c r="D56" s="1"/>
      <c r="E56" s="38"/>
      <c r="F56" s="57"/>
      <c r="G56" s="57"/>
      <c r="H56" s="50"/>
      <c r="I56" s="1"/>
      <c r="J56" s="1"/>
      <c r="K56" s="1"/>
      <c r="L56" s="1"/>
      <c r="M56" s="1"/>
      <c r="N56" s="1"/>
      <c r="O56" s="1"/>
      <c r="P56" s="1"/>
      <c r="R56" s="103"/>
      <c r="S56" s="103"/>
      <c r="T56" s="103"/>
      <c r="U56" s="103"/>
      <c r="V56" s="103"/>
      <c r="W56" s="103"/>
      <c r="X56" s="103"/>
      <c r="Y56" s="103"/>
    </row>
    <row r="57" spans="1:25" ht="12.75" customHeight="1">
      <c r="A57" s="138" t="s">
        <v>113</v>
      </c>
      <c r="B57" s="206">
        <v>350</v>
      </c>
      <c r="C57" s="177" t="s">
        <v>308</v>
      </c>
      <c r="D57" s="1"/>
      <c r="E57" s="38"/>
      <c r="F57" s="57"/>
      <c r="G57" s="57"/>
      <c r="H57" s="50"/>
      <c r="I57" s="1"/>
      <c r="J57" s="1"/>
      <c r="K57" s="1"/>
      <c r="L57" s="1"/>
      <c r="M57" s="1"/>
      <c r="N57" s="1"/>
      <c r="O57" s="1"/>
      <c r="P57" s="1"/>
      <c r="R57" s="103"/>
      <c r="S57" s="103"/>
      <c r="T57" s="103"/>
      <c r="U57" s="103"/>
      <c r="V57" s="103"/>
      <c r="W57" s="103"/>
      <c r="X57" s="103"/>
      <c r="Y57" s="103"/>
    </row>
    <row r="58" spans="1:25" ht="12.75" customHeight="1" thickBot="1">
      <c r="A58" s="141" t="s">
        <v>116</v>
      </c>
      <c r="B58" s="207">
        <v>35</v>
      </c>
      <c r="C58" s="179" t="s">
        <v>226</v>
      </c>
      <c r="D58" s="1"/>
      <c r="E58" s="38"/>
      <c r="F58" s="57"/>
      <c r="G58" s="57"/>
      <c r="H58" s="50"/>
      <c r="I58" s="1"/>
      <c r="J58" s="1"/>
      <c r="K58" s="1"/>
      <c r="L58" s="1"/>
      <c r="M58" s="1"/>
      <c r="N58" s="1"/>
      <c r="O58" s="1"/>
      <c r="P58" s="1"/>
      <c r="R58" s="103"/>
      <c r="S58" s="103"/>
      <c r="T58" s="103"/>
      <c r="U58" s="103"/>
      <c r="V58" s="103"/>
      <c r="W58" s="103"/>
      <c r="X58" s="103"/>
      <c r="Y58" s="103"/>
    </row>
    <row r="59" spans="1:25" ht="12.75" customHeight="1">
      <c r="A59" s="3"/>
      <c r="B59" s="174"/>
      <c r="C59" s="3"/>
      <c r="D59" s="1"/>
      <c r="E59" s="38"/>
      <c r="F59" s="57"/>
      <c r="G59" s="57"/>
      <c r="H59" s="50"/>
      <c r="I59" s="1"/>
      <c r="J59" s="1"/>
      <c r="K59" s="1"/>
      <c r="L59" s="1"/>
      <c r="M59" s="1"/>
      <c r="N59" s="1"/>
      <c r="O59" s="1"/>
      <c r="P59" s="1"/>
      <c r="R59" s="103"/>
      <c r="S59" s="103"/>
      <c r="T59" s="103"/>
      <c r="U59" s="103"/>
      <c r="V59" s="103"/>
      <c r="W59" s="103"/>
      <c r="X59" s="103"/>
      <c r="Y59" s="103"/>
    </row>
    <row r="60" spans="1:25" ht="12.75" hidden="1" customHeight="1">
      <c r="A60" s="3"/>
      <c r="B60" s="174"/>
      <c r="C60" s="3"/>
      <c r="D60" s="1"/>
      <c r="E60" s="38"/>
      <c r="F60" s="57"/>
      <c r="G60" s="57"/>
      <c r="H60" s="50"/>
      <c r="I60" s="1"/>
      <c r="J60" s="1"/>
      <c r="K60" s="1"/>
      <c r="L60" s="1"/>
      <c r="M60" s="1"/>
      <c r="N60" s="1"/>
      <c r="O60" s="1"/>
      <c r="P60" s="1"/>
      <c r="R60" s="103"/>
      <c r="S60" s="103"/>
      <c r="T60" s="103"/>
      <c r="U60" s="103"/>
      <c r="V60" s="103"/>
      <c r="W60" s="103"/>
      <c r="X60" s="103"/>
      <c r="Y60" s="103"/>
    </row>
    <row r="61" spans="1:25" ht="12.75" hidden="1" customHeight="1">
      <c r="A61" s="3"/>
      <c r="B61" s="174"/>
      <c r="C61" s="3"/>
      <c r="D61" s="1"/>
      <c r="E61" s="38"/>
      <c r="F61" s="57"/>
      <c r="G61" s="57"/>
      <c r="H61" s="50"/>
      <c r="I61" s="1"/>
      <c r="J61" s="1"/>
      <c r="K61" s="1"/>
      <c r="L61" s="1"/>
      <c r="M61" s="1"/>
      <c r="N61" s="1"/>
      <c r="O61" s="1"/>
      <c r="P61" s="1"/>
      <c r="R61" s="103"/>
      <c r="S61" s="103"/>
      <c r="T61" s="103"/>
      <c r="U61" s="103"/>
      <c r="V61" s="103"/>
      <c r="W61" s="103"/>
      <c r="X61" s="103"/>
      <c r="Y61" s="103"/>
    </row>
    <row r="62" spans="1:25" ht="12.75" hidden="1" customHeight="1">
      <c r="A62" s="3"/>
      <c r="B62" s="174"/>
      <c r="C62" s="3"/>
      <c r="D62" s="1"/>
      <c r="E62" s="38"/>
      <c r="F62" s="57"/>
      <c r="G62" s="57"/>
      <c r="H62" s="50"/>
      <c r="I62" s="1"/>
      <c r="J62" s="1"/>
      <c r="K62" s="1"/>
      <c r="L62" s="1"/>
      <c r="M62" s="1"/>
      <c r="N62" s="1"/>
      <c r="O62" s="1"/>
      <c r="P62" s="1"/>
      <c r="R62" s="103"/>
      <c r="S62" s="103"/>
      <c r="T62" s="103"/>
      <c r="U62" s="103"/>
      <c r="V62" s="103"/>
      <c r="W62" s="103"/>
      <c r="X62" s="103"/>
      <c r="Y62" s="103"/>
    </row>
    <row r="63" spans="1:25" ht="12.75" hidden="1" customHeight="1">
      <c r="A63" s="3"/>
      <c r="B63" s="174"/>
      <c r="C63" s="3"/>
      <c r="D63" s="1"/>
      <c r="E63" s="38"/>
      <c r="F63" s="57"/>
      <c r="G63" s="57"/>
      <c r="H63" s="50"/>
      <c r="I63" s="1"/>
      <c r="J63" s="1"/>
      <c r="K63" s="1"/>
      <c r="L63" s="1"/>
      <c r="M63" s="1"/>
      <c r="N63" s="1"/>
      <c r="O63" s="1"/>
      <c r="P63" s="1"/>
      <c r="R63" s="103"/>
      <c r="S63" s="103"/>
      <c r="T63" s="103"/>
      <c r="U63" s="103"/>
      <c r="V63" s="103"/>
      <c r="W63" s="103"/>
      <c r="X63" s="103"/>
      <c r="Y63" s="103"/>
    </row>
    <row r="64" spans="1:25" ht="12.75" hidden="1" customHeight="1">
      <c r="A64" s="3"/>
      <c r="B64" s="174"/>
      <c r="C64" s="3"/>
      <c r="D64" s="1"/>
      <c r="E64" s="38"/>
      <c r="F64" s="57"/>
      <c r="G64" s="57"/>
      <c r="H64" s="50"/>
      <c r="I64" s="1"/>
      <c r="J64" s="1"/>
      <c r="K64" s="1"/>
      <c r="L64" s="1"/>
      <c r="M64" s="1"/>
      <c r="N64" s="1"/>
      <c r="O64" s="1"/>
      <c r="P64" s="1"/>
      <c r="R64" s="103"/>
      <c r="S64" s="103"/>
      <c r="T64" s="103"/>
      <c r="U64" s="103"/>
      <c r="V64" s="103"/>
      <c r="W64" s="103"/>
      <c r="X64" s="103"/>
      <c r="Y64" s="103"/>
    </row>
    <row r="65" spans="1:25" ht="12.75" hidden="1" customHeight="1">
      <c r="A65" s="3"/>
      <c r="B65" s="174"/>
      <c r="C65" s="3"/>
      <c r="D65" s="1"/>
      <c r="E65" s="38"/>
      <c r="F65" s="57"/>
      <c r="G65" s="57"/>
      <c r="H65" s="50"/>
      <c r="I65" s="1"/>
      <c r="J65" s="1"/>
      <c r="K65" s="1"/>
      <c r="L65" s="1"/>
      <c r="M65" s="1"/>
      <c r="N65" s="1"/>
      <c r="O65" s="1"/>
      <c r="P65" s="1"/>
      <c r="R65" s="103"/>
      <c r="S65" s="103"/>
      <c r="T65" s="103"/>
      <c r="U65" s="103"/>
      <c r="V65" s="103"/>
      <c r="W65" s="103"/>
      <c r="X65" s="103"/>
      <c r="Y65" s="103"/>
    </row>
    <row r="66" spans="1:25" ht="12.75" hidden="1" customHeight="1">
      <c r="A66" s="3"/>
      <c r="B66" s="174"/>
      <c r="C66" s="3"/>
      <c r="D66" s="1"/>
      <c r="E66" s="38"/>
      <c r="F66" s="57"/>
      <c r="G66" s="57"/>
      <c r="H66" s="50"/>
      <c r="I66" s="1"/>
      <c r="J66" s="1"/>
      <c r="K66" s="1"/>
      <c r="L66" s="1"/>
      <c r="M66" s="1"/>
      <c r="N66" s="1"/>
      <c r="O66" s="1"/>
      <c r="P66" s="1"/>
      <c r="R66" s="103"/>
      <c r="S66" s="103"/>
      <c r="T66" s="103"/>
      <c r="U66" s="103"/>
      <c r="V66" s="103"/>
      <c r="W66" s="103"/>
      <c r="X66" s="103"/>
      <c r="Y66" s="103"/>
    </row>
    <row r="67" spans="1:25" ht="12.75" customHeight="1">
      <c r="A67" s="3"/>
      <c r="B67" s="60"/>
      <c r="C67" s="56"/>
      <c r="D67" s="1"/>
      <c r="E67" s="38"/>
      <c r="F67" s="3"/>
      <c r="G67" s="8"/>
      <c r="H67" s="61"/>
      <c r="I67" s="1"/>
      <c r="J67" s="1"/>
      <c r="K67" s="3"/>
      <c r="L67" s="3"/>
      <c r="M67" s="3"/>
      <c r="N67" s="3"/>
      <c r="O67" s="61"/>
      <c r="P67" s="1"/>
      <c r="Q67" s="1"/>
      <c r="R67" s="1"/>
      <c r="S67" s="1"/>
      <c r="T67" s="1"/>
      <c r="U67" s="1"/>
      <c r="V67" s="1"/>
      <c r="X67" s="1"/>
    </row>
    <row r="68" spans="1:25" ht="12.75" customHeight="1">
      <c r="A68" s="159" t="s">
        <v>139</v>
      </c>
      <c r="B68" s="159"/>
      <c r="C68" s="159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  <c r="W68" s="159"/>
      <c r="X68" s="159"/>
    </row>
    <row r="69" spans="1:25" ht="12.75" customHeight="1">
      <c r="A69" s="165"/>
      <c r="B69" s="165"/>
      <c r="C69" s="165"/>
      <c r="D69" s="165"/>
      <c r="E69" s="165"/>
      <c r="F69" s="165"/>
      <c r="G69" s="165"/>
      <c r="H69" s="165"/>
      <c r="I69" s="278" t="s">
        <v>140</v>
      </c>
      <c r="J69" s="278"/>
      <c r="K69" s="278" t="s">
        <v>11</v>
      </c>
      <c r="L69" s="278"/>
      <c r="M69" s="278"/>
      <c r="N69" s="278" t="s">
        <v>141</v>
      </c>
      <c r="O69" s="278"/>
      <c r="P69" s="278" t="s">
        <v>32</v>
      </c>
      <c r="Q69" s="278"/>
      <c r="R69" s="278"/>
      <c r="S69" s="278"/>
      <c r="T69" s="278"/>
      <c r="U69" s="278"/>
      <c r="V69" s="278"/>
      <c r="W69" s="278" t="s">
        <v>228</v>
      </c>
      <c r="X69" s="278"/>
    </row>
    <row r="70" spans="1:25" ht="26.4">
      <c r="A70" s="32" t="s">
        <v>142</v>
      </c>
      <c r="B70" s="32" t="s">
        <v>143</v>
      </c>
      <c r="C70" s="62"/>
      <c r="D70" s="62" t="s">
        <v>34</v>
      </c>
      <c r="E70" s="62" t="s">
        <v>35</v>
      </c>
      <c r="F70" s="62" t="s">
        <v>144</v>
      </c>
      <c r="G70" s="62" t="s">
        <v>145</v>
      </c>
      <c r="H70" s="62" t="s">
        <v>36</v>
      </c>
      <c r="I70" s="194" t="s">
        <v>40</v>
      </c>
      <c r="J70" s="197" t="s">
        <v>41</v>
      </c>
      <c r="K70" s="223" t="s">
        <v>37</v>
      </c>
      <c r="L70" s="224" t="s">
        <v>38</v>
      </c>
      <c r="M70" s="189" t="s">
        <v>39</v>
      </c>
      <c r="N70" s="223" t="s">
        <v>40</v>
      </c>
      <c r="O70" s="189" t="s">
        <v>41</v>
      </c>
      <c r="P70" s="223" t="s">
        <v>42</v>
      </c>
      <c r="Q70" s="64" t="s">
        <v>43</v>
      </c>
      <c r="R70" s="64" t="s">
        <v>44</v>
      </c>
      <c r="S70" s="64" t="s">
        <v>45</v>
      </c>
      <c r="T70" s="64" t="s">
        <v>46</v>
      </c>
      <c r="U70" s="64" t="s">
        <v>47</v>
      </c>
      <c r="V70" s="64" t="s">
        <v>48</v>
      </c>
      <c r="W70" s="63" t="s">
        <v>40</v>
      </c>
      <c r="X70" s="186" t="s">
        <v>41</v>
      </c>
    </row>
    <row r="71" spans="1:25" ht="12.75" customHeight="1">
      <c r="A71" s="67" t="s">
        <v>49</v>
      </c>
      <c r="B71" s="3" t="s">
        <v>270</v>
      </c>
      <c r="C71" s="37"/>
      <c r="D71" s="42">
        <v>1</v>
      </c>
      <c r="E71" s="68">
        <v>0</v>
      </c>
      <c r="F71" s="68">
        <v>1</v>
      </c>
      <c r="G71" s="69">
        <v>1</v>
      </c>
      <c r="H71" s="78" t="s">
        <v>64</v>
      </c>
      <c r="I71" s="184">
        <v>2759</v>
      </c>
      <c r="J71" s="79" t="str">
        <f>IF($Y71 = 1,$I71/$E71,"")</f>
        <v/>
      </c>
      <c r="K71" s="71">
        <v>0</v>
      </c>
      <c r="L71" s="71">
        <v>0</v>
      </c>
      <c r="M71" s="72">
        <v>0</v>
      </c>
      <c r="N71" s="73">
        <v>1682</v>
      </c>
      <c r="O71" s="79" t="str">
        <f>IF($Y71 = 1,$N71/($E71),"")</f>
        <v/>
      </c>
      <c r="P71" s="80" t="str">
        <f t="shared" ref="P71:P134" si="1">IF($Y71 = 1,IF($P$23="No",$P$24,0),"")</f>
        <v/>
      </c>
      <c r="Q71" s="76" t="str">
        <f>IF($Y71 = 1,$Q$19,"")</f>
        <v/>
      </c>
      <c r="R71" s="73" t="str">
        <f t="shared" ref="R71:R134" si="2">IF($Y71 = 1,IFERROR(IF($P$34="Per Bed",$Q$34,$Q$34 /F71),0) + IFERROR(IF($P$35="Per Bed",$Q$35,$Q$35/F71),0),"")</f>
        <v/>
      </c>
      <c r="S71" s="73" t="str">
        <f t="shared" ref="S71:S134" si="3">IF($Y71 = 1,IFERROR(IF($P$36="Per Bed",$Q$36,$Q$36/F71),0),"")</f>
        <v/>
      </c>
      <c r="T71" s="73" t="str">
        <f t="shared" ref="T71:T134" si="4">IF($Y71 = 1,IFERROR(IF($P$38="Per Bed",$Q$38,$Q$38 /F71),0) + IFERROR(IF($P$39="Per Bed",$Q$39,$Q$39/F71),0),"")</f>
        <v/>
      </c>
      <c r="U71" s="73" t="str">
        <f t="shared" ref="U71:U134" si="5">IF($Y71 = 1,IFERROR(IF($P$40="Per Bed",$Q$40,$Q$40/F71),0) + IFERROR(IF($P$41="Per Bed",$Q$41,$Q$41/F71),0) + IFERROR(IF($P$42="Per Bed",$Q$42,$Q$42/F71),0),"")</f>
        <v/>
      </c>
      <c r="V71" s="73" t="str">
        <f>IF($Y71 = 1,$I$44,"")</f>
        <v/>
      </c>
      <c r="W71" s="81" t="str">
        <f>IF($Y71 = 1,N71+SUM(P71:V71),"")</f>
        <v/>
      </c>
      <c r="X71" s="188" t="str">
        <f>IF($Y71 = 1,$W71/$E71,"")</f>
        <v/>
      </c>
      <c r="Y71" s="14">
        <f>IF(AND(A71&lt;&gt;"", E71 &gt; 0, F71 &lt;&gt; ""),  1, 0 )</f>
        <v>0</v>
      </c>
    </row>
    <row r="72" spans="1:25" ht="12.75" customHeight="1">
      <c r="A72" s="67" t="s">
        <v>51</v>
      </c>
      <c r="B72" s="3" t="s">
        <v>270</v>
      </c>
      <c r="C72" s="37"/>
      <c r="D72" s="42">
        <v>3</v>
      </c>
      <c r="E72" s="68">
        <v>590</v>
      </c>
      <c r="F72" s="68">
        <v>1</v>
      </c>
      <c r="G72" s="69">
        <v>1</v>
      </c>
      <c r="H72" s="78" t="s">
        <v>64</v>
      </c>
      <c r="I72" s="184">
        <v>2699</v>
      </c>
      <c r="J72" s="79">
        <f>IF($Y72 = 1,$I72/$E72,"")</f>
        <v>4.5745762711864408</v>
      </c>
      <c r="K72" s="71">
        <v>0</v>
      </c>
      <c r="L72" s="71">
        <v>0</v>
      </c>
      <c r="M72" s="72">
        <v>0</v>
      </c>
      <c r="N72" s="73">
        <f>IF($Y72 = 1, $I72-K72/12-L72/12-M72,"")</f>
        <v>2699</v>
      </c>
      <c r="O72" s="79">
        <f>IF($Y72 = 1,$N72/($E72),"")</f>
        <v>4.5745762711864408</v>
      </c>
      <c r="P72" s="80">
        <f t="shared" si="1"/>
        <v>0</v>
      </c>
      <c r="Q72" s="76">
        <f>IF($Y72 = 1,$Q$19,"")</f>
        <v>0</v>
      </c>
      <c r="R72" s="73">
        <f t="shared" ref="R72" si="6">IF($Y72 = 1,IFERROR(IF($P$34="Per Bed",$Q$34,$Q$34 /F72),0) + IFERROR(IF($P$35="Per Bed",$Q$35,$Q$35/F72),0),"")</f>
        <v>0</v>
      </c>
      <c r="S72" s="73">
        <f t="shared" ref="S72" si="7">IF($Y72 = 1,IFERROR(IF($P$36="Per Bed",$Q$36,$Q$36/F72),0),"")</f>
        <v>0</v>
      </c>
      <c r="T72" s="73">
        <f t="shared" ref="T72" si="8">IF($Y72 = 1,IFERROR(IF($P$38="Per Bed",$Q$38,$Q$38 /F72),0) + IFERROR(IF($P$39="Per Bed",$Q$39,$Q$39/F72),0),"")</f>
        <v>0</v>
      </c>
      <c r="U72" s="73">
        <f t="shared" ref="U72" si="9">IF($Y72 = 1,IFERROR(IF($P$40="Per Bed",$Q$40,$Q$40/F72),0) + IFERROR(IF($P$41="Per Bed",$Q$41,$Q$41/F72),0) + IFERROR(IF($P$42="Per Bed",$Q$42,$Q$42/F72),0),"")</f>
        <v>0</v>
      </c>
      <c r="V72" s="73">
        <f>IF($Y72 = 1,$I$44,"")</f>
        <v>0</v>
      </c>
      <c r="W72" s="81">
        <f>IF($Y72 = 1,N72+SUM(P72:V72),"")</f>
        <v>2699</v>
      </c>
      <c r="X72" s="188">
        <f>IF($Y72 = 1,$W72/$E72,"")</f>
        <v>4.5745762711864408</v>
      </c>
      <c r="Y72" s="14">
        <f>IF(AND(A72&lt;&gt;"", E72 &gt; 0, F72 &lt;&gt; ""),  1, 0 )</f>
        <v>1</v>
      </c>
    </row>
    <row r="73" spans="1:25" ht="12.75" customHeight="1">
      <c r="A73" s="67" t="s">
        <v>52</v>
      </c>
      <c r="B73" s="3" t="s">
        <v>271</v>
      </c>
      <c r="C73" s="37"/>
      <c r="D73" s="42">
        <v>32</v>
      </c>
      <c r="E73" s="68">
        <v>777</v>
      </c>
      <c r="F73" s="68">
        <v>2</v>
      </c>
      <c r="G73" s="69">
        <v>1</v>
      </c>
      <c r="H73" s="78" t="s">
        <v>56</v>
      </c>
      <c r="I73" s="184">
        <v>1759</v>
      </c>
      <c r="J73" s="79">
        <f>IF($Y73 = 1,$I73/$E73,"")</f>
        <v>2.2638352638352637</v>
      </c>
      <c r="K73" s="71">
        <v>0</v>
      </c>
      <c r="L73" s="71">
        <v>0</v>
      </c>
      <c r="M73" s="72">
        <v>0</v>
      </c>
      <c r="N73" s="73">
        <f t="shared" ref="N73:N135" si="10">IF($Y73 = 1, $I73-K73/12-L73/12-M73,"")</f>
        <v>1759</v>
      </c>
      <c r="O73" s="79">
        <f t="shared" ref="O73:O229" si="11">IF($Y73 = 1,$N73/($E73),"")</f>
        <v>2.2638352638352637</v>
      </c>
      <c r="P73" s="80">
        <f t="shared" si="1"/>
        <v>0</v>
      </c>
      <c r="Q73" s="76">
        <f t="shared" ref="Q73:Q135" si="12">IF($Y73 = 1,$Q$19,"")</f>
        <v>0</v>
      </c>
      <c r="R73" s="73">
        <f t="shared" si="2"/>
        <v>0</v>
      </c>
      <c r="S73" s="73">
        <f t="shared" si="3"/>
        <v>0</v>
      </c>
      <c r="T73" s="73">
        <f t="shared" si="4"/>
        <v>0</v>
      </c>
      <c r="U73" s="73">
        <f t="shared" si="5"/>
        <v>0</v>
      </c>
      <c r="V73" s="73">
        <f>IF($Y73 = 1,$I$44,"")</f>
        <v>0</v>
      </c>
      <c r="W73" s="81">
        <f t="shared" ref="W73:W76" si="13">IF($Y73 = 1,N73+SUM(P73:V73),"")</f>
        <v>1759</v>
      </c>
      <c r="X73" s="188">
        <f t="shared" ref="X73:X229" si="14">IF($Y73 = 1,$W73/$E73,"")</f>
        <v>2.2638352638352637</v>
      </c>
      <c r="Y73" s="14">
        <f>IF(AND(A73&lt;&gt;"", E73 &gt; 0, F73 &lt;&gt; ""),  1, 0 )</f>
        <v>1</v>
      </c>
    </row>
    <row r="74" spans="1:25" ht="12.75" customHeight="1">
      <c r="A74" s="67" t="s">
        <v>52</v>
      </c>
      <c r="B74" s="3" t="s">
        <v>272</v>
      </c>
      <c r="C74" s="37"/>
      <c r="D74" s="42">
        <v>8</v>
      </c>
      <c r="E74" s="68">
        <v>777</v>
      </c>
      <c r="F74" s="68">
        <v>2</v>
      </c>
      <c r="G74" s="69">
        <v>2</v>
      </c>
      <c r="H74" s="78" t="s">
        <v>56</v>
      </c>
      <c r="I74" s="184">
        <v>1829</v>
      </c>
      <c r="J74" s="79">
        <f t="shared" ref="J74:J136" si="15">IF($Y74 = 1,$I74/$E74,"")</f>
        <v>2.3539253539253537</v>
      </c>
      <c r="K74" s="71">
        <v>0</v>
      </c>
      <c r="L74" s="71">
        <v>0</v>
      </c>
      <c r="M74" s="72">
        <v>0</v>
      </c>
      <c r="N74" s="73">
        <f t="shared" si="10"/>
        <v>1829</v>
      </c>
      <c r="O74" s="79">
        <f t="shared" si="11"/>
        <v>2.3539253539253537</v>
      </c>
      <c r="P74" s="80">
        <f t="shared" si="1"/>
        <v>0</v>
      </c>
      <c r="Q74" s="76">
        <f t="shared" si="12"/>
        <v>0</v>
      </c>
      <c r="R74" s="73">
        <f t="shared" si="2"/>
        <v>0</v>
      </c>
      <c r="S74" s="73">
        <f t="shared" si="3"/>
        <v>0</v>
      </c>
      <c r="T74" s="73">
        <f t="shared" si="4"/>
        <v>0</v>
      </c>
      <c r="U74" s="73">
        <f t="shared" si="5"/>
        <v>0</v>
      </c>
      <c r="V74" s="73">
        <f t="shared" ref="V74:V136" si="16">IF($Y74 = 1,$I$44,"")</f>
        <v>0</v>
      </c>
      <c r="W74" s="81">
        <f t="shared" si="13"/>
        <v>1829</v>
      </c>
      <c r="X74" s="188">
        <f t="shared" si="14"/>
        <v>2.3539253539253537</v>
      </c>
      <c r="Y74" s="14">
        <f t="shared" ref="Y74:Y136" si="17">IF(AND(A74&lt;&gt;"", E74 &gt; 0, F74 &lt;&gt; ""),  1, 0 )</f>
        <v>1</v>
      </c>
    </row>
    <row r="75" spans="1:25" ht="12.75" customHeight="1">
      <c r="A75" s="3" t="s">
        <v>53</v>
      </c>
      <c r="B75" s="3" t="s">
        <v>273</v>
      </c>
      <c r="C75" s="37"/>
      <c r="D75" s="42">
        <v>24</v>
      </c>
      <c r="E75" s="68">
        <v>853</v>
      </c>
      <c r="F75" s="68">
        <v>3</v>
      </c>
      <c r="G75" s="69">
        <v>2</v>
      </c>
      <c r="H75" s="78" t="s">
        <v>56</v>
      </c>
      <c r="I75" s="184">
        <v>1559</v>
      </c>
      <c r="J75" s="79">
        <f t="shared" si="15"/>
        <v>1.8276670574443141</v>
      </c>
      <c r="K75" s="71">
        <v>0</v>
      </c>
      <c r="L75" s="71">
        <v>0</v>
      </c>
      <c r="M75" s="72">
        <v>0</v>
      </c>
      <c r="N75" s="73">
        <f t="shared" si="10"/>
        <v>1559</v>
      </c>
      <c r="O75" s="79">
        <f t="shared" si="11"/>
        <v>1.8276670574443141</v>
      </c>
      <c r="P75" s="80">
        <f t="shared" si="1"/>
        <v>0</v>
      </c>
      <c r="Q75" s="76">
        <f t="shared" si="12"/>
        <v>0</v>
      </c>
      <c r="R75" s="73">
        <f t="shared" si="2"/>
        <v>0</v>
      </c>
      <c r="S75" s="73">
        <f t="shared" si="3"/>
        <v>0</v>
      </c>
      <c r="T75" s="73">
        <f t="shared" si="4"/>
        <v>0</v>
      </c>
      <c r="U75" s="73">
        <f t="shared" si="5"/>
        <v>0</v>
      </c>
      <c r="V75" s="73">
        <f t="shared" si="16"/>
        <v>0</v>
      </c>
      <c r="W75" s="81">
        <f t="shared" si="13"/>
        <v>1559</v>
      </c>
      <c r="X75" s="188">
        <f t="shared" si="14"/>
        <v>1.8276670574443141</v>
      </c>
      <c r="Y75" s="14">
        <f t="shared" si="17"/>
        <v>1</v>
      </c>
    </row>
    <row r="76" spans="1:25" ht="12.75" customHeight="1">
      <c r="A76" s="67" t="s">
        <v>54</v>
      </c>
      <c r="B76" s="3" t="s">
        <v>274</v>
      </c>
      <c r="C76" s="37"/>
      <c r="D76" s="42">
        <v>416</v>
      </c>
      <c r="E76" s="68">
        <v>1120</v>
      </c>
      <c r="F76" s="68">
        <v>4</v>
      </c>
      <c r="G76" s="69">
        <v>2</v>
      </c>
      <c r="H76" s="78" t="s">
        <v>56</v>
      </c>
      <c r="I76" s="184">
        <v>1329</v>
      </c>
      <c r="J76" s="79">
        <f t="shared" si="15"/>
        <v>1.1866071428571427</v>
      </c>
      <c r="K76" s="71">
        <v>0</v>
      </c>
      <c r="L76" s="71">
        <v>0</v>
      </c>
      <c r="M76" s="72">
        <v>0</v>
      </c>
      <c r="N76" s="73">
        <f t="shared" si="10"/>
        <v>1329</v>
      </c>
      <c r="O76" s="79">
        <f t="shared" si="11"/>
        <v>1.1866071428571427</v>
      </c>
      <c r="P76" s="80">
        <f t="shared" si="1"/>
        <v>0</v>
      </c>
      <c r="Q76" s="76">
        <f t="shared" si="12"/>
        <v>0</v>
      </c>
      <c r="R76" s="73">
        <f t="shared" si="2"/>
        <v>0</v>
      </c>
      <c r="S76" s="73">
        <f t="shared" si="3"/>
        <v>0</v>
      </c>
      <c r="T76" s="73">
        <f t="shared" si="4"/>
        <v>0</v>
      </c>
      <c r="U76" s="73">
        <f t="shared" si="5"/>
        <v>0</v>
      </c>
      <c r="V76" s="73">
        <f t="shared" si="16"/>
        <v>0</v>
      </c>
      <c r="W76" s="81">
        <f t="shared" si="13"/>
        <v>1329</v>
      </c>
      <c r="X76" s="188">
        <f t="shared" si="14"/>
        <v>1.1866071428571427</v>
      </c>
      <c r="Y76" s="14">
        <f t="shared" si="17"/>
        <v>1</v>
      </c>
    </row>
    <row r="77" spans="1:25" ht="12.75" customHeight="1">
      <c r="A77" s="67" t="s">
        <v>54</v>
      </c>
      <c r="B77" s="3" t="s">
        <v>306</v>
      </c>
      <c r="C77" s="37"/>
      <c r="D77" s="42">
        <v>84</v>
      </c>
      <c r="E77" s="68">
        <v>1144</v>
      </c>
      <c r="F77" s="68">
        <v>4</v>
      </c>
      <c r="G77" s="69">
        <v>2</v>
      </c>
      <c r="H77" s="78" t="s">
        <v>56</v>
      </c>
      <c r="I77" s="184">
        <v>1359</v>
      </c>
      <c r="J77" s="79">
        <f t="shared" si="15"/>
        <v>1.1879370629370629</v>
      </c>
      <c r="K77" s="71">
        <v>0</v>
      </c>
      <c r="L77" s="71">
        <v>0</v>
      </c>
      <c r="M77" s="72">
        <v>0</v>
      </c>
      <c r="N77" s="73">
        <f t="shared" si="10"/>
        <v>1359</v>
      </c>
      <c r="O77" s="79">
        <f t="shared" si="11"/>
        <v>1.1879370629370629</v>
      </c>
      <c r="P77" s="80">
        <f t="shared" si="1"/>
        <v>0</v>
      </c>
      <c r="Q77" s="76">
        <f t="shared" si="12"/>
        <v>0</v>
      </c>
      <c r="R77" s="73">
        <f t="shared" si="2"/>
        <v>0</v>
      </c>
      <c r="S77" s="73">
        <f t="shared" si="3"/>
        <v>0</v>
      </c>
      <c r="T77" s="73">
        <f t="shared" si="4"/>
        <v>0</v>
      </c>
      <c r="U77" s="73">
        <f t="shared" si="5"/>
        <v>0</v>
      </c>
      <c r="V77" s="73">
        <f t="shared" si="16"/>
        <v>0</v>
      </c>
      <c r="W77" s="81">
        <f t="shared" ref="W77:W139" si="18">IF($Y77 = 1,N77+SUM(P77:V77),"")</f>
        <v>1359</v>
      </c>
      <c r="X77" s="188">
        <f t="shared" si="14"/>
        <v>1.1879370629370629</v>
      </c>
      <c r="Y77" s="14">
        <f t="shared" si="17"/>
        <v>1</v>
      </c>
    </row>
    <row r="78" spans="1:25" ht="12.75" hidden="1" customHeight="1">
      <c r="A78" s="67" t="s">
        <v>250</v>
      </c>
      <c r="B78" s="3"/>
      <c r="C78" s="37"/>
      <c r="D78" s="42"/>
      <c r="E78" s="68"/>
      <c r="F78" s="68"/>
      <c r="G78" s="69"/>
      <c r="H78" s="78"/>
      <c r="I78" s="184"/>
      <c r="J78" s="79" t="str">
        <f t="shared" si="15"/>
        <v/>
      </c>
      <c r="K78" s="71"/>
      <c r="L78" s="71"/>
      <c r="M78" s="72"/>
      <c r="N78" s="73" t="str">
        <f t="shared" si="10"/>
        <v/>
      </c>
      <c r="O78" s="79" t="str">
        <f t="shared" si="11"/>
        <v/>
      </c>
      <c r="P78" s="80" t="str">
        <f t="shared" si="1"/>
        <v/>
      </c>
      <c r="Q78" s="76" t="str">
        <f t="shared" si="12"/>
        <v/>
      </c>
      <c r="R78" s="73" t="str">
        <f t="shared" si="2"/>
        <v/>
      </c>
      <c r="S78" s="73" t="str">
        <f t="shared" si="3"/>
        <v/>
      </c>
      <c r="T78" s="73" t="str">
        <f t="shared" si="4"/>
        <v/>
      </c>
      <c r="U78" s="73" t="str">
        <f t="shared" si="5"/>
        <v/>
      </c>
      <c r="V78" s="73" t="str">
        <f t="shared" si="16"/>
        <v/>
      </c>
      <c r="W78" s="81" t="str">
        <f t="shared" si="18"/>
        <v/>
      </c>
      <c r="X78" s="188" t="str">
        <f t="shared" si="14"/>
        <v/>
      </c>
      <c r="Y78" s="14">
        <f t="shared" si="17"/>
        <v>0</v>
      </c>
    </row>
    <row r="79" spans="1:25" ht="12.75" hidden="1" customHeight="1">
      <c r="A79" s="67" t="s">
        <v>250</v>
      </c>
      <c r="B79" s="3"/>
      <c r="C79" s="37"/>
      <c r="D79" s="42"/>
      <c r="E79" s="68"/>
      <c r="F79" s="68"/>
      <c r="G79" s="69"/>
      <c r="H79" s="78"/>
      <c r="I79" s="184"/>
      <c r="J79" s="79" t="str">
        <f t="shared" si="15"/>
        <v/>
      </c>
      <c r="K79" s="71"/>
      <c r="L79" s="71"/>
      <c r="M79" s="72"/>
      <c r="N79" s="73" t="str">
        <f t="shared" si="10"/>
        <v/>
      </c>
      <c r="O79" s="79" t="str">
        <f t="shared" si="11"/>
        <v/>
      </c>
      <c r="P79" s="80" t="str">
        <f t="shared" si="1"/>
        <v/>
      </c>
      <c r="Q79" s="76" t="str">
        <f t="shared" si="12"/>
        <v/>
      </c>
      <c r="R79" s="73" t="str">
        <f t="shared" si="2"/>
        <v/>
      </c>
      <c r="S79" s="73" t="str">
        <f t="shared" si="3"/>
        <v/>
      </c>
      <c r="T79" s="73" t="str">
        <f t="shared" si="4"/>
        <v/>
      </c>
      <c r="U79" s="73" t="str">
        <f t="shared" si="5"/>
        <v/>
      </c>
      <c r="V79" s="73" t="str">
        <f t="shared" si="16"/>
        <v/>
      </c>
      <c r="W79" s="81" t="str">
        <f t="shared" si="18"/>
        <v/>
      </c>
      <c r="X79" s="188" t="str">
        <f t="shared" si="14"/>
        <v/>
      </c>
      <c r="Y79" s="14">
        <f t="shared" si="17"/>
        <v>0</v>
      </c>
    </row>
    <row r="80" spans="1:25" ht="12.75" hidden="1" customHeight="1">
      <c r="A80" s="67" t="s">
        <v>250</v>
      </c>
      <c r="B80" s="3"/>
      <c r="C80" s="37"/>
      <c r="D80" s="42"/>
      <c r="E80" s="68"/>
      <c r="F80" s="68"/>
      <c r="G80" s="69"/>
      <c r="H80" s="78"/>
      <c r="I80" s="184"/>
      <c r="J80" s="79" t="str">
        <f t="shared" si="15"/>
        <v/>
      </c>
      <c r="K80" s="71"/>
      <c r="L80" s="71"/>
      <c r="M80" s="72"/>
      <c r="N80" s="73" t="str">
        <f t="shared" si="10"/>
        <v/>
      </c>
      <c r="O80" s="79" t="str">
        <f t="shared" si="11"/>
        <v/>
      </c>
      <c r="P80" s="80" t="str">
        <f t="shared" si="1"/>
        <v/>
      </c>
      <c r="Q80" s="76" t="str">
        <f t="shared" si="12"/>
        <v/>
      </c>
      <c r="R80" s="73" t="str">
        <f t="shared" si="2"/>
        <v/>
      </c>
      <c r="S80" s="73" t="str">
        <f t="shared" si="3"/>
        <v/>
      </c>
      <c r="T80" s="73" t="str">
        <f t="shared" si="4"/>
        <v/>
      </c>
      <c r="U80" s="73" t="str">
        <f t="shared" si="5"/>
        <v/>
      </c>
      <c r="V80" s="73" t="str">
        <f t="shared" si="16"/>
        <v/>
      </c>
      <c r="W80" s="81" t="str">
        <f t="shared" si="18"/>
        <v/>
      </c>
      <c r="X80" s="188" t="str">
        <f t="shared" si="14"/>
        <v/>
      </c>
      <c r="Y80" s="14">
        <f t="shared" si="17"/>
        <v>0</v>
      </c>
    </row>
    <row r="81" spans="1:25" ht="12.75" hidden="1" customHeight="1">
      <c r="A81" s="67" t="s">
        <v>250</v>
      </c>
      <c r="B81" s="3"/>
      <c r="C81" s="37"/>
      <c r="D81" s="42"/>
      <c r="E81" s="68"/>
      <c r="F81" s="68"/>
      <c r="G81" s="69"/>
      <c r="H81" s="78"/>
      <c r="I81" s="184"/>
      <c r="J81" s="79" t="str">
        <f t="shared" si="15"/>
        <v/>
      </c>
      <c r="K81" s="71"/>
      <c r="L81" s="71"/>
      <c r="M81" s="72"/>
      <c r="N81" s="73" t="str">
        <f t="shared" si="10"/>
        <v/>
      </c>
      <c r="O81" s="79" t="str">
        <f t="shared" si="11"/>
        <v/>
      </c>
      <c r="P81" s="80" t="str">
        <f t="shared" si="1"/>
        <v/>
      </c>
      <c r="Q81" s="76" t="str">
        <f t="shared" si="12"/>
        <v/>
      </c>
      <c r="R81" s="73" t="str">
        <f t="shared" si="2"/>
        <v/>
      </c>
      <c r="S81" s="73" t="str">
        <f t="shared" si="3"/>
        <v/>
      </c>
      <c r="T81" s="73" t="str">
        <f t="shared" si="4"/>
        <v/>
      </c>
      <c r="U81" s="73" t="str">
        <f t="shared" si="5"/>
        <v/>
      </c>
      <c r="V81" s="73" t="str">
        <f t="shared" si="16"/>
        <v/>
      </c>
      <c r="W81" s="81" t="str">
        <f t="shared" si="18"/>
        <v/>
      </c>
      <c r="X81" s="188" t="str">
        <f t="shared" si="14"/>
        <v/>
      </c>
      <c r="Y81" s="14">
        <f t="shared" si="17"/>
        <v>0</v>
      </c>
    </row>
    <row r="82" spans="1:25" ht="12.75" hidden="1" customHeight="1">
      <c r="A82" s="67" t="s">
        <v>250</v>
      </c>
      <c r="B82" s="3"/>
      <c r="C82" s="37"/>
      <c r="D82" s="42"/>
      <c r="E82" s="68"/>
      <c r="F82" s="68"/>
      <c r="G82" s="69"/>
      <c r="H82" s="78"/>
      <c r="I82" s="184"/>
      <c r="J82" s="79" t="str">
        <f t="shared" si="15"/>
        <v/>
      </c>
      <c r="K82" s="71"/>
      <c r="L82" s="71"/>
      <c r="M82" s="72"/>
      <c r="N82" s="73" t="str">
        <f t="shared" si="10"/>
        <v/>
      </c>
      <c r="O82" s="79" t="str">
        <f t="shared" si="11"/>
        <v/>
      </c>
      <c r="P82" s="80" t="str">
        <f t="shared" si="1"/>
        <v/>
      </c>
      <c r="Q82" s="76" t="str">
        <f t="shared" si="12"/>
        <v/>
      </c>
      <c r="R82" s="73" t="str">
        <f t="shared" si="2"/>
        <v/>
      </c>
      <c r="S82" s="73" t="str">
        <f t="shared" si="3"/>
        <v/>
      </c>
      <c r="T82" s="73" t="str">
        <f t="shared" si="4"/>
        <v/>
      </c>
      <c r="U82" s="73" t="str">
        <f t="shared" si="5"/>
        <v/>
      </c>
      <c r="V82" s="73" t="str">
        <f t="shared" si="16"/>
        <v/>
      </c>
      <c r="W82" s="81" t="str">
        <f t="shared" si="18"/>
        <v/>
      </c>
      <c r="X82" s="188" t="str">
        <f t="shared" si="14"/>
        <v/>
      </c>
      <c r="Y82" s="14">
        <f t="shared" si="17"/>
        <v>0</v>
      </c>
    </row>
    <row r="83" spans="1:25" ht="12.75" hidden="1" customHeight="1">
      <c r="A83" s="67" t="s">
        <v>250</v>
      </c>
      <c r="B83" s="3"/>
      <c r="C83" s="37"/>
      <c r="D83" s="42"/>
      <c r="E83" s="68"/>
      <c r="F83" s="68"/>
      <c r="G83" s="69"/>
      <c r="H83" s="78"/>
      <c r="I83" s="184"/>
      <c r="J83" s="79" t="str">
        <f t="shared" si="15"/>
        <v/>
      </c>
      <c r="K83" s="71"/>
      <c r="L83" s="71"/>
      <c r="M83" s="72"/>
      <c r="N83" s="73" t="str">
        <f t="shared" si="10"/>
        <v/>
      </c>
      <c r="O83" s="79" t="str">
        <f t="shared" si="11"/>
        <v/>
      </c>
      <c r="P83" s="80" t="str">
        <f t="shared" si="1"/>
        <v/>
      </c>
      <c r="Q83" s="76" t="str">
        <f t="shared" si="12"/>
        <v/>
      </c>
      <c r="R83" s="73" t="str">
        <f t="shared" si="2"/>
        <v/>
      </c>
      <c r="S83" s="73" t="str">
        <f t="shared" si="3"/>
        <v/>
      </c>
      <c r="T83" s="73" t="str">
        <f t="shared" si="4"/>
        <v/>
      </c>
      <c r="U83" s="73" t="str">
        <f t="shared" si="5"/>
        <v/>
      </c>
      <c r="V83" s="73" t="str">
        <f t="shared" si="16"/>
        <v/>
      </c>
      <c r="W83" s="81" t="str">
        <f t="shared" si="18"/>
        <v/>
      </c>
      <c r="X83" s="188" t="str">
        <f t="shared" si="14"/>
        <v/>
      </c>
      <c r="Y83" s="14">
        <f t="shared" si="17"/>
        <v>0</v>
      </c>
    </row>
    <row r="84" spans="1:25" ht="12.75" hidden="1" customHeight="1">
      <c r="A84" s="67" t="s">
        <v>250</v>
      </c>
      <c r="B84" s="3"/>
      <c r="C84" s="37"/>
      <c r="D84" s="42"/>
      <c r="E84" s="68"/>
      <c r="F84" s="68"/>
      <c r="G84" s="69"/>
      <c r="H84" s="78"/>
      <c r="I84" s="184"/>
      <c r="J84" s="79" t="str">
        <f t="shared" si="15"/>
        <v/>
      </c>
      <c r="K84" s="71"/>
      <c r="L84" s="71"/>
      <c r="M84" s="72"/>
      <c r="N84" s="73" t="str">
        <f t="shared" si="10"/>
        <v/>
      </c>
      <c r="O84" s="79" t="str">
        <f t="shared" si="11"/>
        <v/>
      </c>
      <c r="P84" s="80" t="str">
        <f t="shared" si="1"/>
        <v/>
      </c>
      <c r="Q84" s="76" t="str">
        <f t="shared" si="12"/>
        <v/>
      </c>
      <c r="R84" s="73" t="str">
        <f t="shared" si="2"/>
        <v/>
      </c>
      <c r="S84" s="73" t="str">
        <f t="shared" si="3"/>
        <v/>
      </c>
      <c r="T84" s="73" t="str">
        <f t="shared" si="4"/>
        <v/>
      </c>
      <c r="U84" s="73" t="str">
        <f t="shared" si="5"/>
        <v/>
      </c>
      <c r="V84" s="73" t="str">
        <f t="shared" si="16"/>
        <v/>
      </c>
      <c r="W84" s="81" t="str">
        <f t="shared" si="18"/>
        <v/>
      </c>
      <c r="X84" s="188" t="str">
        <f t="shared" si="14"/>
        <v/>
      </c>
      <c r="Y84" s="14">
        <f t="shared" si="17"/>
        <v>0</v>
      </c>
    </row>
    <row r="85" spans="1:25" ht="12.75" hidden="1" customHeight="1">
      <c r="A85" s="67" t="s">
        <v>250</v>
      </c>
      <c r="B85" s="3"/>
      <c r="C85" s="37"/>
      <c r="D85" s="42"/>
      <c r="E85" s="68"/>
      <c r="F85" s="68"/>
      <c r="G85" s="69"/>
      <c r="H85" s="78"/>
      <c r="I85" s="184"/>
      <c r="J85" s="79" t="str">
        <f t="shared" si="15"/>
        <v/>
      </c>
      <c r="K85" s="71"/>
      <c r="L85" s="71"/>
      <c r="M85" s="72"/>
      <c r="N85" s="73" t="str">
        <f t="shared" si="10"/>
        <v/>
      </c>
      <c r="O85" s="79" t="str">
        <f t="shared" si="11"/>
        <v/>
      </c>
      <c r="P85" s="80" t="str">
        <f t="shared" si="1"/>
        <v/>
      </c>
      <c r="Q85" s="76" t="str">
        <f t="shared" si="12"/>
        <v/>
      </c>
      <c r="R85" s="73" t="str">
        <f t="shared" si="2"/>
        <v/>
      </c>
      <c r="S85" s="73" t="str">
        <f t="shared" si="3"/>
        <v/>
      </c>
      <c r="T85" s="73" t="str">
        <f t="shared" si="4"/>
        <v/>
      </c>
      <c r="U85" s="73" t="str">
        <f t="shared" si="5"/>
        <v/>
      </c>
      <c r="V85" s="73" t="str">
        <f t="shared" si="16"/>
        <v/>
      </c>
      <c r="W85" s="81" t="str">
        <f t="shared" si="18"/>
        <v/>
      </c>
      <c r="X85" s="188" t="str">
        <f t="shared" si="14"/>
        <v/>
      </c>
      <c r="Y85" s="14">
        <f t="shared" si="17"/>
        <v>0</v>
      </c>
    </row>
    <row r="86" spans="1:25" ht="12.75" hidden="1" customHeight="1">
      <c r="A86" s="67" t="s">
        <v>250</v>
      </c>
      <c r="B86" s="3"/>
      <c r="C86" s="37"/>
      <c r="D86" s="42"/>
      <c r="E86" s="68"/>
      <c r="F86" s="68"/>
      <c r="G86" s="69"/>
      <c r="H86" s="78"/>
      <c r="I86" s="184"/>
      <c r="J86" s="79" t="str">
        <f t="shared" si="15"/>
        <v/>
      </c>
      <c r="K86" s="71"/>
      <c r="L86" s="71"/>
      <c r="M86" s="72"/>
      <c r="N86" s="73" t="str">
        <f t="shared" si="10"/>
        <v/>
      </c>
      <c r="O86" s="79" t="str">
        <f t="shared" si="11"/>
        <v/>
      </c>
      <c r="P86" s="80" t="str">
        <f t="shared" si="1"/>
        <v/>
      </c>
      <c r="Q86" s="76" t="str">
        <f t="shared" si="12"/>
        <v/>
      </c>
      <c r="R86" s="73" t="str">
        <f t="shared" si="2"/>
        <v/>
      </c>
      <c r="S86" s="73" t="str">
        <f t="shared" si="3"/>
        <v/>
      </c>
      <c r="T86" s="73" t="str">
        <f t="shared" si="4"/>
        <v/>
      </c>
      <c r="U86" s="73" t="str">
        <f t="shared" si="5"/>
        <v/>
      </c>
      <c r="V86" s="73" t="str">
        <f t="shared" si="16"/>
        <v/>
      </c>
      <c r="W86" s="81" t="str">
        <f t="shared" si="18"/>
        <v/>
      </c>
      <c r="X86" s="188" t="str">
        <f t="shared" si="14"/>
        <v/>
      </c>
      <c r="Y86" s="14">
        <f t="shared" si="17"/>
        <v>0</v>
      </c>
    </row>
    <row r="87" spans="1:25" ht="12.75" hidden="1" customHeight="1">
      <c r="A87" s="67" t="s">
        <v>250</v>
      </c>
      <c r="B87" s="3"/>
      <c r="C87" s="37"/>
      <c r="D87" s="42"/>
      <c r="E87" s="68"/>
      <c r="F87" s="68"/>
      <c r="G87" s="69"/>
      <c r="H87" s="78"/>
      <c r="I87" s="184"/>
      <c r="J87" s="79" t="str">
        <f t="shared" si="15"/>
        <v/>
      </c>
      <c r="K87" s="71"/>
      <c r="L87" s="71"/>
      <c r="M87" s="72"/>
      <c r="N87" s="73" t="str">
        <f t="shared" si="10"/>
        <v/>
      </c>
      <c r="O87" s="79" t="str">
        <f t="shared" si="11"/>
        <v/>
      </c>
      <c r="P87" s="80" t="str">
        <f t="shared" si="1"/>
        <v/>
      </c>
      <c r="Q87" s="76" t="str">
        <f t="shared" si="12"/>
        <v/>
      </c>
      <c r="R87" s="73" t="str">
        <f t="shared" si="2"/>
        <v/>
      </c>
      <c r="S87" s="73" t="str">
        <f t="shared" si="3"/>
        <v/>
      </c>
      <c r="T87" s="73" t="str">
        <f t="shared" si="4"/>
        <v/>
      </c>
      <c r="U87" s="73" t="str">
        <f t="shared" si="5"/>
        <v/>
      </c>
      <c r="V87" s="73" t="str">
        <f t="shared" si="16"/>
        <v/>
      </c>
      <c r="W87" s="81" t="str">
        <f t="shared" si="18"/>
        <v/>
      </c>
      <c r="X87" s="188" t="str">
        <f t="shared" si="14"/>
        <v/>
      </c>
      <c r="Y87" s="14">
        <f t="shared" si="17"/>
        <v>0</v>
      </c>
    </row>
    <row r="88" spans="1:25" ht="12.75" hidden="1" customHeight="1">
      <c r="A88" s="67" t="s">
        <v>250</v>
      </c>
      <c r="B88" s="3"/>
      <c r="C88" s="37"/>
      <c r="D88" s="42"/>
      <c r="E88" s="68"/>
      <c r="F88" s="68"/>
      <c r="G88" s="69"/>
      <c r="H88" s="78"/>
      <c r="I88" s="184"/>
      <c r="J88" s="79" t="str">
        <f t="shared" si="15"/>
        <v/>
      </c>
      <c r="K88" s="71"/>
      <c r="L88" s="71"/>
      <c r="M88" s="72"/>
      <c r="N88" s="73" t="str">
        <f t="shared" si="10"/>
        <v/>
      </c>
      <c r="O88" s="79" t="str">
        <f t="shared" si="11"/>
        <v/>
      </c>
      <c r="P88" s="80" t="str">
        <f t="shared" si="1"/>
        <v/>
      </c>
      <c r="Q88" s="76" t="str">
        <f t="shared" si="12"/>
        <v/>
      </c>
      <c r="R88" s="73" t="str">
        <f t="shared" si="2"/>
        <v/>
      </c>
      <c r="S88" s="73" t="str">
        <f t="shared" si="3"/>
        <v/>
      </c>
      <c r="T88" s="73" t="str">
        <f t="shared" si="4"/>
        <v/>
      </c>
      <c r="U88" s="73" t="str">
        <f t="shared" si="5"/>
        <v/>
      </c>
      <c r="V88" s="73" t="str">
        <f t="shared" si="16"/>
        <v/>
      </c>
      <c r="W88" s="81" t="str">
        <f t="shared" si="18"/>
        <v/>
      </c>
      <c r="X88" s="188" t="str">
        <f t="shared" si="14"/>
        <v/>
      </c>
      <c r="Y88" s="14">
        <f t="shared" si="17"/>
        <v>0</v>
      </c>
    </row>
    <row r="89" spans="1:25" ht="12.75" hidden="1" customHeight="1">
      <c r="A89" s="67" t="s">
        <v>250</v>
      </c>
      <c r="B89" s="3"/>
      <c r="C89" s="37"/>
      <c r="D89" s="42"/>
      <c r="E89" s="68"/>
      <c r="F89" s="68"/>
      <c r="G89" s="69"/>
      <c r="H89" s="78"/>
      <c r="I89" s="184"/>
      <c r="J89" s="79" t="str">
        <f t="shared" si="15"/>
        <v/>
      </c>
      <c r="K89" s="71"/>
      <c r="L89" s="71"/>
      <c r="M89" s="72"/>
      <c r="N89" s="73" t="str">
        <f t="shared" si="10"/>
        <v/>
      </c>
      <c r="O89" s="79" t="str">
        <f t="shared" si="11"/>
        <v/>
      </c>
      <c r="P89" s="80" t="str">
        <f t="shared" si="1"/>
        <v/>
      </c>
      <c r="Q89" s="76" t="str">
        <f t="shared" si="12"/>
        <v/>
      </c>
      <c r="R89" s="73" t="str">
        <f t="shared" si="2"/>
        <v/>
      </c>
      <c r="S89" s="73" t="str">
        <f t="shared" si="3"/>
        <v/>
      </c>
      <c r="T89" s="73" t="str">
        <f t="shared" si="4"/>
        <v/>
      </c>
      <c r="U89" s="73" t="str">
        <f t="shared" si="5"/>
        <v/>
      </c>
      <c r="V89" s="73" t="str">
        <f t="shared" si="16"/>
        <v/>
      </c>
      <c r="W89" s="81" t="str">
        <f t="shared" si="18"/>
        <v/>
      </c>
      <c r="X89" s="188" t="str">
        <f t="shared" si="14"/>
        <v/>
      </c>
      <c r="Y89" s="14">
        <f t="shared" si="17"/>
        <v>0</v>
      </c>
    </row>
    <row r="90" spans="1:25" ht="12.75" hidden="1" customHeight="1">
      <c r="A90" s="67" t="s">
        <v>250</v>
      </c>
      <c r="B90" s="3"/>
      <c r="C90" s="37"/>
      <c r="D90" s="42"/>
      <c r="E90" s="68"/>
      <c r="F90" s="68"/>
      <c r="G90" s="69"/>
      <c r="H90" s="78"/>
      <c r="I90" s="184"/>
      <c r="J90" s="79" t="str">
        <f t="shared" si="15"/>
        <v/>
      </c>
      <c r="K90" s="71"/>
      <c r="L90" s="71"/>
      <c r="M90" s="72"/>
      <c r="N90" s="73" t="str">
        <f t="shared" si="10"/>
        <v/>
      </c>
      <c r="O90" s="79" t="str">
        <f t="shared" si="11"/>
        <v/>
      </c>
      <c r="P90" s="80" t="str">
        <f t="shared" si="1"/>
        <v/>
      </c>
      <c r="Q90" s="76" t="str">
        <f t="shared" si="12"/>
        <v/>
      </c>
      <c r="R90" s="73" t="str">
        <f t="shared" si="2"/>
        <v/>
      </c>
      <c r="S90" s="73" t="str">
        <f t="shared" si="3"/>
        <v/>
      </c>
      <c r="T90" s="73" t="str">
        <f t="shared" si="4"/>
        <v/>
      </c>
      <c r="U90" s="73" t="str">
        <f t="shared" si="5"/>
        <v/>
      </c>
      <c r="V90" s="73" t="str">
        <f t="shared" si="16"/>
        <v/>
      </c>
      <c r="W90" s="81" t="str">
        <f t="shared" si="18"/>
        <v/>
      </c>
      <c r="X90" s="188" t="str">
        <f t="shared" si="14"/>
        <v/>
      </c>
      <c r="Y90" s="14">
        <f t="shared" si="17"/>
        <v>0</v>
      </c>
    </row>
    <row r="91" spans="1:25" ht="12.75" hidden="1" customHeight="1">
      <c r="A91" s="67" t="s">
        <v>250</v>
      </c>
      <c r="B91" s="3"/>
      <c r="C91" s="37"/>
      <c r="D91" s="42"/>
      <c r="E91" s="68"/>
      <c r="F91" s="68"/>
      <c r="G91" s="69"/>
      <c r="H91" s="78"/>
      <c r="I91" s="184"/>
      <c r="J91" s="79" t="str">
        <f t="shared" si="15"/>
        <v/>
      </c>
      <c r="K91" s="71"/>
      <c r="L91" s="71"/>
      <c r="M91" s="72"/>
      <c r="N91" s="73" t="str">
        <f t="shared" si="10"/>
        <v/>
      </c>
      <c r="O91" s="79" t="str">
        <f t="shared" si="11"/>
        <v/>
      </c>
      <c r="P91" s="80" t="str">
        <f t="shared" si="1"/>
        <v/>
      </c>
      <c r="Q91" s="76" t="str">
        <f t="shared" si="12"/>
        <v/>
      </c>
      <c r="R91" s="73" t="str">
        <f t="shared" si="2"/>
        <v/>
      </c>
      <c r="S91" s="73" t="str">
        <f t="shared" si="3"/>
        <v/>
      </c>
      <c r="T91" s="73" t="str">
        <f t="shared" si="4"/>
        <v/>
      </c>
      <c r="U91" s="73" t="str">
        <f t="shared" si="5"/>
        <v/>
      </c>
      <c r="V91" s="73" t="str">
        <f t="shared" si="16"/>
        <v/>
      </c>
      <c r="W91" s="81" t="str">
        <f t="shared" si="18"/>
        <v/>
      </c>
      <c r="X91" s="188" t="str">
        <f t="shared" si="14"/>
        <v/>
      </c>
      <c r="Y91" s="14">
        <f t="shared" si="17"/>
        <v>0</v>
      </c>
    </row>
    <row r="92" spans="1:25" ht="12.75" hidden="1" customHeight="1">
      <c r="A92" s="67" t="s">
        <v>250</v>
      </c>
      <c r="B92" s="3"/>
      <c r="C92" s="37"/>
      <c r="D92" s="42"/>
      <c r="E92" s="68"/>
      <c r="F92" s="68"/>
      <c r="G92" s="69"/>
      <c r="H92" s="78"/>
      <c r="I92" s="184"/>
      <c r="J92" s="79" t="str">
        <f t="shared" si="15"/>
        <v/>
      </c>
      <c r="K92" s="71"/>
      <c r="L92" s="71"/>
      <c r="M92" s="72"/>
      <c r="N92" s="73" t="str">
        <f t="shared" si="10"/>
        <v/>
      </c>
      <c r="O92" s="79" t="str">
        <f t="shared" si="11"/>
        <v/>
      </c>
      <c r="P92" s="80" t="str">
        <f t="shared" si="1"/>
        <v/>
      </c>
      <c r="Q92" s="76" t="str">
        <f t="shared" si="12"/>
        <v/>
      </c>
      <c r="R92" s="73" t="str">
        <f t="shared" si="2"/>
        <v/>
      </c>
      <c r="S92" s="73" t="str">
        <f t="shared" si="3"/>
        <v/>
      </c>
      <c r="T92" s="73" t="str">
        <f t="shared" si="4"/>
        <v/>
      </c>
      <c r="U92" s="73" t="str">
        <f t="shared" si="5"/>
        <v/>
      </c>
      <c r="V92" s="73" t="str">
        <f t="shared" si="16"/>
        <v/>
      </c>
      <c r="W92" s="81" t="str">
        <f t="shared" si="18"/>
        <v/>
      </c>
      <c r="X92" s="188" t="str">
        <f t="shared" si="14"/>
        <v/>
      </c>
      <c r="Y92" s="14">
        <f t="shared" si="17"/>
        <v>0</v>
      </c>
    </row>
    <row r="93" spans="1:25" ht="12.75" hidden="1" customHeight="1">
      <c r="A93" s="67" t="s">
        <v>250</v>
      </c>
      <c r="B93" s="3"/>
      <c r="C93" s="37"/>
      <c r="D93" s="42"/>
      <c r="E93" s="68"/>
      <c r="F93" s="68"/>
      <c r="G93" s="69"/>
      <c r="H93" s="78"/>
      <c r="I93" s="184"/>
      <c r="J93" s="79" t="str">
        <f t="shared" si="15"/>
        <v/>
      </c>
      <c r="K93" s="71"/>
      <c r="L93" s="71"/>
      <c r="M93" s="72"/>
      <c r="N93" s="73" t="str">
        <f t="shared" si="10"/>
        <v/>
      </c>
      <c r="O93" s="79" t="str">
        <f t="shared" si="11"/>
        <v/>
      </c>
      <c r="P93" s="80" t="str">
        <f t="shared" si="1"/>
        <v/>
      </c>
      <c r="Q93" s="76" t="str">
        <f t="shared" si="12"/>
        <v/>
      </c>
      <c r="R93" s="73" t="str">
        <f t="shared" si="2"/>
        <v/>
      </c>
      <c r="S93" s="73" t="str">
        <f t="shared" si="3"/>
        <v/>
      </c>
      <c r="T93" s="73" t="str">
        <f t="shared" si="4"/>
        <v/>
      </c>
      <c r="U93" s="73" t="str">
        <f t="shared" si="5"/>
        <v/>
      </c>
      <c r="V93" s="73" t="str">
        <f t="shared" si="16"/>
        <v/>
      </c>
      <c r="W93" s="81" t="str">
        <f t="shared" si="18"/>
        <v/>
      </c>
      <c r="X93" s="188" t="str">
        <f t="shared" si="14"/>
        <v/>
      </c>
      <c r="Y93" s="14">
        <f t="shared" si="17"/>
        <v>0</v>
      </c>
    </row>
    <row r="94" spans="1:25" ht="12.75" hidden="1" customHeight="1">
      <c r="A94" s="67" t="s">
        <v>250</v>
      </c>
      <c r="B94" s="3"/>
      <c r="C94" s="37"/>
      <c r="D94" s="42"/>
      <c r="E94" s="68"/>
      <c r="F94" s="68"/>
      <c r="G94" s="69"/>
      <c r="H94" s="78"/>
      <c r="I94" s="184"/>
      <c r="J94" s="79" t="str">
        <f t="shared" si="15"/>
        <v/>
      </c>
      <c r="K94" s="71"/>
      <c r="L94" s="71"/>
      <c r="M94" s="72"/>
      <c r="N94" s="73" t="str">
        <f t="shared" si="10"/>
        <v/>
      </c>
      <c r="O94" s="79" t="str">
        <f t="shared" si="11"/>
        <v/>
      </c>
      <c r="P94" s="80" t="str">
        <f t="shared" si="1"/>
        <v/>
      </c>
      <c r="Q94" s="76" t="str">
        <f t="shared" si="12"/>
        <v/>
      </c>
      <c r="R94" s="73" t="str">
        <f t="shared" si="2"/>
        <v/>
      </c>
      <c r="S94" s="73" t="str">
        <f t="shared" si="3"/>
        <v/>
      </c>
      <c r="T94" s="73" t="str">
        <f t="shared" si="4"/>
        <v/>
      </c>
      <c r="U94" s="73" t="str">
        <f t="shared" si="5"/>
        <v/>
      </c>
      <c r="V94" s="73" t="str">
        <f t="shared" si="16"/>
        <v/>
      </c>
      <c r="W94" s="81" t="str">
        <f t="shared" si="18"/>
        <v/>
      </c>
      <c r="X94" s="188" t="str">
        <f t="shared" si="14"/>
        <v/>
      </c>
      <c r="Y94" s="14">
        <f t="shared" si="17"/>
        <v>0</v>
      </c>
    </row>
    <row r="95" spans="1:25" ht="12.75" hidden="1" customHeight="1">
      <c r="A95" s="67" t="s">
        <v>250</v>
      </c>
      <c r="B95" s="3"/>
      <c r="C95" s="37"/>
      <c r="D95" s="42"/>
      <c r="E95" s="68"/>
      <c r="F95" s="68"/>
      <c r="G95" s="69"/>
      <c r="H95" s="78"/>
      <c r="I95" s="184"/>
      <c r="J95" s="79" t="str">
        <f t="shared" si="15"/>
        <v/>
      </c>
      <c r="K95" s="71"/>
      <c r="L95" s="71"/>
      <c r="M95" s="72"/>
      <c r="N95" s="73" t="str">
        <f t="shared" si="10"/>
        <v/>
      </c>
      <c r="O95" s="79" t="str">
        <f t="shared" si="11"/>
        <v/>
      </c>
      <c r="P95" s="80" t="str">
        <f t="shared" si="1"/>
        <v/>
      </c>
      <c r="Q95" s="76" t="str">
        <f t="shared" si="12"/>
        <v/>
      </c>
      <c r="R95" s="73" t="str">
        <f t="shared" si="2"/>
        <v/>
      </c>
      <c r="S95" s="73" t="str">
        <f t="shared" si="3"/>
        <v/>
      </c>
      <c r="T95" s="73" t="str">
        <f t="shared" si="4"/>
        <v/>
      </c>
      <c r="U95" s="73" t="str">
        <f t="shared" si="5"/>
        <v/>
      </c>
      <c r="V95" s="73" t="str">
        <f t="shared" si="16"/>
        <v/>
      </c>
      <c r="W95" s="81" t="str">
        <f t="shared" si="18"/>
        <v/>
      </c>
      <c r="X95" s="188" t="str">
        <f t="shared" si="14"/>
        <v/>
      </c>
      <c r="Y95" s="14">
        <f t="shared" si="17"/>
        <v>0</v>
      </c>
    </row>
    <row r="96" spans="1:25" ht="12.75" hidden="1" customHeight="1">
      <c r="A96" s="67" t="s">
        <v>250</v>
      </c>
      <c r="B96" s="3"/>
      <c r="C96" s="37"/>
      <c r="D96" s="42"/>
      <c r="E96" s="68"/>
      <c r="F96" s="68"/>
      <c r="G96" s="69"/>
      <c r="H96" s="78"/>
      <c r="I96" s="184"/>
      <c r="J96" s="79" t="str">
        <f t="shared" si="15"/>
        <v/>
      </c>
      <c r="K96" s="71"/>
      <c r="L96" s="71"/>
      <c r="M96" s="72"/>
      <c r="N96" s="73" t="str">
        <f t="shared" si="10"/>
        <v/>
      </c>
      <c r="O96" s="79" t="str">
        <f t="shared" si="11"/>
        <v/>
      </c>
      <c r="P96" s="80" t="str">
        <f t="shared" si="1"/>
        <v/>
      </c>
      <c r="Q96" s="76" t="str">
        <f t="shared" si="12"/>
        <v/>
      </c>
      <c r="R96" s="73" t="str">
        <f t="shared" si="2"/>
        <v/>
      </c>
      <c r="S96" s="73" t="str">
        <f t="shared" si="3"/>
        <v/>
      </c>
      <c r="T96" s="73" t="str">
        <f t="shared" si="4"/>
        <v/>
      </c>
      <c r="U96" s="73" t="str">
        <f t="shared" si="5"/>
        <v/>
      </c>
      <c r="V96" s="73" t="str">
        <f t="shared" si="16"/>
        <v/>
      </c>
      <c r="W96" s="81" t="str">
        <f t="shared" si="18"/>
        <v/>
      </c>
      <c r="X96" s="188" t="str">
        <f t="shared" si="14"/>
        <v/>
      </c>
      <c r="Y96" s="14">
        <f t="shared" si="17"/>
        <v>0</v>
      </c>
    </row>
    <row r="97" spans="1:25" ht="12.75" hidden="1" customHeight="1">
      <c r="A97" s="67" t="s">
        <v>250</v>
      </c>
      <c r="B97" s="3"/>
      <c r="C97" s="37"/>
      <c r="D97" s="42"/>
      <c r="E97" s="68"/>
      <c r="F97" s="68"/>
      <c r="G97" s="69"/>
      <c r="H97" s="78"/>
      <c r="I97" s="184"/>
      <c r="J97" s="79" t="str">
        <f t="shared" si="15"/>
        <v/>
      </c>
      <c r="K97" s="71"/>
      <c r="L97" s="71"/>
      <c r="M97" s="72"/>
      <c r="N97" s="73" t="str">
        <f t="shared" si="10"/>
        <v/>
      </c>
      <c r="O97" s="79" t="str">
        <f t="shared" si="11"/>
        <v/>
      </c>
      <c r="P97" s="80" t="str">
        <f t="shared" si="1"/>
        <v/>
      </c>
      <c r="Q97" s="76" t="str">
        <f t="shared" si="12"/>
        <v/>
      </c>
      <c r="R97" s="73" t="str">
        <f t="shared" si="2"/>
        <v/>
      </c>
      <c r="S97" s="73" t="str">
        <f t="shared" si="3"/>
        <v/>
      </c>
      <c r="T97" s="73" t="str">
        <f t="shared" si="4"/>
        <v/>
      </c>
      <c r="U97" s="73" t="str">
        <f t="shared" si="5"/>
        <v/>
      </c>
      <c r="V97" s="73" t="str">
        <f t="shared" si="16"/>
        <v/>
      </c>
      <c r="W97" s="81" t="str">
        <f t="shared" si="18"/>
        <v/>
      </c>
      <c r="X97" s="188" t="str">
        <f t="shared" si="14"/>
        <v/>
      </c>
      <c r="Y97" s="14">
        <f t="shared" si="17"/>
        <v>0</v>
      </c>
    </row>
    <row r="98" spans="1:25" ht="12.75" hidden="1" customHeight="1">
      <c r="A98" s="67" t="s">
        <v>250</v>
      </c>
      <c r="B98" s="3"/>
      <c r="C98" s="37"/>
      <c r="D98" s="42"/>
      <c r="E98" s="68"/>
      <c r="F98" s="68"/>
      <c r="G98" s="69"/>
      <c r="H98" s="78"/>
      <c r="I98" s="184"/>
      <c r="J98" s="79" t="str">
        <f t="shared" si="15"/>
        <v/>
      </c>
      <c r="K98" s="71"/>
      <c r="L98" s="71"/>
      <c r="M98" s="72"/>
      <c r="N98" s="73" t="str">
        <f t="shared" si="10"/>
        <v/>
      </c>
      <c r="O98" s="79" t="str">
        <f t="shared" si="11"/>
        <v/>
      </c>
      <c r="P98" s="80" t="str">
        <f t="shared" si="1"/>
        <v/>
      </c>
      <c r="Q98" s="76" t="str">
        <f t="shared" si="12"/>
        <v/>
      </c>
      <c r="R98" s="73" t="str">
        <f t="shared" si="2"/>
        <v/>
      </c>
      <c r="S98" s="73" t="str">
        <f t="shared" si="3"/>
        <v/>
      </c>
      <c r="T98" s="73" t="str">
        <f t="shared" si="4"/>
        <v/>
      </c>
      <c r="U98" s="73" t="str">
        <f t="shared" si="5"/>
        <v/>
      </c>
      <c r="V98" s="73" t="str">
        <f t="shared" si="16"/>
        <v/>
      </c>
      <c r="W98" s="81" t="str">
        <f t="shared" si="18"/>
        <v/>
      </c>
      <c r="X98" s="188" t="str">
        <f t="shared" si="14"/>
        <v/>
      </c>
      <c r="Y98" s="14">
        <f t="shared" si="17"/>
        <v>0</v>
      </c>
    </row>
    <row r="99" spans="1:25" ht="12.75" hidden="1" customHeight="1">
      <c r="A99" s="67" t="s">
        <v>250</v>
      </c>
      <c r="B99" s="3"/>
      <c r="C99" s="37"/>
      <c r="D99" s="42"/>
      <c r="E99" s="68"/>
      <c r="F99" s="68"/>
      <c r="G99" s="69"/>
      <c r="H99" s="78"/>
      <c r="I99" s="184"/>
      <c r="J99" s="79" t="str">
        <f t="shared" si="15"/>
        <v/>
      </c>
      <c r="K99" s="71"/>
      <c r="L99" s="71"/>
      <c r="M99" s="72"/>
      <c r="N99" s="73" t="str">
        <f t="shared" si="10"/>
        <v/>
      </c>
      <c r="O99" s="79" t="str">
        <f t="shared" si="11"/>
        <v/>
      </c>
      <c r="P99" s="80" t="str">
        <f t="shared" si="1"/>
        <v/>
      </c>
      <c r="Q99" s="76" t="str">
        <f t="shared" si="12"/>
        <v/>
      </c>
      <c r="R99" s="73" t="str">
        <f t="shared" si="2"/>
        <v/>
      </c>
      <c r="S99" s="73" t="str">
        <f t="shared" si="3"/>
        <v/>
      </c>
      <c r="T99" s="73" t="str">
        <f t="shared" si="4"/>
        <v/>
      </c>
      <c r="U99" s="73" t="str">
        <f t="shared" si="5"/>
        <v/>
      </c>
      <c r="V99" s="73" t="str">
        <f t="shared" si="16"/>
        <v/>
      </c>
      <c r="W99" s="81" t="str">
        <f t="shared" si="18"/>
        <v/>
      </c>
      <c r="X99" s="188" t="str">
        <f t="shared" si="14"/>
        <v/>
      </c>
      <c r="Y99" s="14">
        <f t="shared" si="17"/>
        <v>0</v>
      </c>
    </row>
    <row r="100" spans="1:25" ht="12.75" hidden="1" customHeight="1">
      <c r="A100" s="67" t="s">
        <v>250</v>
      </c>
      <c r="B100" s="3"/>
      <c r="C100" s="37"/>
      <c r="D100" s="42"/>
      <c r="E100" s="68"/>
      <c r="F100" s="68"/>
      <c r="G100" s="69"/>
      <c r="H100" s="78"/>
      <c r="I100" s="184"/>
      <c r="J100" s="79" t="str">
        <f t="shared" si="15"/>
        <v/>
      </c>
      <c r="K100" s="71"/>
      <c r="L100" s="71"/>
      <c r="M100" s="72"/>
      <c r="N100" s="73" t="str">
        <f t="shared" si="10"/>
        <v/>
      </c>
      <c r="O100" s="79" t="str">
        <f t="shared" si="11"/>
        <v/>
      </c>
      <c r="P100" s="80" t="str">
        <f t="shared" si="1"/>
        <v/>
      </c>
      <c r="Q100" s="76" t="str">
        <f t="shared" si="12"/>
        <v/>
      </c>
      <c r="R100" s="73" t="str">
        <f t="shared" si="2"/>
        <v/>
      </c>
      <c r="S100" s="73" t="str">
        <f t="shared" si="3"/>
        <v/>
      </c>
      <c r="T100" s="73" t="str">
        <f t="shared" si="4"/>
        <v/>
      </c>
      <c r="U100" s="73" t="str">
        <f t="shared" si="5"/>
        <v/>
      </c>
      <c r="V100" s="73" t="str">
        <f t="shared" si="16"/>
        <v/>
      </c>
      <c r="W100" s="81" t="str">
        <f t="shared" si="18"/>
        <v/>
      </c>
      <c r="X100" s="188" t="str">
        <f t="shared" si="14"/>
        <v/>
      </c>
      <c r="Y100" s="14">
        <f t="shared" si="17"/>
        <v>0</v>
      </c>
    </row>
    <row r="101" spans="1:25" ht="12.75" hidden="1" customHeight="1">
      <c r="A101" s="67" t="s">
        <v>250</v>
      </c>
      <c r="B101" s="3"/>
      <c r="C101" s="37"/>
      <c r="D101" s="42"/>
      <c r="E101" s="68"/>
      <c r="F101" s="68"/>
      <c r="G101" s="69"/>
      <c r="H101" s="78"/>
      <c r="I101" s="184"/>
      <c r="J101" s="79" t="str">
        <f t="shared" si="15"/>
        <v/>
      </c>
      <c r="K101" s="71"/>
      <c r="L101" s="71"/>
      <c r="M101" s="72"/>
      <c r="N101" s="73" t="str">
        <f t="shared" si="10"/>
        <v/>
      </c>
      <c r="O101" s="79" t="str">
        <f t="shared" si="11"/>
        <v/>
      </c>
      <c r="P101" s="80" t="str">
        <f t="shared" si="1"/>
        <v/>
      </c>
      <c r="Q101" s="76" t="str">
        <f t="shared" si="12"/>
        <v/>
      </c>
      <c r="R101" s="73" t="str">
        <f t="shared" si="2"/>
        <v/>
      </c>
      <c r="S101" s="73" t="str">
        <f t="shared" si="3"/>
        <v/>
      </c>
      <c r="T101" s="73" t="str">
        <f t="shared" si="4"/>
        <v/>
      </c>
      <c r="U101" s="73" t="str">
        <f t="shared" si="5"/>
        <v/>
      </c>
      <c r="V101" s="73" t="str">
        <f t="shared" si="16"/>
        <v/>
      </c>
      <c r="W101" s="81" t="str">
        <f t="shared" si="18"/>
        <v/>
      </c>
      <c r="X101" s="188" t="str">
        <f t="shared" si="14"/>
        <v/>
      </c>
      <c r="Y101" s="14">
        <f t="shared" si="17"/>
        <v>0</v>
      </c>
    </row>
    <row r="102" spans="1:25" ht="12.75" hidden="1" customHeight="1">
      <c r="A102" s="67" t="s">
        <v>250</v>
      </c>
      <c r="B102" s="3"/>
      <c r="C102" s="37"/>
      <c r="D102" s="42"/>
      <c r="E102" s="68"/>
      <c r="F102" s="68"/>
      <c r="G102" s="69"/>
      <c r="H102" s="78"/>
      <c r="I102" s="184"/>
      <c r="J102" s="79" t="str">
        <f t="shared" si="15"/>
        <v/>
      </c>
      <c r="K102" s="71"/>
      <c r="L102" s="71"/>
      <c r="M102" s="72"/>
      <c r="N102" s="73" t="str">
        <f t="shared" si="10"/>
        <v/>
      </c>
      <c r="O102" s="79" t="str">
        <f t="shared" si="11"/>
        <v/>
      </c>
      <c r="P102" s="80" t="str">
        <f t="shared" si="1"/>
        <v/>
      </c>
      <c r="Q102" s="76" t="str">
        <f t="shared" si="12"/>
        <v/>
      </c>
      <c r="R102" s="73" t="str">
        <f t="shared" si="2"/>
        <v/>
      </c>
      <c r="S102" s="73" t="str">
        <f t="shared" si="3"/>
        <v/>
      </c>
      <c r="T102" s="73" t="str">
        <f t="shared" si="4"/>
        <v/>
      </c>
      <c r="U102" s="73" t="str">
        <f t="shared" si="5"/>
        <v/>
      </c>
      <c r="V102" s="73" t="str">
        <f t="shared" si="16"/>
        <v/>
      </c>
      <c r="W102" s="81" t="str">
        <f t="shared" si="18"/>
        <v/>
      </c>
      <c r="X102" s="188" t="str">
        <f t="shared" si="14"/>
        <v/>
      </c>
      <c r="Y102" s="14">
        <f t="shared" si="17"/>
        <v>0</v>
      </c>
    </row>
    <row r="103" spans="1:25" ht="12.75" hidden="1" customHeight="1">
      <c r="A103" s="67" t="s">
        <v>250</v>
      </c>
      <c r="B103" s="3"/>
      <c r="C103" s="37"/>
      <c r="D103" s="42"/>
      <c r="E103" s="68"/>
      <c r="F103" s="68"/>
      <c r="G103" s="69"/>
      <c r="H103" s="78"/>
      <c r="I103" s="184"/>
      <c r="J103" s="79" t="str">
        <f t="shared" si="15"/>
        <v/>
      </c>
      <c r="K103" s="71"/>
      <c r="L103" s="71"/>
      <c r="M103" s="72"/>
      <c r="N103" s="73" t="str">
        <f t="shared" si="10"/>
        <v/>
      </c>
      <c r="O103" s="79" t="str">
        <f t="shared" si="11"/>
        <v/>
      </c>
      <c r="P103" s="80" t="str">
        <f t="shared" si="1"/>
        <v/>
      </c>
      <c r="Q103" s="76" t="str">
        <f t="shared" si="12"/>
        <v/>
      </c>
      <c r="R103" s="73" t="str">
        <f t="shared" si="2"/>
        <v/>
      </c>
      <c r="S103" s="73" t="str">
        <f t="shared" si="3"/>
        <v/>
      </c>
      <c r="T103" s="73" t="str">
        <f t="shared" si="4"/>
        <v/>
      </c>
      <c r="U103" s="73" t="str">
        <f t="shared" si="5"/>
        <v/>
      </c>
      <c r="V103" s="73" t="str">
        <f t="shared" si="16"/>
        <v/>
      </c>
      <c r="W103" s="81" t="str">
        <f t="shared" si="18"/>
        <v/>
      </c>
      <c r="X103" s="188" t="str">
        <f t="shared" si="14"/>
        <v/>
      </c>
      <c r="Y103" s="14">
        <f t="shared" si="17"/>
        <v>0</v>
      </c>
    </row>
    <row r="104" spans="1:25" ht="12.75" hidden="1" customHeight="1">
      <c r="A104" s="67" t="s">
        <v>250</v>
      </c>
      <c r="B104" s="3"/>
      <c r="C104" s="37"/>
      <c r="D104" s="42"/>
      <c r="E104" s="68"/>
      <c r="F104" s="68"/>
      <c r="G104" s="69"/>
      <c r="H104" s="78"/>
      <c r="I104" s="184"/>
      <c r="J104" s="79" t="str">
        <f t="shared" si="15"/>
        <v/>
      </c>
      <c r="K104" s="71"/>
      <c r="L104" s="71"/>
      <c r="M104" s="72"/>
      <c r="N104" s="73" t="str">
        <f t="shared" si="10"/>
        <v/>
      </c>
      <c r="O104" s="79" t="str">
        <f t="shared" si="11"/>
        <v/>
      </c>
      <c r="P104" s="80" t="str">
        <f t="shared" si="1"/>
        <v/>
      </c>
      <c r="Q104" s="76" t="str">
        <f t="shared" si="12"/>
        <v/>
      </c>
      <c r="R104" s="73" t="str">
        <f t="shared" si="2"/>
        <v/>
      </c>
      <c r="S104" s="73" t="str">
        <f t="shared" si="3"/>
        <v/>
      </c>
      <c r="T104" s="73" t="str">
        <f t="shared" si="4"/>
        <v/>
      </c>
      <c r="U104" s="73" t="str">
        <f t="shared" si="5"/>
        <v/>
      </c>
      <c r="V104" s="73" t="str">
        <f t="shared" si="16"/>
        <v/>
      </c>
      <c r="W104" s="81" t="str">
        <f t="shared" si="18"/>
        <v/>
      </c>
      <c r="X104" s="188" t="str">
        <f t="shared" si="14"/>
        <v/>
      </c>
      <c r="Y104" s="14">
        <f t="shared" si="17"/>
        <v>0</v>
      </c>
    </row>
    <row r="105" spans="1:25" ht="12.75" hidden="1" customHeight="1">
      <c r="A105" s="67" t="s">
        <v>250</v>
      </c>
      <c r="B105" s="3"/>
      <c r="C105" s="37"/>
      <c r="D105" s="42"/>
      <c r="E105" s="68"/>
      <c r="F105" s="68"/>
      <c r="G105" s="69"/>
      <c r="H105" s="78"/>
      <c r="I105" s="184"/>
      <c r="J105" s="79" t="str">
        <f t="shared" si="15"/>
        <v/>
      </c>
      <c r="K105" s="71"/>
      <c r="L105" s="71"/>
      <c r="M105" s="72"/>
      <c r="N105" s="73" t="str">
        <f t="shared" si="10"/>
        <v/>
      </c>
      <c r="O105" s="79" t="str">
        <f t="shared" si="11"/>
        <v/>
      </c>
      <c r="P105" s="80" t="str">
        <f t="shared" si="1"/>
        <v/>
      </c>
      <c r="Q105" s="76" t="str">
        <f t="shared" si="12"/>
        <v/>
      </c>
      <c r="R105" s="73" t="str">
        <f t="shared" si="2"/>
        <v/>
      </c>
      <c r="S105" s="73" t="str">
        <f t="shared" si="3"/>
        <v/>
      </c>
      <c r="T105" s="73" t="str">
        <f t="shared" si="4"/>
        <v/>
      </c>
      <c r="U105" s="73" t="str">
        <f t="shared" si="5"/>
        <v/>
      </c>
      <c r="V105" s="73" t="str">
        <f t="shared" si="16"/>
        <v/>
      </c>
      <c r="W105" s="81" t="str">
        <f t="shared" si="18"/>
        <v/>
      </c>
      <c r="X105" s="188" t="str">
        <f t="shared" si="14"/>
        <v/>
      </c>
      <c r="Y105" s="14">
        <f t="shared" si="17"/>
        <v>0</v>
      </c>
    </row>
    <row r="106" spans="1:25" ht="12.75" hidden="1" customHeight="1">
      <c r="A106" s="67" t="s">
        <v>250</v>
      </c>
      <c r="B106" s="3"/>
      <c r="C106" s="37"/>
      <c r="D106" s="42"/>
      <c r="E106" s="68"/>
      <c r="F106" s="68"/>
      <c r="G106" s="69"/>
      <c r="H106" s="78"/>
      <c r="I106" s="184"/>
      <c r="J106" s="79" t="str">
        <f t="shared" si="15"/>
        <v/>
      </c>
      <c r="K106" s="71"/>
      <c r="L106" s="71"/>
      <c r="M106" s="72"/>
      <c r="N106" s="73" t="str">
        <f t="shared" si="10"/>
        <v/>
      </c>
      <c r="O106" s="79" t="str">
        <f t="shared" si="11"/>
        <v/>
      </c>
      <c r="P106" s="80" t="str">
        <f t="shared" si="1"/>
        <v/>
      </c>
      <c r="Q106" s="76" t="str">
        <f t="shared" si="12"/>
        <v/>
      </c>
      <c r="R106" s="73" t="str">
        <f t="shared" si="2"/>
        <v/>
      </c>
      <c r="S106" s="73" t="str">
        <f t="shared" si="3"/>
        <v/>
      </c>
      <c r="T106" s="73" t="str">
        <f t="shared" si="4"/>
        <v/>
      </c>
      <c r="U106" s="73" t="str">
        <f t="shared" si="5"/>
        <v/>
      </c>
      <c r="V106" s="73" t="str">
        <f t="shared" si="16"/>
        <v/>
      </c>
      <c r="W106" s="81" t="str">
        <f t="shared" si="18"/>
        <v/>
      </c>
      <c r="X106" s="188" t="str">
        <f t="shared" si="14"/>
        <v/>
      </c>
      <c r="Y106" s="14">
        <f t="shared" si="17"/>
        <v>0</v>
      </c>
    </row>
    <row r="107" spans="1:25" ht="12.75" hidden="1" customHeight="1">
      <c r="A107" s="67" t="s">
        <v>250</v>
      </c>
      <c r="B107" s="3"/>
      <c r="C107" s="37"/>
      <c r="D107" s="42"/>
      <c r="E107" s="68"/>
      <c r="F107" s="68"/>
      <c r="G107" s="69"/>
      <c r="H107" s="78"/>
      <c r="I107" s="184"/>
      <c r="J107" s="79" t="str">
        <f t="shared" si="15"/>
        <v/>
      </c>
      <c r="K107" s="71"/>
      <c r="L107" s="71"/>
      <c r="M107" s="72"/>
      <c r="N107" s="73" t="str">
        <f t="shared" si="10"/>
        <v/>
      </c>
      <c r="O107" s="79" t="str">
        <f t="shared" si="11"/>
        <v/>
      </c>
      <c r="P107" s="80" t="str">
        <f t="shared" si="1"/>
        <v/>
      </c>
      <c r="Q107" s="76" t="str">
        <f t="shared" si="12"/>
        <v/>
      </c>
      <c r="R107" s="73" t="str">
        <f t="shared" si="2"/>
        <v/>
      </c>
      <c r="S107" s="73" t="str">
        <f t="shared" si="3"/>
        <v/>
      </c>
      <c r="T107" s="73" t="str">
        <f t="shared" si="4"/>
        <v/>
      </c>
      <c r="U107" s="73" t="str">
        <f t="shared" si="5"/>
        <v/>
      </c>
      <c r="V107" s="73" t="str">
        <f t="shared" si="16"/>
        <v/>
      </c>
      <c r="W107" s="81" t="str">
        <f t="shared" si="18"/>
        <v/>
      </c>
      <c r="X107" s="188" t="str">
        <f t="shared" si="14"/>
        <v/>
      </c>
      <c r="Y107" s="14">
        <f t="shared" si="17"/>
        <v>0</v>
      </c>
    </row>
    <row r="108" spans="1:25" ht="12.75" hidden="1" customHeight="1">
      <c r="A108" s="67" t="s">
        <v>250</v>
      </c>
      <c r="B108" s="3"/>
      <c r="C108" s="37"/>
      <c r="D108" s="42"/>
      <c r="E108" s="68"/>
      <c r="F108" s="68"/>
      <c r="G108" s="69"/>
      <c r="H108" s="78"/>
      <c r="I108" s="184"/>
      <c r="J108" s="79" t="str">
        <f t="shared" si="15"/>
        <v/>
      </c>
      <c r="K108" s="71"/>
      <c r="L108" s="71"/>
      <c r="M108" s="72"/>
      <c r="N108" s="73" t="str">
        <f t="shared" si="10"/>
        <v/>
      </c>
      <c r="O108" s="79" t="str">
        <f t="shared" si="11"/>
        <v/>
      </c>
      <c r="P108" s="80" t="str">
        <f t="shared" si="1"/>
        <v/>
      </c>
      <c r="Q108" s="76" t="str">
        <f t="shared" si="12"/>
        <v/>
      </c>
      <c r="R108" s="73" t="str">
        <f t="shared" si="2"/>
        <v/>
      </c>
      <c r="S108" s="73" t="str">
        <f t="shared" si="3"/>
        <v/>
      </c>
      <c r="T108" s="73" t="str">
        <f t="shared" si="4"/>
        <v/>
      </c>
      <c r="U108" s="73" t="str">
        <f t="shared" si="5"/>
        <v/>
      </c>
      <c r="V108" s="73" t="str">
        <f t="shared" si="16"/>
        <v/>
      </c>
      <c r="W108" s="81" t="str">
        <f t="shared" si="18"/>
        <v/>
      </c>
      <c r="X108" s="188" t="str">
        <f t="shared" si="14"/>
        <v/>
      </c>
      <c r="Y108" s="14">
        <f t="shared" si="17"/>
        <v>0</v>
      </c>
    </row>
    <row r="109" spans="1:25" ht="12.75" hidden="1" customHeight="1">
      <c r="A109" s="67" t="s">
        <v>250</v>
      </c>
      <c r="B109" s="3"/>
      <c r="C109" s="37"/>
      <c r="D109" s="42"/>
      <c r="E109" s="68"/>
      <c r="F109" s="68"/>
      <c r="G109" s="69"/>
      <c r="H109" s="78"/>
      <c r="I109" s="184"/>
      <c r="J109" s="79" t="str">
        <f t="shared" si="15"/>
        <v/>
      </c>
      <c r="K109" s="71"/>
      <c r="L109" s="71"/>
      <c r="M109" s="72"/>
      <c r="N109" s="73" t="str">
        <f t="shared" si="10"/>
        <v/>
      </c>
      <c r="O109" s="79" t="str">
        <f t="shared" si="11"/>
        <v/>
      </c>
      <c r="P109" s="80" t="str">
        <f t="shared" si="1"/>
        <v/>
      </c>
      <c r="Q109" s="76" t="str">
        <f t="shared" si="12"/>
        <v/>
      </c>
      <c r="R109" s="73" t="str">
        <f t="shared" si="2"/>
        <v/>
      </c>
      <c r="S109" s="73" t="str">
        <f t="shared" si="3"/>
        <v/>
      </c>
      <c r="T109" s="73" t="str">
        <f t="shared" si="4"/>
        <v/>
      </c>
      <c r="U109" s="73" t="str">
        <f t="shared" si="5"/>
        <v/>
      </c>
      <c r="V109" s="73" t="str">
        <f t="shared" si="16"/>
        <v/>
      </c>
      <c r="W109" s="81" t="str">
        <f t="shared" si="18"/>
        <v/>
      </c>
      <c r="X109" s="188" t="str">
        <f t="shared" si="14"/>
        <v/>
      </c>
      <c r="Y109" s="14">
        <f t="shared" si="17"/>
        <v>0</v>
      </c>
    </row>
    <row r="110" spans="1:25" ht="12.75" hidden="1" customHeight="1">
      <c r="A110" s="67" t="s">
        <v>250</v>
      </c>
      <c r="B110" s="3"/>
      <c r="C110" s="37"/>
      <c r="D110" s="42"/>
      <c r="E110" s="68"/>
      <c r="F110" s="68"/>
      <c r="G110" s="69"/>
      <c r="H110" s="78"/>
      <c r="I110" s="184"/>
      <c r="J110" s="79" t="str">
        <f t="shared" si="15"/>
        <v/>
      </c>
      <c r="K110" s="71"/>
      <c r="L110" s="71"/>
      <c r="M110" s="72"/>
      <c r="N110" s="73" t="str">
        <f t="shared" si="10"/>
        <v/>
      </c>
      <c r="O110" s="79" t="str">
        <f t="shared" si="11"/>
        <v/>
      </c>
      <c r="P110" s="80" t="str">
        <f t="shared" si="1"/>
        <v/>
      </c>
      <c r="Q110" s="76" t="str">
        <f t="shared" si="12"/>
        <v/>
      </c>
      <c r="R110" s="73" t="str">
        <f t="shared" si="2"/>
        <v/>
      </c>
      <c r="S110" s="73" t="str">
        <f t="shared" si="3"/>
        <v/>
      </c>
      <c r="T110" s="73" t="str">
        <f t="shared" si="4"/>
        <v/>
      </c>
      <c r="U110" s="73" t="str">
        <f t="shared" si="5"/>
        <v/>
      </c>
      <c r="V110" s="73" t="str">
        <f t="shared" si="16"/>
        <v/>
      </c>
      <c r="W110" s="81" t="str">
        <f t="shared" si="18"/>
        <v/>
      </c>
      <c r="X110" s="188" t="str">
        <f t="shared" si="14"/>
        <v/>
      </c>
      <c r="Y110" s="14">
        <f t="shared" si="17"/>
        <v>0</v>
      </c>
    </row>
    <row r="111" spans="1:25" ht="12.75" hidden="1" customHeight="1">
      <c r="A111" s="67" t="s">
        <v>250</v>
      </c>
      <c r="B111" s="3"/>
      <c r="C111" s="37"/>
      <c r="D111" s="42"/>
      <c r="E111" s="68"/>
      <c r="F111" s="68"/>
      <c r="G111" s="69"/>
      <c r="H111" s="78"/>
      <c r="I111" s="184"/>
      <c r="J111" s="79" t="str">
        <f t="shared" si="15"/>
        <v/>
      </c>
      <c r="K111" s="71"/>
      <c r="L111" s="71"/>
      <c r="M111" s="72"/>
      <c r="N111" s="73" t="str">
        <f t="shared" si="10"/>
        <v/>
      </c>
      <c r="O111" s="79" t="str">
        <f t="shared" si="11"/>
        <v/>
      </c>
      <c r="P111" s="80" t="str">
        <f t="shared" si="1"/>
        <v/>
      </c>
      <c r="Q111" s="76" t="str">
        <f t="shared" si="12"/>
        <v/>
      </c>
      <c r="R111" s="73" t="str">
        <f t="shared" si="2"/>
        <v/>
      </c>
      <c r="S111" s="73" t="str">
        <f t="shared" si="3"/>
        <v/>
      </c>
      <c r="T111" s="73" t="str">
        <f t="shared" si="4"/>
        <v/>
      </c>
      <c r="U111" s="73" t="str">
        <f t="shared" si="5"/>
        <v/>
      </c>
      <c r="V111" s="73" t="str">
        <f t="shared" si="16"/>
        <v/>
      </c>
      <c r="W111" s="81" t="str">
        <f t="shared" si="18"/>
        <v/>
      </c>
      <c r="X111" s="188" t="str">
        <f t="shared" si="14"/>
        <v/>
      </c>
      <c r="Y111" s="14">
        <f t="shared" si="17"/>
        <v>0</v>
      </c>
    </row>
    <row r="112" spans="1:25" ht="12.75" hidden="1" customHeight="1">
      <c r="A112" s="67" t="s">
        <v>250</v>
      </c>
      <c r="B112" s="3"/>
      <c r="C112" s="37"/>
      <c r="D112" s="42"/>
      <c r="E112" s="68"/>
      <c r="F112" s="68"/>
      <c r="G112" s="69"/>
      <c r="H112" s="78"/>
      <c r="I112" s="184"/>
      <c r="J112" s="79" t="str">
        <f t="shared" si="15"/>
        <v/>
      </c>
      <c r="K112" s="71"/>
      <c r="L112" s="71"/>
      <c r="M112" s="72"/>
      <c r="N112" s="73" t="str">
        <f t="shared" si="10"/>
        <v/>
      </c>
      <c r="O112" s="79" t="str">
        <f t="shared" si="11"/>
        <v/>
      </c>
      <c r="P112" s="80" t="str">
        <f t="shared" si="1"/>
        <v/>
      </c>
      <c r="Q112" s="76" t="str">
        <f t="shared" si="12"/>
        <v/>
      </c>
      <c r="R112" s="73" t="str">
        <f t="shared" si="2"/>
        <v/>
      </c>
      <c r="S112" s="73" t="str">
        <f t="shared" si="3"/>
        <v/>
      </c>
      <c r="T112" s="73" t="str">
        <f t="shared" si="4"/>
        <v/>
      </c>
      <c r="U112" s="73" t="str">
        <f t="shared" si="5"/>
        <v/>
      </c>
      <c r="V112" s="73" t="str">
        <f t="shared" si="16"/>
        <v/>
      </c>
      <c r="W112" s="81" t="str">
        <f t="shared" si="18"/>
        <v/>
      </c>
      <c r="X112" s="188" t="str">
        <f t="shared" si="14"/>
        <v/>
      </c>
      <c r="Y112" s="14">
        <f t="shared" si="17"/>
        <v>0</v>
      </c>
    </row>
    <row r="113" spans="1:25" ht="12.75" hidden="1" customHeight="1">
      <c r="A113" s="67" t="s">
        <v>250</v>
      </c>
      <c r="B113" s="3"/>
      <c r="C113" s="37"/>
      <c r="D113" s="42"/>
      <c r="E113" s="68"/>
      <c r="F113" s="68"/>
      <c r="G113" s="69"/>
      <c r="H113" s="78"/>
      <c r="I113" s="184"/>
      <c r="J113" s="79" t="str">
        <f t="shared" si="15"/>
        <v/>
      </c>
      <c r="K113" s="71"/>
      <c r="L113" s="71"/>
      <c r="M113" s="72"/>
      <c r="N113" s="73" t="str">
        <f t="shared" si="10"/>
        <v/>
      </c>
      <c r="O113" s="79" t="str">
        <f t="shared" si="11"/>
        <v/>
      </c>
      <c r="P113" s="80" t="str">
        <f t="shared" si="1"/>
        <v/>
      </c>
      <c r="Q113" s="76" t="str">
        <f t="shared" si="12"/>
        <v/>
      </c>
      <c r="R113" s="73" t="str">
        <f t="shared" si="2"/>
        <v/>
      </c>
      <c r="S113" s="73" t="str">
        <f t="shared" si="3"/>
        <v/>
      </c>
      <c r="T113" s="73" t="str">
        <f t="shared" si="4"/>
        <v/>
      </c>
      <c r="U113" s="73" t="str">
        <f t="shared" si="5"/>
        <v/>
      </c>
      <c r="V113" s="73" t="str">
        <f t="shared" si="16"/>
        <v/>
      </c>
      <c r="W113" s="81" t="str">
        <f t="shared" si="18"/>
        <v/>
      </c>
      <c r="X113" s="188" t="str">
        <f t="shared" si="14"/>
        <v/>
      </c>
      <c r="Y113" s="14">
        <f t="shared" si="17"/>
        <v>0</v>
      </c>
    </row>
    <row r="114" spans="1:25" ht="12.75" hidden="1" customHeight="1">
      <c r="A114" s="67" t="s">
        <v>250</v>
      </c>
      <c r="B114" s="3"/>
      <c r="C114" s="37"/>
      <c r="D114" s="42"/>
      <c r="E114" s="68"/>
      <c r="F114" s="68"/>
      <c r="G114" s="69"/>
      <c r="H114" s="78"/>
      <c r="I114" s="184"/>
      <c r="J114" s="79" t="str">
        <f t="shared" si="15"/>
        <v/>
      </c>
      <c r="K114" s="71"/>
      <c r="L114" s="71"/>
      <c r="M114" s="72"/>
      <c r="N114" s="73" t="str">
        <f t="shared" si="10"/>
        <v/>
      </c>
      <c r="O114" s="79" t="str">
        <f t="shared" si="11"/>
        <v/>
      </c>
      <c r="P114" s="80" t="str">
        <f t="shared" si="1"/>
        <v/>
      </c>
      <c r="Q114" s="76" t="str">
        <f t="shared" si="12"/>
        <v/>
      </c>
      <c r="R114" s="73" t="str">
        <f t="shared" si="2"/>
        <v/>
      </c>
      <c r="S114" s="73" t="str">
        <f t="shared" si="3"/>
        <v/>
      </c>
      <c r="T114" s="73" t="str">
        <f t="shared" si="4"/>
        <v/>
      </c>
      <c r="U114" s="73" t="str">
        <f t="shared" si="5"/>
        <v/>
      </c>
      <c r="V114" s="73" t="str">
        <f t="shared" si="16"/>
        <v/>
      </c>
      <c r="W114" s="81" t="str">
        <f t="shared" si="18"/>
        <v/>
      </c>
      <c r="X114" s="188" t="str">
        <f t="shared" si="14"/>
        <v/>
      </c>
      <c r="Y114" s="14">
        <f t="shared" si="17"/>
        <v>0</v>
      </c>
    </row>
    <row r="115" spans="1:25" ht="12.75" hidden="1" customHeight="1">
      <c r="A115" s="67" t="s">
        <v>250</v>
      </c>
      <c r="B115" s="3"/>
      <c r="C115" s="37"/>
      <c r="D115" s="42"/>
      <c r="E115" s="68"/>
      <c r="F115" s="68"/>
      <c r="G115" s="69"/>
      <c r="H115" s="78"/>
      <c r="I115" s="184"/>
      <c r="J115" s="79" t="str">
        <f t="shared" si="15"/>
        <v/>
      </c>
      <c r="K115" s="71"/>
      <c r="L115" s="71"/>
      <c r="M115" s="72"/>
      <c r="N115" s="73" t="str">
        <f t="shared" si="10"/>
        <v/>
      </c>
      <c r="O115" s="79" t="str">
        <f t="shared" si="11"/>
        <v/>
      </c>
      <c r="P115" s="80" t="str">
        <f t="shared" si="1"/>
        <v/>
      </c>
      <c r="Q115" s="76" t="str">
        <f t="shared" si="12"/>
        <v/>
      </c>
      <c r="R115" s="73" t="str">
        <f t="shared" si="2"/>
        <v/>
      </c>
      <c r="S115" s="73" t="str">
        <f t="shared" si="3"/>
        <v/>
      </c>
      <c r="T115" s="73" t="str">
        <f t="shared" si="4"/>
        <v/>
      </c>
      <c r="U115" s="73" t="str">
        <f t="shared" si="5"/>
        <v/>
      </c>
      <c r="V115" s="73" t="str">
        <f t="shared" si="16"/>
        <v/>
      </c>
      <c r="W115" s="81" t="str">
        <f t="shared" si="18"/>
        <v/>
      </c>
      <c r="X115" s="188" t="str">
        <f t="shared" si="14"/>
        <v/>
      </c>
      <c r="Y115" s="14">
        <f t="shared" si="17"/>
        <v>0</v>
      </c>
    </row>
    <row r="116" spans="1:25" ht="12.75" hidden="1" customHeight="1">
      <c r="A116" s="67" t="s">
        <v>250</v>
      </c>
      <c r="B116" s="3"/>
      <c r="C116" s="37"/>
      <c r="D116" s="42"/>
      <c r="E116" s="68"/>
      <c r="F116" s="68"/>
      <c r="G116" s="69"/>
      <c r="H116" s="78"/>
      <c r="I116" s="184"/>
      <c r="J116" s="79" t="str">
        <f t="shared" si="15"/>
        <v/>
      </c>
      <c r="K116" s="71"/>
      <c r="L116" s="71"/>
      <c r="M116" s="72"/>
      <c r="N116" s="73" t="str">
        <f t="shared" si="10"/>
        <v/>
      </c>
      <c r="O116" s="79" t="str">
        <f t="shared" si="11"/>
        <v/>
      </c>
      <c r="P116" s="80" t="str">
        <f t="shared" si="1"/>
        <v/>
      </c>
      <c r="Q116" s="76" t="str">
        <f t="shared" si="12"/>
        <v/>
      </c>
      <c r="R116" s="73" t="str">
        <f t="shared" si="2"/>
        <v/>
      </c>
      <c r="S116" s="73" t="str">
        <f t="shared" si="3"/>
        <v/>
      </c>
      <c r="T116" s="73" t="str">
        <f t="shared" si="4"/>
        <v/>
      </c>
      <c r="U116" s="73" t="str">
        <f t="shared" si="5"/>
        <v/>
      </c>
      <c r="V116" s="73" t="str">
        <f t="shared" si="16"/>
        <v/>
      </c>
      <c r="W116" s="81" t="str">
        <f t="shared" si="18"/>
        <v/>
      </c>
      <c r="X116" s="188" t="str">
        <f t="shared" si="14"/>
        <v/>
      </c>
      <c r="Y116" s="14">
        <f t="shared" si="17"/>
        <v>0</v>
      </c>
    </row>
    <row r="117" spans="1:25" ht="12.75" hidden="1" customHeight="1">
      <c r="A117" s="67" t="s">
        <v>250</v>
      </c>
      <c r="B117" s="3"/>
      <c r="C117" s="37"/>
      <c r="D117" s="42"/>
      <c r="E117" s="68"/>
      <c r="F117" s="68"/>
      <c r="G117" s="69"/>
      <c r="H117" s="78"/>
      <c r="I117" s="184"/>
      <c r="J117" s="79" t="str">
        <f t="shared" si="15"/>
        <v/>
      </c>
      <c r="K117" s="71"/>
      <c r="L117" s="71"/>
      <c r="M117" s="72"/>
      <c r="N117" s="73" t="str">
        <f t="shared" si="10"/>
        <v/>
      </c>
      <c r="O117" s="79" t="str">
        <f t="shared" si="11"/>
        <v/>
      </c>
      <c r="P117" s="80" t="str">
        <f t="shared" si="1"/>
        <v/>
      </c>
      <c r="Q117" s="76" t="str">
        <f t="shared" si="12"/>
        <v/>
      </c>
      <c r="R117" s="73" t="str">
        <f t="shared" si="2"/>
        <v/>
      </c>
      <c r="S117" s="73" t="str">
        <f t="shared" si="3"/>
        <v/>
      </c>
      <c r="T117" s="73" t="str">
        <f t="shared" si="4"/>
        <v/>
      </c>
      <c r="U117" s="73" t="str">
        <f t="shared" si="5"/>
        <v/>
      </c>
      <c r="V117" s="73" t="str">
        <f t="shared" si="16"/>
        <v/>
      </c>
      <c r="W117" s="81" t="str">
        <f t="shared" si="18"/>
        <v/>
      </c>
      <c r="X117" s="188" t="str">
        <f t="shared" si="14"/>
        <v/>
      </c>
      <c r="Y117" s="14">
        <f t="shared" si="17"/>
        <v>0</v>
      </c>
    </row>
    <row r="118" spans="1:25" ht="12.75" hidden="1" customHeight="1">
      <c r="A118" s="67" t="s">
        <v>250</v>
      </c>
      <c r="B118" s="3"/>
      <c r="C118" s="37"/>
      <c r="D118" s="42"/>
      <c r="E118" s="68"/>
      <c r="F118" s="68"/>
      <c r="G118" s="69"/>
      <c r="H118" s="78"/>
      <c r="I118" s="184"/>
      <c r="J118" s="79" t="str">
        <f t="shared" si="15"/>
        <v/>
      </c>
      <c r="K118" s="71"/>
      <c r="L118" s="71"/>
      <c r="M118" s="72"/>
      <c r="N118" s="73" t="str">
        <f t="shared" si="10"/>
        <v/>
      </c>
      <c r="O118" s="79" t="str">
        <f t="shared" si="11"/>
        <v/>
      </c>
      <c r="P118" s="80" t="str">
        <f t="shared" si="1"/>
        <v/>
      </c>
      <c r="Q118" s="76" t="str">
        <f t="shared" si="12"/>
        <v/>
      </c>
      <c r="R118" s="73" t="str">
        <f t="shared" si="2"/>
        <v/>
      </c>
      <c r="S118" s="73" t="str">
        <f t="shared" si="3"/>
        <v/>
      </c>
      <c r="T118" s="73" t="str">
        <f t="shared" si="4"/>
        <v/>
      </c>
      <c r="U118" s="73" t="str">
        <f t="shared" si="5"/>
        <v/>
      </c>
      <c r="V118" s="73" t="str">
        <f t="shared" si="16"/>
        <v/>
      </c>
      <c r="W118" s="81" t="str">
        <f t="shared" si="18"/>
        <v/>
      </c>
      <c r="X118" s="188" t="str">
        <f t="shared" si="14"/>
        <v/>
      </c>
      <c r="Y118" s="14">
        <f t="shared" si="17"/>
        <v>0</v>
      </c>
    </row>
    <row r="119" spans="1:25" ht="12.75" hidden="1" customHeight="1">
      <c r="A119" s="67" t="s">
        <v>250</v>
      </c>
      <c r="B119" s="3"/>
      <c r="C119" s="37"/>
      <c r="D119" s="42"/>
      <c r="E119" s="68"/>
      <c r="F119" s="68"/>
      <c r="G119" s="69"/>
      <c r="H119" s="78"/>
      <c r="I119" s="184"/>
      <c r="J119" s="79" t="str">
        <f t="shared" si="15"/>
        <v/>
      </c>
      <c r="K119" s="71"/>
      <c r="L119" s="71"/>
      <c r="M119" s="72"/>
      <c r="N119" s="73" t="str">
        <f t="shared" si="10"/>
        <v/>
      </c>
      <c r="O119" s="79" t="str">
        <f t="shared" si="11"/>
        <v/>
      </c>
      <c r="P119" s="80" t="str">
        <f t="shared" si="1"/>
        <v/>
      </c>
      <c r="Q119" s="76" t="str">
        <f t="shared" si="12"/>
        <v/>
      </c>
      <c r="R119" s="73" t="str">
        <f t="shared" si="2"/>
        <v/>
      </c>
      <c r="S119" s="73" t="str">
        <f t="shared" si="3"/>
        <v/>
      </c>
      <c r="T119" s="73" t="str">
        <f t="shared" si="4"/>
        <v/>
      </c>
      <c r="U119" s="73" t="str">
        <f t="shared" si="5"/>
        <v/>
      </c>
      <c r="V119" s="73" t="str">
        <f t="shared" si="16"/>
        <v/>
      </c>
      <c r="W119" s="81" t="str">
        <f t="shared" si="18"/>
        <v/>
      </c>
      <c r="X119" s="188" t="str">
        <f t="shared" si="14"/>
        <v/>
      </c>
      <c r="Y119" s="14">
        <f t="shared" si="17"/>
        <v>0</v>
      </c>
    </row>
    <row r="120" spans="1:25" ht="12.75" hidden="1" customHeight="1">
      <c r="A120" s="67" t="s">
        <v>250</v>
      </c>
      <c r="B120" s="3"/>
      <c r="C120" s="37"/>
      <c r="D120" s="42"/>
      <c r="E120" s="68"/>
      <c r="F120" s="68"/>
      <c r="G120" s="69"/>
      <c r="H120" s="78"/>
      <c r="I120" s="184"/>
      <c r="J120" s="79" t="str">
        <f t="shared" si="15"/>
        <v/>
      </c>
      <c r="K120" s="71"/>
      <c r="L120" s="71"/>
      <c r="M120" s="72"/>
      <c r="N120" s="73" t="str">
        <f t="shared" si="10"/>
        <v/>
      </c>
      <c r="O120" s="79" t="str">
        <f t="shared" si="11"/>
        <v/>
      </c>
      <c r="P120" s="80" t="str">
        <f t="shared" si="1"/>
        <v/>
      </c>
      <c r="Q120" s="76" t="str">
        <f t="shared" si="12"/>
        <v/>
      </c>
      <c r="R120" s="73" t="str">
        <f t="shared" si="2"/>
        <v/>
      </c>
      <c r="S120" s="73" t="str">
        <f t="shared" si="3"/>
        <v/>
      </c>
      <c r="T120" s="73" t="str">
        <f t="shared" si="4"/>
        <v/>
      </c>
      <c r="U120" s="73" t="str">
        <f t="shared" si="5"/>
        <v/>
      </c>
      <c r="V120" s="73" t="str">
        <f t="shared" si="16"/>
        <v/>
      </c>
      <c r="W120" s="81" t="str">
        <f t="shared" si="18"/>
        <v/>
      </c>
      <c r="X120" s="188" t="str">
        <f t="shared" si="14"/>
        <v/>
      </c>
      <c r="Y120" s="14">
        <f t="shared" si="17"/>
        <v>0</v>
      </c>
    </row>
    <row r="121" spans="1:25" ht="12.75" hidden="1" customHeight="1">
      <c r="A121" s="67" t="s">
        <v>250</v>
      </c>
      <c r="B121" s="3"/>
      <c r="C121" s="37"/>
      <c r="D121" s="42"/>
      <c r="E121" s="68"/>
      <c r="F121" s="68"/>
      <c r="G121" s="69"/>
      <c r="H121" s="78"/>
      <c r="I121" s="184"/>
      <c r="J121" s="79" t="str">
        <f t="shared" si="15"/>
        <v/>
      </c>
      <c r="K121" s="71"/>
      <c r="L121" s="71"/>
      <c r="M121" s="72"/>
      <c r="N121" s="73" t="str">
        <f t="shared" si="10"/>
        <v/>
      </c>
      <c r="O121" s="79" t="str">
        <f t="shared" si="11"/>
        <v/>
      </c>
      <c r="P121" s="80" t="str">
        <f t="shared" si="1"/>
        <v/>
      </c>
      <c r="Q121" s="76" t="str">
        <f t="shared" si="12"/>
        <v/>
      </c>
      <c r="R121" s="73" t="str">
        <f t="shared" si="2"/>
        <v/>
      </c>
      <c r="S121" s="73" t="str">
        <f t="shared" si="3"/>
        <v/>
      </c>
      <c r="T121" s="73" t="str">
        <f t="shared" si="4"/>
        <v/>
      </c>
      <c r="U121" s="73" t="str">
        <f t="shared" si="5"/>
        <v/>
      </c>
      <c r="V121" s="73" t="str">
        <f t="shared" si="16"/>
        <v/>
      </c>
      <c r="W121" s="81" t="str">
        <f t="shared" si="18"/>
        <v/>
      </c>
      <c r="X121" s="188" t="str">
        <f t="shared" si="14"/>
        <v/>
      </c>
      <c r="Y121" s="14">
        <f t="shared" si="17"/>
        <v>0</v>
      </c>
    </row>
    <row r="122" spans="1:25" ht="12.75" hidden="1" customHeight="1">
      <c r="A122" s="67" t="s">
        <v>250</v>
      </c>
      <c r="B122" s="3"/>
      <c r="C122" s="37"/>
      <c r="D122" s="42"/>
      <c r="E122" s="68"/>
      <c r="F122" s="68"/>
      <c r="G122" s="69"/>
      <c r="H122" s="78"/>
      <c r="I122" s="184"/>
      <c r="J122" s="79" t="str">
        <f t="shared" si="15"/>
        <v/>
      </c>
      <c r="K122" s="71"/>
      <c r="L122" s="71"/>
      <c r="M122" s="72"/>
      <c r="N122" s="73" t="str">
        <f t="shared" si="10"/>
        <v/>
      </c>
      <c r="O122" s="79" t="str">
        <f t="shared" si="11"/>
        <v/>
      </c>
      <c r="P122" s="80" t="str">
        <f t="shared" si="1"/>
        <v/>
      </c>
      <c r="Q122" s="76" t="str">
        <f t="shared" si="12"/>
        <v/>
      </c>
      <c r="R122" s="73" t="str">
        <f t="shared" si="2"/>
        <v/>
      </c>
      <c r="S122" s="73" t="str">
        <f t="shared" si="3"/>
        <v/>
      </c>
      <c r="T122" s="73" t="str">
        <f t="shared" si="4"/>
        <v/>
      </c>
      <c r="U122" s="73" t="str">
        <f t="shared" si="5"/>
        <v/>
      </c>
      <c r="V122" s="73" t="str">
        <f t="shared" si="16"/>
        <v/>
      </c>
      <c r="W122" s="81" t="str">
        <f t="shared" si="18"/>
        <v/>
      </c>
      <c r="X122" s="188" t="str">
        <f t="shared" si="14"/>
        <v/>
      </c>
      <c r="Y122" s="14">
        <f t="shared" si="17"/>
        <v>0</v>
      </c>
    </row>
    <row r="123" spans="1:25" ht="12.75" hidden="1" customHeight="1">
      <c r="A123" s="67" t="s">
        <v>250</v>
      </c>
      <c r="B123" s="3"/>
      <c r="C123" s="37"/>
      <c r="D123" s="42"/>
      <c r="E123" s="68"/>
      <c r="F123" s="68"/>
      <c r="G123" s="69"/>
      <c r="H123" s="78"/>
      <c r="I123" s="184"/>
      <c r="J123" s="79" t="str">
        <f t="shared" si="15"/>
        <v/>
      </c>
      <c r="K123" s="71"/>
      <c r="L123" s="71"/>
      <c r="M123" s="72"/>
      <c r="N123" s="73" t="str">
        <f t="shared" si="10"/>
        <v/>
      </c>
      <c r="O123" s="79" t="str">
        <f t="shared" si="11"/>
        <v/>
      </c>
      <c r="P123" s="80" t="str">
        <f t="shared" si="1"/>
        <v/>
      </c>
      <c r="Q123" s="76" t="str">
        <f t="shared" si="12"/>
        <v/>
      </c>
      <c r="R123" s="73" t="str">
        <f t="shared" si="2"/>
        <v/>
      </c>
      <c r="S123" s="73" t="str">
        <f t="shared" si="3"/>
        <v/>
      </c>
      <c r="T123" s="73" t="str">
        <f t="shared" si="4"/>
        <v/>
      </c>
      <c r="U123" s="73" t="str">
        <f t="shared" si="5"/>
        <v/>
      </c>
      <c r="V123" s="73" t="str">
        <f t="shared" si="16"/>
        <v/>
      </c>
      <c r="W123" s="81" t="str">
        <f t="shared" si="18"/>
        <v/>
      </c>
      <c r="X123" s="188" t="str">
        <f t="shared" si="14"/>
        <v/>
      </c>
      <c r="Y123" s="14">
        <f t="shared" si="17"/>
        <v>0</v>
      </c>
    </row>
    <row r="124" spans="1:25" ht="12.75" hidden="1" customHeight="1">
      <c r="A124" s="67" t="s">
        <v>250</v>
      </c>
      <c r="B124" s="3"/>
      <c r="C124" s="37"/>
      <c r="D124" s="42"/>
      <c r="E124" s="68"/>
      <c r="F124" s="68"/>
      <c r="G124" s="69"/>
      <c r="H124" s="78"/>
      <c r="I124" s="184"/>
      <c r="J124" s="79" t="str">
        <f t="shared" si="15"/>
        <v/>
      </c>
      <c r="K124" s="71"/>
      <c r="L124" s="71"/>
      <c r="M124" s="72"/>
      <c r="N124" s="73" t="str">
        <f t="shared" si="10"/>
        <v/>
      </c>
      <c r="O124" s="79" t="str">
        <f t="shared" si="11"/>
        <v/>
      </c>
      <c r="P124" s="80" t="str">
        <f t="shared" si="1"/>
        <v/>
      </c>
      <c r="Q124" s="76" t="str">
        <f t="shared" si="12"/>
        <v/>
      </c>
      <c r="R124" s="73" t="str">
        <f t="shared" si="2"/>
        <v/>
      </c>
      <c r="S124" s="73" t="str">
        <f t="shared" si="3"/>
        <v/>
      </c>
      <c r="T124" s="73" t="str">
        <f t="shared" si="4"/>
        <v/>
      </c>
      <c r="U124" s="73" t="str">
        <f t="shared" si="5"/>
        <v/>
      </c>
      <c r="V124" s="73" t="str">
        <f t="shared" si="16"/>
        <v/>
      </c>
      <c r="W124" s="81" t="str">
        <f t="shared" si="18"/>
        <v/>
      </c>
      <c r="X124" s="188" t="str">
        <f t="shared" si="14"/>
        <v/>
      </c>
      <c r="Y124" s="14">
        <f t="shared" si="17"/>
        <v>0</v>
      </c>
    </row>
    <row r="125" spans="1:25" ht="12.75" hidden="1" customHeight="1">
      <c r="A125" s="67" t="s">
        <v>250</v>
      </c>
      <c r="B125" s="3"/>
      <c r="C125" s="37"/>
      <c r="D125" s="42"/>
      <c r="E125" s="68"/>
      <c r="F125" s="68"/>
      <c r="G125" s="69"/>
      <c r="H125" s="78"/>
      <c r="I125" s="184"/>
      <c r="J125" s="79" t="str">
        <f t="shared" si="15"/>
        <v/>
      </c>
      <c r="K125" s="71"/>
      <c r="L125" s="71"/>
      <c r="M125" s="72"/>
      <c r="N125" s="73" t="str">
        <f t="shared" si="10"/>
        <v/>
      </c>
      <c r="O125" s="79" t="str">
        <f t="shared" si="11"/>
        <v/>
      </c>
      <c r="P125" s="80" t="str">
        <f t="shared" si="1"/>
        <v/>
      </c>
      <c r="Q125" s="76" t="str">
        <f t="shared" si="12"/>
        <v/>
      </c>
      <c r="R125" s="73" t="str">
        <f t="shared" si="2"/>
        <v/>
      </c>
      <c r="S125" s="73" t="str">
        <f t="shared" si="3"/>
        <v/>
      </c>
      <c r="T125" s="73" t="str">
        <f t="shared" si="4"/>
        <v/>
      </c>
      <c r="U125" s="73" t="str">
        <f t="shared" si="5"/>
        <v/>
      </c>
      <c r="V125" s="73" t="str">
        <f t="shared" si="16"/>
        <v/>
      </c>
      <c r="W125" s="81" t="str">
        <f t="shared" si="18"/>
        <v/>
      </c>
      <c r="X125" s="188" t="str">
        <f t="shared" si="14"/>
        <v/>
      </c>
      <c r="Y125" s="14">
        <f t="shared" si="17"/>
        <v>0</v>
      </c>
    </row>
    <row r="126" spans="1:25" ht="12.75" hidden="1" customHeight="1">
      <c r="A126" s="67" t="s">
        <v>250</v>
      </c>
      <c r="B126" s="3"/>
      <c r="C126" s="37"/>
      <c r="D126" s="42"/>
      <c r="E126" s="68"/>
      <c r="F126" s="68"/>
      <c r="G126" s="69"/>
      <c r="H126" s="78"/>
      <c r="I126" s="184"/>
      <c r="J126" s="79" t="str">
        <f t="shared" si="15"/>
        <v/>
      </c>
      <c r="K126" s="71"/>
      <c r="L126" s="71"/>
      <c r="M126" s="72"/>
      <c r="N126" s="73" t="str">
        <f t="shared" si="10"/>
        <v/>
      </c>
      <c r="O126" s="79" t="str">
        <f t="shared" si="11"/>
        <v/>
      </c>
      <c r="P126" s="80" t="str">
        <f t="shared" si="1"/>
        <v/>
      </c>
      <c r="Q126" s="76" t="str">
        <f t="shared" si="12"/>
        <v/>
      </c>
      <c r="R126" s="73" t="str">
        <f t="shared" si="2"/>
        <v/>
      </c>
      <c r="S126" s="73" t="str">
        <f t="shared" si="3"/>
        <v/>
      </c>
      <c r="T126" s="73" t="str">
        <f t="shared" si="4"/>
        <v/>
      </c>
      <c r="U126" s="73" t="str">
        <f t="shared" si="5"/>
        <v/>
      </c>
      <c r="V126" s="73" t="str">
        <f t="shared" si="16"/>
        <v/>
      </c>
      <c r="W126" s="81" t="str">
        <f t="shared" si="18"/>
        <v/>
      </c>
      <c r="X126" s="188" t="str">
        <f t="shared" si="14"/>
        <v/>
      </c>
      <c r="Y126" s="14">
        <f t="shared" si="17"/>
        <v>0</v>
      </c>
    </row>
    <row r="127" spans="1:25" ht="12.75" hidden="1" customHeight="1">
      <c r="A127" s="67" t="s">
        <v>250</v>
      </c>
      <c r="B127" s="3"/>
      <c r="C127" s="37"/>
      <c r="D127" s="42"/>
      <c r="E127" s="68"/>
      <c r="F127" s="68"/>
      <c r="G127" s="69"/>
      <c r="H127" s="78"/>
      <c r="I127" s="184"/>
      <c r="J127" s="79" t="str">
        <f t="shared" si="15"/>
        <v/>
      </c>
      <c r="K127" s="71"/>
      <c r="L127" s="71"/>
      <c r="M127" s="72"/>
      <c r="N127" s="73" t="str">
        <f t="shared" si="10"/>
        <v/>
      </c>
      <c r="O127" s="79" t="str">
        <f t="shared" si="11"/>
        <v/>
      </c>
      <c r="P127" s="80" t="str">
        <f t="shared" si="1"/>
        <v/>
      </c>
      <c r="Q127" s="76" t="str">
        <f t="shared" si="12"/>
        <v/>
      </c>
      <c r="R127" s="73" t="str">
        <f t="shared" si="2"/>
        <v/>
      </c>
      <c r="S127" s="73" t="str">
        <f t="shared" si="3"/>
        <v/>
      </c>
      <c r="T127" s="73" t="str">
        <f t="shared" si="4"/>
        <v/>
      </c>
      <c r="U127" s="73" t="str">
        <f t="shared" si="5"/>
        <v/>
      </c>
      <c r="V127" s="73" t="str">
        <f t="shared" si="16"/>
        <v/>
      </c>
      <c r="W127" s="81" t="str">
        <f t="shared" si="18"/>
        <v/>
      </c>
      <c r="X127" s="188" t="str">
        <f t="shared" si="14"/>
        <v/>
      </c>
      <c r="Y127" s="14">
        <f t="shared" si="17"/>
        <v>0</v>
      </c>
    </row>
    <row r="128" spans="1:25" ht="12.75" hidden="1" customHeight="1">
      <c r="A128" s="67" t="s">
        <v>250</v>
      </c>
      <c r="B128" s="3"/>
      <c r="C128" s="37"/>
      <c r="D128" s="42"/>
      <c r="E128" s="68"/>
      <c r="F128" s="68"/>
      <c r="G128" s="69"/>
      <c r="H128" s="78"/>
      <c r="I128" s="184"/>
      <c r="J128" s="79" t="str">
        <f t="shared" si="15"/>
        <v/>
      </c>
      <c r="K128" s="71"/>
      <c r="L128" s="71"/>
      <c r="M128" s="72"/>
      <c r="N128" s="73" t="str">
        <f t="shared" si="10"/>
        <v/>
      </c>
      <c r="O128" s="79" t="str">
        <f t="shared" si="11"/>
        <v/>
      </c>
      <c r="P128" s="80" t="str">
        <f t="shared" si="1"/>
        <v/>
      </c>
      <c r="Q128" s="76" t="str">
        <f t="shared" si="12"/>
        <v/>
      </c>
      <c r="R128" s="73" t="str">
        <f t="shared" si="2"/>
        <v/>
      </c>
      <c r="S128" s="73" t="str">
        <f t="shared" si="3"/>
        <v/>
      </c>
      <c r="T128" s="73" t="str">
        <f t="shared" si="4"/>
        <v/>
      </c>
      <c r="U128" s="73" t="str">
        <f t="shared" si="5"/>
        <v/>
      </c>
      <c r="V128" s="73" t="str">
        <f t="shared" si="16"/>
        <v/>
      </c>
      <c r="W128" s="81" t="str">
        <f t="shared" si="18"/>
        <v/>
      </c>
      <c r="X128" s="188" t="str">
        <f t="shared" si="14"/>
        <v/>
      </c>
      <c r="Y128" s="14">
        <f t="shared" si="17"/>
        <v>0</v>
      </c>
    </row>
    <row r="129" spans="1:25" ht="12.75" hidden="1" customHeight="1">
      <c r="A129" s="67" t="s">
        <v>250</v>
      </c>
      <c r="B129" s="3"/>
      <c r="C129" s="37"/>
      <c r="D129" s="42"/>
      <c r="E129" s="68"/>
      <c r="F129" s="68"/>
      <c r="G129" s="69"/>
      <c r="H129" s="78"/>
      <c r="I129" s="184"/>
      <c r="J129" s="79" t="str">
        <f t="shared" si="15"/>
        <v/>
      </c>
      <c r="K129" s="71"/>
      <c r="L129" s="71"/>
      <c r="M129" s="72"/>
      <c r="N129" s="73" t="str">
        <f t="shared" si="10"/>
        <v/>
      </c>
      <c r="O129" s="79" t="str">
        <f t="shared" si="11"/>
        <v/>
      </c>
      <c r="P129" s="80" t="str">
        <f t="shared" si="1"/>
        <v/>
      </c>
      <c r="Q129" s="76" t="str">
        <f t="shared" si="12"/>
        <v/>
      </c>
      <c r="R129" s="73" t="str">
        <f t="shared" si="2"/>
        <v/>
      </c>
      <c r="S129" s="73" t="str">
        <f t="shared" si="3"/>
        <v/>
      </c>
      <c r="T129" s="73" t="str">
        <f t="shared" si="4"/>
        <v/>
      </c>
      <c r="U129" s="73" t="str">
        <f t="shared" si="5"/>
        <v/>
      </c>
      <c r="V129" s="73" t="str">
        <f t="shared" si="16"/>
        <v/>
      </c>
      <c r="W129" s="81" t="str">
        <f t="shared" si="18"/>
        <v/>
      </c>
      <c r="X129" s="188" t="str">
        <f t="shared" si="14"/>
        <v/>
      </c>
      <c r="Y129" s="14">
        <f t="shared" si="17"/>
        <v>0</v>
      </c>
    </row>
    <row r="130" spans="1:25" ht="12.75" hidden="1" customHeight="1">
      <c r="A130" s="67" t="s">
        <v>250</v>
      </c>
      <c r="B130" s="3"/>
      <c r="C130" s="37"/>
      <c r="D130" s="42"/>
      <c r="E130" s="68"/>
      <c r="F130" s="68"/>
      <c r="G130" s="69"/>
      <c r="H130" s="78"/>
      <c r="I130" s="184"/>
      <c r="J130" s="79" t="str">
        <f t="shared" si="15"/>
        <v/>
      </c>
      <c r="K130" s="71"/>
      <c r="L130" s="71"/>
      <c r="M130" s="72"/>
      <c r="N130" s="73" t="str">
        <f t="shared" si="10"/>
        <v/>
      </c>
      <c r="O130" s="79" t="str">
        <f t="shared" si="11"/>
        <v/>
      </c>
      <c r="P130" s="80" t="str">
        <f t="shared" si="1"/>
        <v/>
      </c>
      <c r="Q130" s="76" t="str">
        <f t="shared" si="12"/>
        <v/>
      </c>
      <c r="R130" s="73" t="str">
        <f t="shared" si="2"/>
        <v/>
      </c>
      <c r="S130" s="73" t="str">
        <f t="shared" si="3"/>
        <v/>
      </c>
      <c r="T130" s="73" t="str">
        <f t="shared" si="4"/>
        <v/>
      </c>
      <c r="U130" s="73" t="str">
        <f t="shared" si="5"/>
        <v/>
      </c>
      <c r="V130" s="73" t="str">
        <f t="shared" si="16"/>
        <v/>
      </c>
      <c r="W130" s="81" t="str">
        <f t="shared" si="18"/>
        <v/>
      </c>
      <c r="X130" s="188" t="str">
        <f t="shared" si="14"/>
        <v/>
      </c>
      <c r="Y130" s="14">
        <f t="shared" si="17"/>
        <v>0</v>
      </c>
    </row>
    <row r="131" spans="1:25" ht="12.75" hidden="1" customHeight="1">
      <c r="A131" s="67" t="s">
        <v>250</v>
      </c>
      <c r="B131" s="3"/>
      <c r="C131" s="37"/>
      <c r="D131" s="42"/>
      <c r="E131" s="68"/>
      <c r="F131" s="68"/>
      <c r="G131" s="69"/>
      <c r="H131" s="78"/>
      <c r="I131" s="184"/>
      <c r="J131" s="79" t="str">
        <f t="shared" si="15"/>
        <v/>
      </c>
      <c r="K131" s="71"/>
      <c r="L131" s="71"/>
      <c r="M131" s="72"/>
      <c r="N131" s="73" t="str">
        <f t="shared" si="10"/>
        <v/>
      </c>
      <c r="O131" s="79" t="str">
        <f t="shared" si="11"/>
        <v/>
      </c>
      <c r="P131" s="80" t="str">
        <f t="shared" si="1"/>
        <v/>
      </c>
      <c r="Q131" s="76" t="str">
        <f t="shared" si="12"/>
        <v/>
      </c>
      <c r="R131" s="73" t="str">
        <f t="shared" si="2"/>
        <v/>
      </c>
      <c r="S131" s="73" t="str">
        <f t="shared" si="3"/>
        <v/>
      </c>
      <c r="T131" s="73" t="str">
        <f t="shared" si="4"/>
        <v/>
      </c>
      <c r="U131" s="73" t="str">
        <f t="shared" si="5"/>
        <v/>
      </c>
      <c r="V131" s="73" t="str">
        <f t="shared" si="16"/>
        <v/>
      </c>
      <c r="W131" s="81" t="str">
        <f t="shared" si="18"/>
        <v/>
      </c>
      <c r="X131" s="188" t="str">
        <f t="shared" si="14"/>
        <v/>
      </c>
      <c r="Y131" s="14">
        <f t="shared" si="17"/>
        <v>0</v>
      </c>
    </row>
    <row r="132" spans="1:25" ht="12.75" hidden="1" customHeight="1">
      <c r="A132" s="67" t="s">
        <v>250</v>
      </c>
      <c r="B132" s="3"/>
      <c r="C132" s="37"/>
      <c r="D132" s="42"/>
      <c r="E132" s="68"/>
      <c r="F132" s="68"/>
      <c r="G132" s="69"/>
      <c r="H132" s="78"/>
      <c r="I132" s="184"/>
      <c r="J132" s="79" t="str">
        <f t="shared" si="15"/>
        <v/>
      </c>
      <c r="K132" s="71"/>
      <c r="L132" s="71"/>
      <c r="M132" s="72"/>
      <c r="N132" s="73" t="str">
        <f t="shared" si="10"/>
        <v/>
      </c>
      <c r="O132" s="79" t="str">
        <f t="shared" si="11"/>
        <v/>
      </c>
      <c r="P132" s="80" t="str">
        <f t="shared" si="1"/>
        <v/>
      </c>
      <c r="Q132" s="76" t="str">
        <f t="shared" si="12"/>
        <v/>
      </c>
      <c r="R132" s="73" t="str">
        <f t="shared" si="2"/>
        <v/>
      </c>
      <c r="S132" s="73" t="str">
        <f t="shared" si="3"/>
        <v/>
      </c>
      <c r="T132" s="73" t="str">
        <f t="shared" si="4"/>
        <v/>
      </c>
      <c r="U132" s="73" t="str">
        <f t="shared" si="5"/>
        <v/>
      </c>
      <c r="V132" s="73" t="str">
        <f t="shared" si="16"/>
        <v/>
      </c>
      <c r="W132" s="81" t="str">
        <f t="shared" si="18"/>
        <v/>
      </c>
      <c r="X132" s="188" t="str">
        <f t="shared" si="14"/>
        <v/>
      </c>
      <c r="Y132" s="14">
        <f t="shared" si="17"/>
        <v>0</v>
      </c>
    </row>
    <row r="133" spans="1:25" ht="12.75" hidden="1" customHeight="1">
      <c r="A133" s="67" t="s">
        <v>250</v>
      </c>
      <c r="B133" s="3"/>
      <c r="C133" s="37"/>
      <c r="D133" s="42"/>
      <c r="E133" s="68"/>
      <c r="F133" s="68"/>
      <c r="G133" s="69"/>
      <c r="H133" s="78"/>
      <c r="I133" s="184"/>
      <c r="J133" s="79" t="str">
        <f t="shared" si="15"/>
        <v/>
      </c>
      <c r="K133" s="71"/>
      <c r="L133" s="71"/>
      <c r="M133" s="72"/>
      <c r="N133" s="73" t="str">
        <f t="shared" si="10"/>
        <v/>
      </c>
      <c r="O133" s="79" t="str">
        <f t="shared" si="11"/>
        <v/>
      </c>
      <c r="P133" s="80" t="str">
        <f t="shared" si="1"/>
        <v/>
      </c>
      <c r="Q133" s="76" t="str">
        <f t="shared" si="12"/>
        <v/>
      </c>
      <c r="R133" s="73" t="str">
        <f t="shared" si="2"/>
        <v/>
      </c>
      <c r="S133" s="73" t="str">
        <f t="shared" si="3"/>
        <v/>
      </c>
      <c r="T133" s="73" t="str">
        <f t="shared" si="4"/>
        <v/>
      </c>
      <c r="U133" s="73" t="str">
        <f t="shared" si="5"/>
        <v/>
      </c>
      <c r="V133" s="73" t="str">
        <f t="shared" si="16"/>
        <v/>
      </c>
      <c r="W133" s="81" t="str">
        <f t="shared" si="18"/>
        <v/>
      </c>
      <c r="X133" s="188" t="str">
        <f t="shared" si="14"/>
        <v/>
      </c>
      <c r="Y133" s="14">
        <f t="shared" si="17"/>
        <v>0</v>
      </c>
    </row>
    <row r="134" spans="1:25" ht="12.75" hidden="1" customHeight="1">
      <c r="A134" s="67" t="s">
        <v>250</v>
      </c>
      <c r="B134" s="3"/>
      <c r="C134" s="37"/>
      <c r="D134" s="42"/>
      <c r="E134" s="68"/>
      <c r="F134" s="68"/>
      <c r="G134" s="69"/>
      <c r="H134" s="78"/>
      <c r="I134" s="184"/>
      <c r="J134" s="79" t="str">
        <f t="shared" si="15"/>
        <v/>
      </c>
      <c r="K134" s="71"/>
      <c r="L134" s="71"/>
      <c r="M134" s="72"/>
      <c r="N134" s="73" t="str">
        <f t="shared" si="10"/>
        <v/>
      </c>
      <c r="O134" s="79" t="str">
        <f t="shared" si="11"/>
        <v/>
      </c>
      <c r="P134" s="80" t="str">
        <f t="shared" si="1"/>
        <v/>
      </c>
      <c r="Q134" s="76" t="str">
        <f t="shared" si="12"/>
        <v/>
      </c>
      <c r="R134" s="73" t="str">
        <f t="shared" si="2"/>
        <v/>
      </c>
      <c r="S134" s="73" t="str">
        <f t="shared" si="3"/>
        <v/>
      </c>
      <c r="T134" s="73" t="str">
        <f t="shared" si="4"/>
        <v/>
      </c>
      <c r="U134" s="73" t="str">
        <f t="shared" si="5"/>
        <v/>
      </c>
      <c r="V134" s="73" t="str">
        <f t="shared" si="16"/>
        <v/>
      </c>
      <c r="W134" s="81" t="str">
        <f t="shared" si="18"/>
        <v/>
      </c>
      <c r="X134" s="188" t="str">
        <f t="shared" si="14"/>
        <v/>
      </c>
      <c r="Y134" s="14">
        <f t="shared" si="17"/>
        <v>0</v>
      </c>
    </row>
    <row r="135" spans="1:25" ht="12.75" hidden="1" customHeight="1">
      <c r="A135" s="67" t="s">
        <v>250</v>
      </c>
      <c r="B135" s="3"/>
      <c r="C135" s="37"/>
      <c r="D135" s="42"/>
      <c r="E135" s="68"/>
      <c r="F135" s="68"/>
      <c r="G135" s="69"/>
      <c r="H135" s="78"/>
      <c r="I135" s="184"/>
      <c r="J135" s="79" t="str">
        <f t="shared" si="15"/>
        <v/>
      </c>
      <c r="K135" s="71"/>
      <c r="L135" s="71"/>
      <c r="M135" s="72"/>
      <c r="N135" s="73" t="str">
        <f t="shared" si="10"/>
        <v/>
      </c>
      <c r="O135" s="79" t="str">
        <f t="shared" si="11"/>
        <v/>
      </c>
      <c r="P135" s="80" t="str">
        <f t="shared" ref="P135:P198" si="19">IF($Y135 = 1,IF($P$23="No",$P$24,0),"")</f>
        <v/>
      </c>
      <c r="Q135" s="76" t="str">
        <f t="shared" si="12"/>
        <v/>
      </c>
      <c r="R135" s="73" t="str">
        <f t="shared" ref="R135:R198" si="20">IF($Y135 = 1,IFERROR(IF($P$34="Per Bed",$Q$34,$Q$34 /F135),0) + IFERROR(IF($P$35="Per Bed",$Q$35,$Q$35/F135),0),"")</f>
        <v/>
      </c>
      <c r="S135" s="73" t="str">
        <f t="shared" ref="S135:S198" si="21">IF($Y135 = 1,IFERROR(IF($P$36="Per Bed",$Q$36,$Q$36/F135),0),"")</f>
        <v/>
      </c>
      <c r="T135" s="73" t="str">
        <f t="shared" ref="T135:T198" si="22">IF($Y135 = 1,IFERROR(IF($P$38="Per Bed",$Q$38,$Q$38 /F135),0) + IFERROR(IF($P$39="Per Bed",$Q$39,$Q$39/F135),0),"")</f>
        <v/>
      </c>
      <c r="U135" s="73" t="str">
        <f t="shared" ref="U135:U198" si="23">IF($Y135 = 1,IFERROR(IF($P$40="Per Bed",$Q$40,$Q$40/F135),0) + IFERROR(IF($P$41="Per Bed",$Q$41,$Q$41/F135),0) + IFERROR(IF($P$42="Per Bed",$Q$42,$Q$42/F135),0),"")</f>
        <v/>
      </c>
      <c r="V135" s="73" t="str">
        <f t="shared" si="16"/>
        <v/>
      </c>
      <c r="W135" s="81" t="str">
        <f t="shared" si="18"/>
        <v/>
      </c>
      <c r="X135" s="188" t="str">
        <f t="shared" si="14"/>
        <v/>
      </c>
      <c r="Y135" s="14">
        <f t="shared" si="17"/>
        <v>0</v>
      </c>
    </row>
    <row r="136" spans="1:25" ht="12.75" hidden="1" customHeight="1">
      <c r="A136" s="67" t="s">
        <v>250</v>
      </c>
      <c r="B136" s="3"/>
      <c r="C136" s="37"/>
      <c r="D136" s="42"/>
      <c r="E136" s="68"/>
      <c r="F136" s="68"/>
      <c r="G136" s="69"/>
      <c r="H136" s="78"/>
      <c r="I136" s="184"/>
      <c r="J136" s="79" t="str">
        <f t="shared" si="15"/>
        <v/>
      </c>
      <c r="K136" s="71"/>
      <c r="L136" s="71"/>
      <c r="M136" s="72"/>
      <c r="N136" s="73" t="str">
        <f t="shared" ref="N136:N199" si="24">IF($Y136 = 1, $I136-K136/12-L136/12-M136,"")</f>
        <v/>
      </c>
      <c r="O136" s="79" t="str">
        <f t="shared" si="11"/>
        <v/>
      </c>
      <c r="P136" s="80" t="str">
        <f t="shared" si="19"/>
        <v/>
      </c>
      <c r="Q136" s="76" t="str">
        <f t="shared" ref="Q136:Q199" si="25">IF($Y136 = 1,$Q$19,"")</f>
        <v/>
      </c>
      <c r="R136" s="73" t="str">
        <f t="shared" si="20"/>
        <v/>
      </c>
      <c r="S136" s="73" t="str">
        <f t="shared" si="21"/>
        <v/>
      </c>
      <c r="T136" s="73" t="str">
        <f t="shared" si="22"/>
        <v/>
      </c>
      <c r="U136" s="73" t="str">
        <f t="shared" si="23"/>
        <v/>
      </c>
      <c r="V136" s="73" t="str">
        <f t="shared" si="16"/>
        <v/>
      </c>
      <c r="W136" s="81" t="str">
        <f t="shared" si="18"/>
        <v/>
      </c>
      <c r="X136" s="188" t="str">
        <f t="shared" si="14"/>
        <v/>
      </c>
      <c r="Y136" s="14">
        <f t="shared" si="17"/>
        <v>0</v>
      </c>
    </row>
    <row r="137" spans="1:25" ht="12.75" hidden="1" customHeight="1">
      <c r="A137" s="67" t="s">
        <v>250</v>
      </c>
      <c r="B137" s="3"/>
      <c r="C137" s="37"/>
      <c r="D137" s="42"/>
      <c r="E137" s="68"/>
      <c r="F137" s="68"/>
      <c r="G137" s="69"/>
      <c r="H137" s="78"/>
      <c r="I137" s="184"/>
      <c r="J137" s="79" t="str">
        <f t="shared" ref="J137:J200" si="26">IF($Y137 = 1,$I137/$E137,"")</f>
        <v/>
      </c>
      <c r="K137" s="71"/>
      <c r="L137" s="71"/>
      <c r="M137" s="72"/>
      <c r="N137" s="73" t="str">
        <f t="shared" si="24"/>
        <v/>
      </c>
      <c r="O137" s="79" t="str">
        <f t="shared" si="11"/>
        <v/>
      </c>
      <c r="P137" s="80" t="str">
        <f t="shared" si="19"/>
        <v/>
      </c>
      <c r="Q137" s="76" t="str">
        <f t="shared" si="25"/>
        <v/>
      </c>
      <c r="R137" s="73" t="str">
        <f t="shared" si="20"/>
        <v/>
      </c>
      <c r="S137" s="73" t="str">
        <f t="shared" si="21"/>
        <v/>
      </c>
      <c r="T137" s="73" t="str">
        <f t="shared" si="22"/>
        <v/>
      </c>
      <c r="U137" s="73" t="str">
        <f t="shared" si="23"/>
        <v/>
      </c>
      <c r="V137" s="73" t="str">
        <f t="shared" ref="V137:V200" si="27">IF($Y137 = 1,$I$44,"")</f>
        <v/>
      </c>
      <c r="W137" s="81" t="str">
        <f t="shared" si="18"/>
        <v/>
      </c>
      <c r="X137" s="188" t="str">
        <f t="shared" si="14"/>
        <v/>
      </c>
      <c r="Y137" s="14">
        <f t="shared" ref="Y137:Y200" si="28">IF(AND(A137&lt;&gt;"", E137 &gt; 0, F137 &lt;&gt; ""),  1, 0 )</f>
        <v>0</v>
      </c>
    </row>
    <row r="138" spans="1:25" ht="12.75" hidden="1" customHeight="1">
      <c r="A138" s="67" t="s">
        <v>250</v>
      </c>
      <c r="B138" s="3"/>
      <c r="C138" s="37"/>
      <c r="D138" s="42"/>
      <c r="E138" s="68"/>
      <c r="F138" s="68"/>
      <c r="G138" s="69"/>
      <c r="H138" s="78"/>
      <c r="I138" s="184"/>
      <c r="J138" s="79" t="str">
        <f t="shared" si="26"/>
        <v/>
      </c>
      <c r="K138" s="71"/>
      <c r="L138" s="71"/>
      <c r="M138" s="72"/>
      <c r="N138" s="73" t="str">
        <f t="shared" si="24"/>
        <v/>
      </c>
      <c r="O138" s="79" t="str">
        <f t="shared" si="11"/>
        <v/>
      </c>
      <c r="P138" s="80" t="str">
        <f t="shared" si="19"/>
        <v/>
      </c>
      <c r="Q138" s="76" t="str">
        <f t="shared" si="25"/>
        <v/>
      </c>
      <c r="R138" s="73" t="str">
        <f t="shared" si="20"/>
        <v/>
      </c>
      <c r="S138" s="73" t="str">
        <f t="shared" si="21"/>
        <v/>
      </c>
      <c r="T138" s="73" t="str">
        <f t="shared" si="22"/>
        <v/>
      </c>
      <c r="U138" s="73" t="str">
        <f t="shared" si="23"/>
        <v/>
      </c>
      <c r="V138" s="73" t="str">
        <f t="shared" si="27"/>
        <v/>
      </c>
      <c r="W138" s="81" t="str">
        <f t="shared" si="18"/>
        <v/>
      </c>
      <c r="X138" s="188" t="str">
        <f t="shared" si="14"/>
        <v/>
      </c>
      <c r="Y138" s="14">
        <f t="shared" si="28"/>
        <v>0</v>
      </c>
    </row>
    <row r="139" spans="1:25" ht="12.75" hidden="1" customHeight="1">
      <c r="A139" s="67" t="s">
        <v>250</v>
      </c>
      <c r="B139" s="3"/>
      <c r="C139" s="37"/>
      <c r="D139" s="42"/>
      <c r="E139" s="68"/>
      <c r="F139" s="68"/>
      <c r="G139" s="69"/>
      <c r="H139" s="78"/>
      <c r="I139" s="184"/>
      <c r="J139" s="79" t="str">
        <f t="shared" si="26"/>
        <v/>
      </c>
      <c r="K139" s="71"/>
      <c r="L139" s="71"/>
      <c r="M139" s="72"/>
      <c r="N139" s="73" t="str">
        <f t="shared" si="24"/>
        <v/>
      </c>
      <c r="O139" s="79" t="str">
        <f t="shared" si="11"/>
        <v/>
      </c>
      <c r="P139" s="80" t="str">
        <f t="shared" si="19"/>
        <v/>
      </c>
      <c r="Q139" s="76" t="str">
        <f t="shared" si="25"/>
        <v/>
      </c>
      <c r="R139" s="73" t="str">
        <f t="shared" si="20"/>
        <v/>
      </c>
      <c r="S139" s="73" t="str">
        <f t="shared" si="21"/>
        <v/>
      </c>
      <c r="T139" s="73" t="str">
        <f t="shared" si="22"/>
        <v/>
      </c>
      <c r="U139" s="73" t="str">
        <f t="shared" si="23"/>
        <v/>
      </c>
      <c r="V139" s="73" t="str">
        <f t="shared" si="27"/>
        <v/>
      </c>
      <c r="W139" s="81" t="str">
        <f t="shared" si="18"/>
        <v/>
      </c>
      <c r="X139" s="188" t="str">
        <f t="shared" si="14"/>
        <v/>
      </c>
      <c r="Y139" s="14">
        <f t="shared" si="28"/>
        <v>0</v>
      </c>
    </row>
    <row r="140" spans="1:25" ht="12.75" hidden="1" customHeight="1">
      <c r="A140" s="67" t="s">
        <v>250</v>
      </c>
      <c r="B140" s="3"/>
      <c r="C140" s="37"/>
      <c r="D140" s="42"/>
      <c r="E140" s="68"/>
      <c r="F140" s="68"/>
      <c r="G140" s="69"/>
      <c r="H140" s="78"/>
      <c r="I140" s="184"/>
      <c r="J140" s="79" t="str">
        <f t="shared" si="26"/>
        <v/>
      </c>
      <c r="K140" s="71"/>
      <c r="L140" s="71"/>
      <c r="M140" s="72"/>
      <c r="N140" s="73" t="str">
        <f t="shared" si="24"/>
        <v/>
      </c>
      <c r="O140" s="79" t="str">
        <f t="shared" si="11"/>
        <v/>
      </c>
      <c r="P140" s="80" t="str">
        <f t="shared" si="19"/>
        <v/>
      </c>
      <c r="Q140" s="76" t="str">
        <f t="shared" si="25"/>
        <v/>
      </c>
      <c r="R140" s="73" t="str">
        <f t="shared" si="20"/>
        <v/>
      </c>
      <c r="S140" s="73" t="str">
        <f t="shared" si="21"/>
        <v/>
      </c>
      <c r="T140" s="73" t="str">
        <f t="shared" si="22"/>
        <v/>
      </c>
      <c r="U140" s="73" t="str">
        <f t="shared" si="23"/>
        <v/>
      </c>
      <c r="V140" s="73" t="str">
        <f t="shared" si="27"/>
        <v/>
      </c>
      <c r="W140" s="81" t="str">
        <f t="shared" ref="W140:W203" si="29">IF($Y140 = 1,N140+SUM(P140:V140),"")</f>
        <v/>
      </c>
      <c r="X140" s="188" t="str">
        <f t="shared" si="14"/>
        <v/>
      </c>
      <c r="Y140" s="14">
        <f t="shared" si="28"/>
        <v>0</v>
      </c>
    </row>
    <row r="141" spans="1:25" ht="12.75" hidden="1" customHeight="1">
      <c r="A141" s="67" t="s">
        <v>250</v>
      </c>
      <c r="B141" s="3"/>
      <c r="C141" s="37"/>
      <c r="D141" s="42"/>
      <c r="E141" s="68"/>
      <c r="F141" s="68"/>
      <c r="G141" s="69"/>
      <c r="H141" s="78"/>
      <c r="I141" s="184"/>
      <c r="J141" s="79" t="str">
        <f t="shared" si="26"/>
        <v/>
      </c>
      <c r="K141" s="71"/>
      <c r="L141" s="71"/>
      <c r="M141" s="72"/>
      <c r="N141" s="73" t="str">
        <f t="shared" si="24"/>
        <v/>
      </c>
      <c r="O141" s="79" t="str">
        <f t="shared" si="11"/>
        <v/>
      </c>
      <c r="P141" s="80" t="str">
        <f t="shared" si="19"/>
        <v/>
      </c>
      <c r="Q141" s="76" t="str">
        <f t="shared" si="25"/>
        <v/>
      </c>
      <c r="R141" s="73" t="str">
        <f t="shared" si="20"/>
        <v/>
      </c>
      <c r="S141" s="73" t="str">
        <f t="shared" si="21"/>
        <v/>
      </c>
      <c r="T141" s="73" t="str">
        <f t="shared" si="22"/>
        <v/>
      </c>
      <c r="U141" s="73" t="str">
        <f t="shared" si="23"/>
        <v/>
      </c>
      <c r="V141" s="73" t="str">
        <f t="shared" si="27"/>
        <v/>
      </c>
      <c r="W141" s="81" t="str">
        <f t="shared" si="29"/>
        <v/>
      </c>
      <c r="X141" s="188" t="str">
        <f t="shared" si="14"/>
        <v/>
      </c>
      <c r="Y141" s="14">
        <f t="shared" si="28"/>
        <v>0</v>
      </c>
    </row>
    <row r="142" spans="1:25" ht="12.75" hidden="1" customHeight="1">
      <c r="A142" s="67" t="s">
        <v>250</v>
      </c>
      <c r="B142" s="3"/>
      <c r="C142" s="37"/>
      <c r="D142" s="42"/>
      <c r="E142" s="68"/>
      <c r="F142" s="68"/>
      <c r="G142" s="69"/>
      <c r="H142" s="78"/>
      <c r="I142" s="184"/>
      <c r="J142" s="79" t="str">
        <f t="shared" si="26"/>
        <v/>
      </c>
      <c r="K142" s="71"/>
      <c r="L142" s="71"/>
      <c r="M142" s="72"/>
      <c r="N142" s="73" t="str">
        <f t="shared" si="24"/>
        <v/>
      </c>
      <c r="O142" s="79" t="str">
        <f t="shared" si="11"/>
        <v/>
      </c>
      <c r="P142" s="80" t="str">
        <f t="shared" si="19"/>
        <v/>
      </c>
      <c r="Q142" s="76" t="str">
        <f t="shared" si="25"/>
        <v/>
      </c>
      <c r="R142" s="73" t="str">
        <f t="shared" si="20"/>
        <v/>
      </c>
      <c r="S142" s="73" t="str">
        <f t="shared" si="21"/>
        <v/>
      </c>
      <c r="T142" s="73" t="str">
        <f t="shared" si="22"/>
        <v/>
      </c>
      <c r="U142" s="73" t="str">
        <f t="shared" si="23"/>
        <v/>
      </c>
      <c r="V142" s="73" t="str">
        <f t="shared" si="27"/>
        <v/>
      </c>
      <c r="W142" s="81" t="str">
        <f t="shared" si="29"/>
        <v/>
      </c>
      <c r="X142" s="188" t="str">
        <f t="shared" si="14"/>
        <v/>
      </c>
      <c r="Y142" s="14">
        <f t="shared" si="28"/>
        <v>0</v>
      </c>
    </row>
    <row r="143" spans="1:25" ht="12.75" hidden="1" customHeight="1">
      <c r="A143" s="67" t="s">
        <v>250</v>
      </c>
      <c r="B143" s="3"/>
      <c r="C143" s="37"/>
      <c r="D143" s="42"/>
      <c r="E143" s="68"/>
      <c r="F143" s="68"/>
      <c r="G143" s="69"/>
      <c r="H143" s="78"/>
      <c r="I143" s="184"/>
      <c r="J143" s="79" t="str">
        <f t="shared" si="26"/>
        <v/>
      </c>
      <c r="K143" s="71"/>
      <c r="L143" s="71"/>
      <c r="M143" s="72"/>
      <c r="N143" s="73" t="str">
        <f t="shared" si="24"/>
        <v/>
      </c>
      <c r="O143" s="79" t="str">
        <f t="shared" si="11"/>
        <v/>
      </c>
      <c r="P143" s="80" t="str">
        <f t="shared" si="19"/>
        <v/>
      </c>
      <c r="Q143" s="76" t="str">
        <f t="shared" si="25"/>
        <v/>
      </c>
      <c r="R143" s="73" t="str">
        <f t="shared" si="20"/>
        <v/>
      </c>
      <c r="S143" s="73" t="str">
        <f t="shared" si="21"/>
        <v/>
      </c>
      <c r="T143" s="73" t="str">
        <f t="shared" si="22"/>
        <v/>
      </c>
      <c r="U143" s="73" t="str">
        <f t="shared" si="23"/>
        <v/>
      </c>
      <c r="V143" s="73" t="str">
        <f t="shared" si="27"/>
        <v/>
      </c>
      <c r="W143" s="81" t="str">
        <f t="shared" si="29"/>
        <v/>
      </c>
      <c r="X143" s="188" t="str">
        <f t="shared" si="14"/>
        <v/>
      </c>
      <c r="Y143" s="14">
        <f t="shared" si="28"/>
        <v>0</v>
      </c>
    </row>
    <row r="144" spans="1:25" ht="12.75" hidden="1" customHeight="1">
      <c r="A144" s="67" t="s">
        <v>250</v>
      </c>
      <c r="B144" s="3"/>
      <c r="C144" s="37"/>
      <c r="D144" s="42"/>
      <c r="E144" s="68"/>
      <c r="F144" s="68"/>
      <c r="G144" s="69"/>
      <c r="H144" s="78"/>
      <c r="I144" s="184"/>
      <c r="J144" s="79" t="str">
        <f t="shared" si="26"/>
        <v/>
      </c>
      <c r="K144" s="71"/>
      <c r="L144" s="71"/>
      <c r="M144" s="72"/>
      <c r="N144" s="73" t="str">
        <f t="shared" si="24"/>
        <v/>
      </c>
      <c r="O144" s="79" t="str">
        <f t="shared" si="11"/>
        <v/>
      </c>
      <c r="P144" s="80" t="str">
        <f t="shared" si="19"/>
        <v/>
      </c>
      <c r="Q144" s="76" t="str">
        <f t="shared" si="25"/>
        <v/>
      </c>
      <c r="R144" s="73" t="str">
        <f t="shared" si="20"/>
        <v/>
      </c>
      <c r="S144" s="73" t="str">
        <f t="shared" si="21"/>
        <v/>
      </c>
      <c r="T144" s="73" t="str">
        <f t="shared" si="22"/>
        <v/>
      </c>
      <c r="U144" s="73" t="str">
        <f t="shared" si="23"/>
        <v/>
      </c>
      <c r="V144" s="73" t="str">
        <f t="shared" si="27"/>
        <v/>
      </c>
      <c r="W144" s="81" t="str">
        <f t="shared" si="29"/>
        <v/>
      </c>
      <c r="X144" s="188" t="str">
        <f t="shared" si="14"/>
        <v/>
      </c>
      <c r="Y144" s="14">
        <f t="shared" si="28"/>
        <v>0</v>
      </c>
    </row>
    <row r="145" spans="1:25" ht="12.75" hidden="1" customHeight="1">
      <c r="A145" s="67" t="s">
        <v>250</v>
      </c>
      <c r="B145" s="3"/>
      <c r="C145" s="37"/>
      <c r="D145" s="42"/>
      <c r="E145" s="68"/>
      <c r="F145" s="68"/>
      <c r="G145" s="69"/>
      <c r="H145" s="78"/>
      <c r="I145" s="184"/>
      <c r="J145" s="79" t="str">
        <f t="shared" si="26"/>
        <v/>
      </c>
      <c r="K145" s="71"/>
      <c r="L145" s="71"/>
      <c r="M145" s="72"/>
      <c r="N145" s="73" t="str">
        <f t="shared" si="24"/>
        <v/>
      </c>
      <c r="O145" s="79" t="str">
        <f t="shared" si="11"/>
        <v/>
      </c>
      <c r="P145" s="80" t="str">
        <f t="shared" si="19"/>
        <v/>
      </c>
      <c r="Q145" s="76" t="str">
        <f t="shared" si="25"/>
        <v/>
      </c>
      <c r="R145" s="73" t="str">
        <f t="shared" si="20"/>
        <v/>
      </c>
      <c r="S145" s="73" t="str">
        <f t="shared" si="21"/>
        <v/>
      </c>
      <c r="T145" s="73" t="str">
        <f t="shared" si="22"/>
        <v/>
      </c>
      <c r="U145" s="73" t="str">
        <f t="shared" si="23"/>
        <v/>
      </c>
      <c r="V145" s="73" t="str">
        <f t="shared" si="27"/>
        <v/>
      </c>
      <c r="W145" s="81" t="str">
        <f t="shared" si="29"/>
        <v/>
      </c>
      <c r="X145" s="188" t="str">
        <f t="shared" si="14"/>
        <v/>
      </c>
      <c r="Y145" s="14">
        <f t="shared" si="28"/>
        <v>0</v>
      </c>
    </row>
    <row r="146" spans="1:25" ht="12.75" hidden="1" customHeight="1">
      <c r="A146" s="67" t="s">
        <v>250</v>
      </c>
      <c r="B146" s="3"/>
      <c r="C146" s="37"/>
      <c r="D146" s="42"/>
      <c r="E146" s="68"/>
      <c r="F146" s="68"/>
      <c r="G146" s="69"/>
      <c r="H146" s="78"/>
      <c r="I146" s="184"/>
      <c r="J146" s="79" t="str">
        <f t="shared" si="26"/>
        <v/>
      </c>
      <c r="K146" s="71"/>
      <c r="L146" s="71"/>
      <c r="M146" s="72"/>
      <c r="N146" s="73" t="str">
        <f t="shared" si="24"/>
        <v/>
      </c>
      <c r="O146" s="79" t="str">
        <f t="shared" si="11"/>
        <v/>
      </c>
      <c r="P146" s="80" t="str">
        <f t="shared" si="19"/>
        <v/>
      </c>
      <c r="Q146" s="76" t="str">
        <f t="shared" si="25"/>
        <v/>
      </c>
      <c r="R146" s="73" t="str">
        <f t="shared" si="20"/>
        <v/>
      </c>
      <c r="S146" s="73" t="str">
        <f t="shared" si="21"/>
        <v/>
      </c>
      <c r="T146" s="73" t="str">
        <f t="shared" si="22"/>
        <v/>
      </c>
      <c r="U146" s="73" t="str">
        <f t="shared" si="23"/>
        <v/>
      </c>
      <c r="V146" s="73" t="str">
        <f t="shared" si="27"/>
        <v/>
      </c>
      <c r="W146" s="81" t="str">
        <f t="shared" si="29"/>
        <v/>
      </c>
      <c r="X146" s="188" t="str">
        <f t="shared" si="14"/>
        <v/>
      </c>
      <c r="Y146" s="14">
        <f t="shared" si="28"/>
        <v>0</v>
      </c>
    </row>
    <row r="147" spans="1:25" ht="12.75" hidden="1" customHeight="1">
      <c r="A147" s="67" t="s">
        <v>250</v>
      </c>
      <c r="B147" s="3"/>
      <c r="C147" s="37"/>
      <c r="D147" s="42"/>
      <c r="E147" s="68"/>
      <c r="F147" s="68"/>
      <c r="G147" s="69"/>
      <c r="H147" s="78"/>
      <c r="I147" s="184"/>
      <c r="J147" s="79" t="str">
        <f t="shared" si="26"/>
        <v/>
      </c>
      <c r="K147" s="71"/>
      <c r="L147" s="71"/>
      <c r="M147" s="72"/>
      <c r="N147" s="73" t="str">
        <f t="shared" si="24"/>
        <v/>
      </c>
      <c r="O147" s="79" t="str">
        <f t="shared" si="11"/>
        <v/>
      </c>
      <c r="P147" s="80" t="str">
        <f t="shared" si="19"/>
        <v/>
      </c>
      <c r="Q147" s="76" t="str">
        <f t="shared" si="25"/>
        <v/>
      </c>
      <c r="R147" s="73" t="str">
        <f t="shared" si="20"/>
        <v/>
      </c>
      <c r="S147" s="73" t="str">
        <f t="shared" si="21"/>
        <v/>
      </c>
      <c r="T147" s="73" t="str">
        <f t="shared" si="22"/>
        <v/>
      </c>
      <c r="U147" s="73" t="str">
        <f t="shared" si="23"/>
        <v/>
      </c>
      <c r="V147" s="73" t="str">
        <f t="shared" si="27"/>
        <v/>
      </c>
      <c r="W147" s="81" t="str">
        <f t="shared" si="29"/>
        <v/>
      </c>
      <c r="X147" s="188" t="str">
        <f t="shared" si="14"/>
        <v/>
      </c>
      <c r="Y147" s="14">
        <f t="shared" si="28"/>
        <v>0</v>
      </c>
    </row>
    <row r="148" spans="1:25" ht="12.75" hidden="1" customHeight="1">
      <c r="A148" s="67" t="s">
        <v>250</v>
      </c>
      <c r="B148" s="3"/>
      <c r="C148" s="37"/>
      <c r="D148" s="42"/>
      <c r="E148" s="68"/>
      <c r="F148" s="68"/>
      <c r="G148" s="69"/>
      <c r="H148" s="78"/>
      <c r="I148" s="184"/>
      <c r="J148" s="79" t="str">
        <f t="shared" si="26"/>
        <v/>
      </c>
      <c r="K148" s="71"/>
      <c r="L148" s="71"/>
      <c r="M148" s="72"/>
      <c r="N148" s="73" t="str">
        <f t="shared" si="24"/>
        <v/>
      </c>
      <c r="O148" s="79" t="str">
        <f t="shared" si="11"/>
        <v/>
      </c>
      <c r="P148" s="80" t="str">
        <f t="shared" si="19"/>
        <v/>
      </c>
      <c r="Q148" s="76" t="str">
        <f t="shared" si="25"/>
        <v/>
      </c>
      <c r="R148" s="73" t="str">
        <f t="shared" si="20"/>
        <v/>
      </c>
      <c r="S148" s="73" t="str">
        <f t="shared" si="21"/>
        <v/>
      </c>
      <c r="T148" s="73" t="str">
        <f t="shared" si="22"/>
        <v/>
      </c>
      <c r="U148" s="73" t="str">
        <f t="shared" si="23"/>
        <v/>
      </c>
      <c r="V148" s="73" t="str">
        <f t="shared" si="27"/>
        <v/>
      </c>
      <c r="W148" s="81" t="str">
        <f t="shared" si="29"/>
        <v/>
      </c>
      <c r="X148" s="188" t="str">
        <f t="shared" si="14"/>
        <v/>
      </c>
      <c r="Y148" s="14">
        <f t="shared" si="28"/>
        <v>0</v>
      </c>
    </row>
    <row r="149" spans="1:25" ht="12.75" hidden="1" customHeight="1">
      <c r="A149" s="67" t="s">
        <v>250</v>
      </c>
      <c r="B149" s="3"/>
      <c r="C149" s="37"/>
      <c r="D149" s="42"/>
      <c r="E149" s="68"/>
      <c r="F149" s="68"/>
      <c r="G149" s="69"/>
      <c r="H149" s="78"/>
      <c r="I149" s="184"/>
      <c r="J149" s="79" t="str">
        <f t="shared" si="26"/>
        <v/>
      </c>
      <c r="K149" s="71"/>
      <c r="L149" s="71"/>
      <c r="M149" s="72"/>
      <c r="N149" s="73" t="str">
        <f t="shared" si="24"/>
        <v/>
      </c>
      <c r="O149" s="79" t="str">
        <f t="shared" si="11"/>
        <v/>
      </c>
      <c r="P149" s="80" t="str">
        <f t="shared" si="19"/>
        <v/>
      </c>
      <c r="Q149" s="76" t="str">
        <f t="shared" si="25"/>
        <v/>
      </c>
      <c r="R149" s="73" t="str">
        <f t="shared" si="20"/>
        <v/>
      </c>
      <c r="S149" s="73" t="str">
        <f t="shared" si="21"/>
        <v/>
      </c>
      <c r="T149" s="73" t="str">
        <f t="shared" si="22"/>
        <v/>
      </c>
      <c r="U149" s="73" t="str">
        <f t="shared" si="23"/>
        <v/>
      </c>
      <c r="V149" s="73" t="str">
        <f t="shared" si="27"/>
        <v/>
      </c>
      <c r="W149" s="81" t="str">
        <f t="shared" si="29"/>
        <v/>
      </c>
      <c r="X149" s="188" t="str">
        <f t="shared" si="14"/>
        <v/>
      </c>
      <c r="Y149" s="14">
        <f t="shared" si="28"/>
        <v>0</v>
      </c>
    </row>
    <row r="150" spans="1:25" ht="12.75" hidden="1" customHeight="1">
      <c r="A150" s="67" t="s">
        <v>250</v>
      </c>
      <c r="B150" s="3"/>
      <c r="C150" s="37"/>
      <c r="D150" s="42"/>
      <c r="E150" s="68"/>
      <c r="F150" s="68"/>
      <c r="G150" s="69"/>
      <c r="H150" s="78"/>
      <c r="I150" s="184"/>
      <c r="J150" s="79" t="str">
        <f t="shared" si="26"/>
        <v/>
      </c>
      <c r="K150" s="71"/>
      <c r="L150" s="71"/>
      <c r="M150" s="72"/>
      <c r="N150" s="73" t="str">
        <f t="shared" si="24"/>
        <v/>
      </c>
      <c r="O150" s="79" t="str">
        <f t="shared" si="11"/>
        <v/>
      </c>
      <c r="P150" s="80" t="str">
        <f t="shared" si="19"/>
        <v/>
      </c>
      <c r="Q150" s="76" t="str">
        <f t="shared" si="25"/>
        <v/>
      </c>
      <c r="R150" s="73" t="str">
        <f t="shared" si="20"/>
        <v/>
      </c>
      <c r="S150" s="73" t="str">
        <f t="shared" si="21"/>
        <v/>
      </c>
      <c r="T150" s="73" t="str">
        <f t="shared" si="22"/>
        <v/>
      </c>
      <c r="U150" s="73" t="str">
        <f t="shared" si="23"/>
        <v/>
      </c>
      <c r="V150" s="73" t="str">
        <f t="shared" si="27"/>
        <v/>
      </c>
      <c r="W150" s="81" t="str">
        <f t="shared" si="29"/>
        <v/>
      </c>
      <c r="X150" s="188" t="str">
        <f t="shared" si="14"/>
        <v/>
      </c>
      <c r="Y150" s="14">
        <f t="shared" si="28"/>
        <v>0</v>
      </c>
    </row>
    <row r="151" spans="1:25" ht="12.75" hidden="1" customHeight="1">
      <c r="A151" s="67" t="s">
        <v>250</v>
      </c>
      <c r="B151" s="3"/>
      <c r="C151" s="37"/>
      <c r="D151" s="42"/>
      <c r="E151" s="68"/>
      <c r="F151" s="68"/>
      <c r="G151" s="69"/>
      <c r="H151" s="78"/>
      <c r="I151" s="184"/>
      <c r="J151" s="79" t="str">
        <f t="shared" si="26"/>
        <v/>
      </c>
      <c r="K151" s="71"/>
      <c r="L151" s="71"/>
      <c r="M151" s="72"/>
      <c r="N151" s="73" t="str">
        <f t="shared" si="24"/>
        <v/>
      </c>
      <c r="O151" s="79" t="str">
        <f t="shared" si="11"/>
        <v/>
      </c>
      <c r="P151" s="80" t="str">
        <f t="shared" si="19"/>
        <v/>
      </c>
      <c r="Q151" s="76" t="str">
        <f t="shared" si="25"/>
        <v/>
      </c>
      <c r="R151" s="73" t="str">
        <f t="shared" si="20"/>
        <v/>
      </c>
      <c r="S151" s="73" t="str">
        <f t="shared" si="21"/>
        <v/>
      </c>
      <c r="T151" s="73" t="str">
        <f t="shared" si="22"/>
        <v/>
      </c>
      <c r="U151" s="73" t="str">
        <f t="shared" si="23"/>
        <v/>
      </c>
      <c r="V151" s="73" t="str">
        <f t="shared" si="27"/>
        <v/>
      </c>
      <c r="W151" s="81" t="str">
        <f t="shared" si="29"/>
        <v/>
      </c>
      <c r="X151" s="188" t="str">
        <f t="shared" si="14"/>
        <v/>
      </c>
      <c r="Y151" s="14">
        <f t="shared" si="28"/>
        <v>0</v>
      </c>
    </row>
    <row r="152" spans="1:25" ht="12.75" hidden="1" customHeight="1">
      <c r="A152" s="67" t="s">
        <v>250</v>
      </c>
      <c r="B152" s="3"/>
      <c r="C152" s="37"/>
      <c r="D152" s="42"/>
      <c r="E152" s="68"/>
      <c r="F152" s="68"/>
      <c r="G152" s="69"/>
      <c r="H152" s="78"/>
      <c r="I152" s="184"/>
      <c r="J152" s="79" t="str">
        <f t="shared" si="26"/>
        <v/>
      </c>
      <c r="K152" s="71"/>
      <c r="L152" s="71"/>
      <c r="M152" s="72"/>
      <c r="N152" s="73" t="str">
        <f t="shared" si="24"/>
        <v/>
      </c>
      <c r="O152" s="79" t="str">
        <f t="shared" si="11"/>
        <v/>
      </c>
      <c r="P152" s="80" t="str">
        <f t="shared" si="19"/>
        <v/>
      </c>
      <c r="Q152" s="76" t="str">
        <f t="shared" si="25"/>
        <v/>
      </c>
      <c r="R152" s="73" t="str">
        <f t="shared" si="20"/>
        <v/>
      </c>
      <c r="S152" s="73" t="str">
        <f t="shared" si="21"/>
        <v/>
      </c>
      <c r="T152" s="73" t="str">
        <f t="shared" si="22"/>
        <v/>
      </c>
      <c r="U152" s="73" t="str">
        <f t="shared" si="23"/>
        <v/>
      </c>
      <c r="V152" s="73" t="str">
        <f t="shared" si="27"/>
        <v/>
      </c>
      <c r="W152" s="81" t="str">
        <f t="shared" si="29"/>
        <v/>
      </c>
      <c r="X152" s="188" t="str">
        <f t="shared" si="14"/>
        <v/>
      </c>
      <c r="Y152" s="14">
        <f t="shared" si="28"/>
        <v>0</v>
      </c>
    </row>
    <row r="153" spans="1:25" ht="12.75" hidden="1" customHeight="1">
      <c r="A153" s="67" t="s">
        <v>250</v>
      </c>
      <c r="B153" s="3"/>
      <c r="C153" s="37"/>
      <c r="D153" s="42"/>
      <c r="E153" s="68"/>
      <c r="F153" s="68"/>
      <c r="G153" s="69"/>
      <c r="H153" s="78"/>
      <c r="I153" s="184"/>
      <c r="J153" s="79" t="str">
        <f t="shared" si="26"/>
        <v/>
      </c>
      <c r="K153" s="71"/>
      <c r="L153" s="71"/>
      <c r="M153" s="72"/>
      <c r="N153" s="73" t="str">
        <f t="shared" si="24"/>
        <v/>
      </c>
      <c r="O153" s="79" t="str">
        <f t="shared" si="11"/>
        <v/>
      </c>
      <c r="P153" s="80" t="str">
        <f t="shared" si="19"/>
        <v/>
      </c>
      <c r="Q153" s="76" t="str">
        <f t="shared" si="25"/>
        <v/>
      </c>
      <c r="R153" s="73" t="str">
        <f t="shared" si="20"/>
        <v/>
      </c>
      <c r="S153" s="73" t="str">
        <f t="shared" si="21"/>
        <v/>
      </c>
      <c r="T153" s="73" t="str">
        <f t="shared" si="22"/>
        <v/>
      </c>
      <c r="U153" s="73" t="str">
        <f t="shared" si="23"/>
        <v/>
      </c>
      <c r="V153" s="73" t="str">
        <f t="shared" si="27"/>
        <v/>
      </c>
      <c r="W153" s="81" t="str">
        <f t="shared" si="29"/>
        <v/>
      </c>
      <c r="X153" s="188" t="str">
        <f t="shared" si="14"/>
        <v/>
      </c>
      <c r="Y153" s="14">
        <f t="shared" si="28"/>
        <v>0</v>
      </c>
    </row>
    <row r="154" spans="1:25" ht="12.75" hidden="1" customHeight="1">
      <c r="A154" s="67" t="s">
        <v>250</v>
      </c>
      <c r="B154" s="3"/>
      <c r="C154" s="37"/>
      <c r="D154" s="42"/>
      <c r="E154" s="68"/>
      <c r="F154" s="68"/>
      <c r="G154" s="69"/>
      <c r="H154" s="78"/>
      <c r="I154" s="184"/>
      <c r="J154" s="79" t="str">
        <f t="shared" si="26"/>
        <v/>
      </c>
      <c r="K154" s="71"/>
      <c r="L154" s="71"/>
      <c r="M154" s="72"/>
      <c r="N154" s="73" t="str">
        <f t="shared" si="24"/>
        <v/>
      </c>
      <c r="O154" s="79" t="str">
        <f t="shared" si="11"/>
        <v/>
      </c>
      <c r="P154" s="80" t="str">
        <f t="shared" si="19"/>
        <v/>
      </c>
      <c r="Q154" s="76" t="str">
        <f t="shared" si="25"/>
        <v/>
      </c>
      <c r="R154" s="73" t="str">
        <f t="shared" si="20"/>
        <v/>
      </c>
      <c r="S154" s="73" t="str">
        <f t="shared" si="21"/>
        <v/>
      </c>
      <c r="T154" s="73" t="str">
        <f t="shared" si="22"/>
        <v/>
      </c>
      <c r="U154" s="73" t="str">
        <f t="shared" si="23"/>
        <v/>
      </c>
      <c r="V154" s="73" t="str">
        <f t="shared" si="27"/>
        <v/>
      </c>
      <c r="W154" s="81" t="str">
        <f t="shared" si="29"/>
        <v/>
      </c>
      <c r="X154" s="188" t="str">
        <f t="shared" si="14"/>
        <v/>
      </c>
      <c r="Y154" s="14">
        <f t="shared" si="28"/>
        <v>0</v>
      </c>
    </row>
    <row r="155" spans="1:25" ht="12.75" hidden="1" customHeight="1">
      <c r="A155" s="67" t="s">
        <v>250</v>
      </c>
      <c r="B155" s="3"/>
      <c r="C155" s="37"/>
      <c r="D155" s="42"/>
      <c r="E155" s="68"/>
      <c r="F155" s="68"/>
      <c r="G155" s="69"/>
      <c r="H155" s="78"/>
      <c r="I155" s="184"/>
      <c r="J155" s="79" t="str">
        <f t="shared" si="26"/>
        <v/>
      </c>
      <c r="K155" s="71"/>
      <c r="L155" s="71"/>
      <c r="M155" s="72"/>
      <c r="N155" s="73" t="str">
        <f t="shared" si="24"/>
        <v/>
      </c>
      <c r="O155" s="79" t="str">
        <f t="shared" si="11"/>
        <v/>
      </c>
      <c r="P155" s="80" t="str">
        <f t="shared" si="19"/>
        <v/>
      </c>
      <c r="Q155" s="76" t="str">
        <f t="shared" si="25"/>
        <v/>
      </c>
      <c r="R155" s="73" t="str">
        <f t="shared" si="20"/>
        <v/>
      </c>
      <c r="S155" s="73" t="str">
        <f t="shared" si="21"/>
        <v/>
      </c>
      <c r="T155" s="73" t="str">
        <f t="shared" si="22"/>
        <v/>
      </c>
      <c r="U155" s="73" t="str">
        <f t="shared" si="23"/>
        <v/>
      </c>
      <c r="V155" s="73" t="str">
        <f t="shared" si="27"/>
        <v/>
      </c>
      <c r="W155" s="81" t="str">
        <f t="shared" si="29"/>
        <v/>
      </c>
      <c r="X155" s="188" t="str">
        <f t="shared" si="14"/>
        <v/>
      </c>
      <c r="Y155" s="14">
        <f t="shared" si="28"/>
        <v>0</v>
      </c>
    </row>
    <row r="156" spans="1:25" ht="12.75" hidden="1" customHeight="1">
      <c r="A156" s="67" t="s">
        <v>250</v>
      </c>
      <c r="B156" s="3"/>
      <c r="C156" s="37"/>
      <c r="D156" s="42"/>
      <c r="E156" s="68"/>
      <c r="F156" s="68"/>
      <c r="G156" s="69"/>
      <c r="H156" s="78"/>
      <c r="I156" s="184"/>
      <c r="J156" s="79" t="str">
        <f t="shared" si="26"/>
        <v/>
      </c>
      <c r="K156" s="71"/>
      <c r="L156" s="71"/>
      <c r="M156" s="72"/>
      <c r="N156" s="73" t="str">
        <f t="shared" si="24"/>
        <v/>
      </c>
      <c r="O156" s="79" t="str">
        <f t="shared" si="11"/>
        <v/>
      </c>
      <c r="P156" s="80" t="str">
        <f t="shared" si="19"/>
        <v/>
      </c>
      <c r="Q156" s="76" t="str">
        <f t="shared" si="25"/>
        <v/>
      </c>
      <c r="R156" s="73" t="str">
        <f t="shared" si="20"/>
        <v/>
      </c>
      <c r="S156" s="73" t="str">
        <f t="shared" si="21"/>
        <v/>
      </c>
      <c r="T156" s="73" t="str">
        <f t="shared" si="22"/>
        <v/>
      </c>
      <c r="U156" s="73" t="str">
        <f t="shared" si="23"/>
        <v/>
      </c>
      <c r="V156" s="73" t="str">
        <f t="shared" si="27"/>
        <v/>
      </c>
      <c r="W156" s="81" t="str">
        <f t="shared" si="29"/>
        <v/>
      </c>
      <c r="X156" s="188" t="str">
        <f t="shared" si="14"/>
        <v/>
      </c>
      <c r="Y156" s="14">
        <f t="shared" si="28"/>
        <v>0</v>
      </c>
    </row>
    <row r="157" spans="1:25" ht="12.75" hidden="1" customHeight="1">
      <c r="A157" s="67" t="s">
        <v>250</v>
      </c>
      <c r="B157" s="3"/>
      <c r="C157" s="37"/>
      <c r="D157" s="42"/>
      <c r="E157" s="68"/>
      <c r="F157" s="68"/>
      <c r="G157" s="69"/>
      <c r="H157" s="78"/>
      <c r="I157" s="184"/>
      <c r="J157" s="79" t="str">
        <f t="shared" si="26"/>
        <v/>
      </c>
      <c r="K157" s="71"/>
      <c r="L157" s="71"/>
      <c r="M157" s="72"/>
      <c r="N157" s="73" t="str">
        <f t="shared" si="24"/>
        <v/>
      </c>
      <c r="O157" s="79" t="str">
        <f t="shared" si="11"/>
        <v/>
      </c>
      <c r="P157" s="80" t="str">
        <f t="shared" si="19"/>
        <v/>
      </c>
      <c r="Q157" s="76" t="str">
        <f t="shared" si="25"/>
        <v/>
      </c>
      <c r="R157" s="73" t="str">
        <f t="shared" si="20"/>
        <v/>
      </c>
      <c r="S157" s="73" t="str">
        <f t="shared" si="21"/>
        <v/>
      </c>
      <c r="T157" s="73" t="str">
        <f t="shared" si="22"/>
        <v/>
      </c>
      <c r="U157" s="73" t="str">
        <f t="shared" si="23"/>
        <v/>
      </c>
      <c r="V157" s="73" t="str">
        <f t="shared" si="27"/>
        <v/>
      </c>
      <c r="W157" s="81" t="str">
        <f t="shared" si="29"/>
        <v/>
      </c>
      <c r="X157" s="188" t="str">
        <f t="shared" si="14"/>
        <v/>
      </c>
      <c r="Y157" s="14">
        <f t="shared" si="28"/>
        <v>0</v>
      </c>
    </row>
    <row r="158" spans="1:25" ht="12.75" hidden="1" customHeight="1">
      <c r="A158" s="67" t="s">
        <v>250</v>
      </c>
      <c r="B158" s="3"/>
      <c r="C158" s="37"/>
      <c r="D158" s="42"/>
      <c r="E158" s="68"/>
      <c r="F158" s="68"/>
      <c r="G158" s="69"/>
      <c r="H158" s="78"/>
      <c r="I158" s="184"/>
      <c r="J158" s="79" t="str">
        <f t="shared" si="26"/>
        <v/>
      </c>
      <c r="K158" s="71"/>
      <c r="L158" s="71"/>
      <c r="M158" s="72"/>
      <c r="N158" s="73" t="str">
        <f t="shared" si="24"/>
        <v/>
      </c>
      <c r="O158" s="79" t="str">
        <f t="shared" si="11"/>
        <v/>
      </c>
      <c r="P158" s="80" t="str">
        <f t="shared" si="19"/>
        <v/>
      </c>
      <c r="Q158" s="76" t="str">
        <f t="shared" si="25"/>
        <v/>
      </c>
      <c r="R158" s="73" t="str">
        <f t="shared" si="20"/>
        <v/>
      </c>
      <c r="S158" s="73" t="str">
        <f t="shared" si="21"/>
        <v/>
      </c>
      <c r="T158" s="73" t="str">
        <f t="shared" si="22"/>
        <v/>
      </c>
      <c r="U158" s="73" t="str">
        <f t="shared" si="23"/>
        <v/>
      </c>
      <c r="V158" s="73" t="str">
        <f t="shared" si="27"/>
        <v/>
      </c>
      <c r="W158" s="81" t="str">
        <f t="shared" si="29"/>
        <v/>
      </c>
      <c r="X158" s="188" t="str">
        <f t="shared" si="14"/>
        <v/>
      </c>
      <c r="Y158" s="14">
        <f t="shared" si="28"/>
        <v>0</v>
      </c>
    </row>
    <row r="159" spans="1:25" ht="12.75" hidden="1" customHeight="1">
      <c r="A159" s="67" t="s">
        <v>250</v>
      </c>
      <c r="B159" s="3"/>
      <c r="C159" s="37"/>
      <c r="D159" s="42"/>
      <c r="E159" s="68"/>
      <c r="F159" s="68"/>
      <c r="G159" s="69"/>
      <c r="H159" s="78"/>
      <c r="I159" s="184"/>
      <c r="J159" s="79" t="str">
        <f t="shared" si="26"/>
        <v/>
      </c>
      <c r="K159" s="71"/>
      <c r="L159" s="71"/>
      <c r="M159" s="72"/>
      <c r="N159" s="73" t="str">
        <f t="shared" si="24"/>
        <v/>
      </c>
      <c r="O159" s="79" t="str">
        <f t="shared" si="11"/>
        <v/>
      </c>
      <c r="P159" s="80" t="str">
        <f t="shared" si="19"/>
        <v/>
      </c>
      <c r="Q159" s="76" t="str">
        <f t="shared" si="25"/>
        <v/>
      </c>
      <c r="R159" s="73" t="str">
        <f t="shared" si="20"/>
        <v/>
      </c>
      <c r="S159" s="73" t="str">
        <f t="shared" si="21"/>
        <v/>
      </c>
      <c r="T159" s="73" t="str">
        <f t="shared" si="22"/>
        <v/>
      </c>
      <c r="U159" s="73" t="str">
        <f t="shared" si="23"/>
        <v/>
      </c>
      <c r="V159" s="73" t="str">
        <f t="shared" si="27"/>
        <v/>
      </c>
      <c r="W159" s="81" t="str">
        <f t="shared" si="29"/>
        <v/>
      </c>
      <c r="X159" s="188" t="str">
        <f t="shared" si="14"/>
        <v/>
      </c>
      <c r="Y159" s="14">
        <f t="shared" si="28"/>
        <v>0</v>
      </c>
    </row>
    <row r="160" spans="1:25" ht="12.75" hidden="1" customHeight="1">
      <c r="A160" s="67" t="s">
        <v>250</v>
      </c>
      <c r="B160" s="3"/>
      <c r="C160" s="37"/>
      <c r="D160" s="42"/>
      <c r="E160" s="68"/>
      <c r="F160" s="68"/>
      <c r="G160" s="69"/>
      <c r="H160" s="78"/>
      <c r="I160" s="184"/>
      <c r="J160" s="79" t="str">
        <f t="shared" si="26"/>
        <v/>
      </c>
      <c r="K160" s="71"/>
      <c r="L160" s="71"/>
      <c r="M160" s="72"/>
      <c r="N160" s="73" t="str">
        <f t="shared" si="24"/>
        <v/>
      </c>
      <c r="O160" s="79" t="str">
        <f t="shared" si="11"/>
        <v/>
      </c>
      <c r="P160" s="80" t="str">
        <f t="shared" si="19"/>
        <v/>
      </c>
      <c r="Q160" s="76" t="str">
        <f t="shared" si="25"/>
        <v/>
      </c>
      <c r="R160" s="73" t="str">
        <f t="shared" si="20"/>
        <v/>
      </c>
      <c r="S160" s="73" t="str">
        <f t="shared" si="21"/>
        <v/>
      </c>
      <c r="T160" s="73" t="str">
        <f t="shared" si="22"/>
        <v/>
      </c>
      <c r="U160" s="73" t="str">
        <f t="shared" si="23"/>
        <v/>
      </c>
      <c r="V160" s="73" t="str">
        <f t="shared" si="27"/>
        <v/>
      </c>
      <c r="W160" s="81" t="str">
        <f t="shared" si="29"/>
        <v/>
      </c>
      <c r="X160" s="188" t="str">
        <f t="shared" si="14"/>
        <v/>
      </c>
      <c r="Y160" s="14">
        <f t="shared" si="28"/>
        <v>0</v>
      </c>
    </row>
    <row r="161" spans="1:25" ht="12.75" hidden="1" customHeight="1">
      <c r="A161" s="67" t="s">
        <v>250</v>
      </c>
      <c r="B161" s="3"/>
      <c r="C161" s="37"/>
      <c r="D161" s="42"/>
      <c r="E161" s="68"/>
      <c r="F161" s="68"/>
      <c r="G161" s="69"/>
      <c r="H161" s="78"/>
      <c r="I161" s="184"/>
      <c r="J161" s="79" t="str">
        <f t="shared" si="26"/>
        <v/>
      </c>
      <c r="K161" s="71"/>
      <c r="L161" s="71"/>
      <c r="M161" s="72"/>
      <c r="N161" s="73" t="str">
        <f t="shared" si="24"/>
        <v/>
      </c>
      <c r="O161" s="79" t="str">
        <f t="shared" si="11"/>
        <v/>
      </c>
      <c r="P161" s="80" t="str">
        <f t="shared" si="19"/>
        <v/>
      </c>
      <c r="Q161" s="76" t="str">
        <f t="shared" si="25"/>
        <v/>
      </c>
      <c r="R161" s="73" t="str">
        <f t="shared" si="20"/>
        <v/>
      </c>
      <c r="S161" s="73" t="str">
        <f t="shared" si="21"/>
        <v/>
      </c>
      <c r="T161" s="73" t="str">
        <f t="shared" si="22"/>
        <v/>
      </c>
      <c r="U161" s="73" t="str">
        <f t="shared" si="23"/>
        <v/>
      </c>
      <c r="V161" s="73" t="str">
        <f t="shared" si="27"/>
        <v/>
      </c>
      <c r="W161" s="81" t="str">
        <f t="shared" si="29"/>
        <v/>
      </c>
      <c r="X161" s="188" t="str">
        <f t="shared" si="14"/>
        <v/>
      </c>
      <c r="Y161" s="14">
        <f t="shared" si="28"/>
        <v>0</v>
      </c>
    </row>
    <row r="162" spans="1:25" ht="12.75" hidden="1" customHeight="1">
      <c r="A162" s="67" t="s">
        <v>250</v>
      </c>
      <c r="B162" s="3"/>
      <c r="C162" s="37"/>
      <c r="D162" s="42"/>
      <c r="E162" s="68"/>
      <c r="F162" s="68"/>
      <c r="G162" s="69"/>
      <c r="H162" s="78"/>
      <c r="I162" s="184"/>
      <c r="J162" s="79" t="str">
        <f t="shared" si="26"/>
        <v/>
      </c>
      <c r="K162" s="71"/>
      <c r="L162" s="71"/>
      <c r="M162" s="72"/>
      <c r="N162" s="73" t="str">
        <f t="shared" si="24"/>
        <v/>
      </c>
      <c r="O162" s="79" t="str">
        <f t="shared" si="11"/>
        <v/>
      </c>
      <c r="P162" s="80" t="str">
        <f t="shared" si="19"/>
        <v/>
      </c>
      <c r="Q162" s="76" t="str">
        <f t="shared" si="25"/>
        <v/>
      </c>
      <c r="R162" s="73" t="str">
        <f t="shared" si="20"/>
        <v/>
      </c>
      <c r="S162" s="73" t="str">
        <f t="shared" si="21"/>
        <v/>
      </c>
      <c r="T162" s="73" t="str">
        <f t="shared" si="22"/>
        <v/>
      </c>
      <c r="U162" s="73" t="str">
        <f t="shared" si="23"/>
        <v/>
      </c>
      <c r="V162" s="73" t="str">
        <f t="shared" si="27"/>
        <v/>
      </c>
      <c r="W162" s="81" t="str">
        <f t="shared" si="29"/>
        <v/>
      </c>
      <c r="X162" s="188" t="str">
        <f t="shared" si="14"/>
        <v/>
      </c>
      <c r="Y162" s="14">
        <f t="shared" si="28"/>
        <v>0</v>
      </c>
    </row>
    <row r="163" spans="1:25" ht="12.75" hidden="1" customHeight="1">
      <c r="A163" s="67" t="s">
        <v>250</v>
      </c>
      <c r="B163" s="3"/>
      <c r="C163" s="37"/>
      <c r="D163" s="42"/>
      <c r="E163" s="68"/>
      <c r="F163" s="68"/>
      <c r="G163" s="69"/>
      <c r="H163" s="78"/>
      <c r="I163" s="184"/>
      <c r="J163" s="79" t="str">
        <f t="shared" si="26"/>
        <v/>
      </c>
      <c r="K163" s="71"/>
      <c r="L163" s="71"/>
      <c r="M163" s="72"/>
      <c r="N163" s="73" t="str">
        <f t="shared" si="24"/>
        <v/>
      </c>
      <c r="O163" s="79" t="str">
        <f t="shared" si="11"/>
        <v/>
      </c>
      <c r="P163" s="80" t="str">
        <f t="shared" si="19"/>
        <v/>
      </c>
      <c r="Q163" s="76" t="str">
        <f t="shared" si="25"/>
        <v/>
      </c>
      <c r="R163" s="73" t="str">
        <f t="shared" si="20"/>
        <v/>
      </c>
      <c r="S163" s="73" t="str">
        <f t="shared" si="21"/>
        <v/>
      </c>
      <c r="T163" s="73" t="str">
        <f t="shared" si="22"/>
        <v/>
      </c>
      <c r="U163" s="73" t="str">
        <f t="shared" si="23"/>
        <v/>
      </c>
      <c r="V163" s="73" t="str">
        <f t="shared" si="27"/>
        <v/>
      </c>
      <c r="W163" s="81" t="str">
        <f t="shared" si="29"/>
        <v/>
      </c>
      <c r="X163" s="188" t="str">
        <f t="shared" si="14"/>
        <v/>
      </c>
      <c r="Y163" s="14">
        <f t="shared" si="28"/>
        <v>0</v>
      </c>
    </row>
    <row r="164" spans="1:25" ht="12.75" hidden="1" customHeight="1">
      <c r="A164" s="67" t="s">
        <v>250</v>
      </c>
      <c r="B164" s="3"/>
      <c r="C164" s="37"/>
      <c r="D164" s="42"/>
      <c r="E164" s="68"/>
      <c r="F164" s="68"/>
      <c r="G164" s="69"/>
      <c r="H164" s="78"/>
      <c r="I164" s="184"/>
      <c r="J164" s="79" t="str">
        <f t="shared" si="26"/>
        <v/>
      </c>
      <c r="K164" s="71"/>
      <c r="L164" s="71"/>
      <c r="M164" s="72"/>
      <c r="N164" s="73" t="str">
        <f t="shared" si="24"/>
        <v/>
      </c>
      <c r="O164" s="79" t="str">
        <f t="shared" si="11"/>
        <v/>
      </c>
      <c r="P164" s="80" t="str">
        <f t="shared" si="19"/>
        <v/>
      </c>
      <c r="Q164" s="76" t="str">
        <f t="shared" si="25"/>
        <v/>
      </c>
      <c r="R164" s="73" t="str">
        <f t="shared" si="20"/>
        <v/>
      </c>
      <c r="S164" s="73" t="str">
        <f t="shared" si="21"/>
        <v/>
      </c>
      <c r="T164" s="73" t="str">
        <f t="shared" si="22"/>
        <v/>
      </c>
      <c r="U164" s="73" t="str">
        <f t="shared" si="23"/>
        <v/>
      </c>
      <c r="V164" s="73" t="str">
        <f t="shared" si="27"/>
        <v/>
      </c>
      <c r="W164" s="81" t="str">
        <f t="shared" si="29"/>
        <v/>
      </c>
      <c r="X164" s="188" t="str">
        <f t="shared" si="14"/>
        <v/>
      </c>
      <c r="Y164" s="14">
        <f t="shared" si="28"/>
        <v>0</v>
      </c>
    </row>
    <row r="165" spans="1:25" ht="12.75" hidden="1" customHeight="1">
      <c r="A165" s="67" t="s">
        <v>250</v>
      </c>
      <c r="B165" s="3"/>
      <c r="C165" s="37"/>
      <c r="D165" s="42"/>
      <c r="E165" s="68"/>
      <c r="F165" s="68"/>
      <c r="G165" s="69"/>
      <c r="H165" s="78"/>
      <c r="I165" s="184"/>
      <c r="J165" s="79" t="str">
        <f t="shared" si="26"/>
        <v/>
      </c>
      <c r="K165" s="71"/>
      <c r="L165" s="71"/>
      <c r="M165" s="72"/>
      <c r="N165" s="73" t="str">
        <f t="shared" si="24"/>
        <v/>
      </c>
      <c r="O165" s="79" t="str">
        <f t="shared" si="11"/>
        <v/>
      </c>
      <c r="P165" s="80" t="str">
        <f t="shared" si="19"/>
        <v/>
      </c>
      <c r="Q165" s="76" t="str">
        <f t="shared" si="25"/>
        <v/>
      </c>
      <c r="R165" s="73" t="str">
        <f t="shared" si="20"/>
        <v/>
      </c>
      <c r="S165" s="73" t="str">
        <f t="shared" si="21"/>
        <v/>
      </c>
      <c r="T165" s="73" t="str">
        <f t="shared" si="22"/>
        <v/>
      </c>
      <c r="U165" s="73" t="str">
        <f t="shared" si="23"/>
        <v/>
      </c>
      <c r="V165" s="73" t="str">
        <f t="shared" si="27"/>
        <v/>
      </c>
      <c r="W165" s="81" t="str">
        <f t="shared" si="29"/>
        <v/>
      </c>
      <c r="X165" s="188" t="str">
        <f t="shared" si="14"/>
        <v/>
      </c>
      <c r="Y165" s="14">
        <f t="shared" si="28"/>
        <v>0</v>
      </c>
    </row>
    <row r="166" spans="1:25" ht="12.75" hidden="1" customHeight="1">
      <c r="A166" s="67" t="s">
        <v>250</v>
      </c>
      <c r="B166" s="3"/>
      <c r="C166" s="37"/>
      <c r="D166" s="42"/>
      <c r="E166" s="68"/>
      <c r="F166" s="68"/>
      <c r="G166" s="69"/>
      <c r="H166" s="78"/>
      <c r="I166" s="184"/>
      <c r="J166" s="79" t="str">
        <f t="shared" si="26"/>
        <v/>
      </c>
      <c r="K166" s="71"/>
      <c r="L166" s="71"/>
      <c r="M166" s="72"/>
      <c r="N166" s="73" t="str">
        <f t="shared" si="24"/>
        <v/>
      </c>
      <c r="O166" s="79" t="str">
        <f t="shared" si="11"/>
        <v/>
      </c>
      <c r="P166" s="80" t="str">
        <f t="shared" si="19"/>
        <v/>
      </c>
      <c r="Q166" s="76" t="str">
        <f t="shared" si="25"/>
        <v/>
      </c>
      <c r="R166" s="73" t="str">
        <f t="shared" si="20"/>
        <v/>
      </c>
      <c r="S166" s="73" t="str">
        <f t="shared" si="21"/>
        <v/>
      </c>
      <c r="T166" s="73" t="str">
        <f t="shared" si="22"/>
        <v/>
      </c>
      <c r="U166" s="73" t="str">
        <f t="shared" si="23"/>
        <v/>
      </c>
      <c r="V166" s="73" t="str">
        <f t="shared" si="27"/>
        <v/>
      </c>
      <c r="W166" s="81" t="str">
        <f t="shared" si="29"/>
        <v/>
      </c>
      <c r="X166" s="188" t="str">
        <f t="shared" si="14"/>
        <v/>
      </c>
      <c r="Y166" s="14">
        <f t="shared" si="28"/>
        <v>0</v>
      </c>
    </row>
    <row r="167" spans="1:25" ht="12.75" hidden="1" customHeight="1">
      <c r="A167" s="67" t="s">
        <v>250</v>
      </c>
      <c r="B167" s="3"/>
      <c r="C167" s="37"/>
      <c r="D167" s="42"/>
      <c r="E167" s="68"/>
      <c r="F167" s="68"/>
      <c r="G167" s="69"/>
      <c r="H167" s="78"/>
      <c r="I167" s="184"/>
      <c r="J167" s="79" t="str">
        <f t="shared" si="26"/>
        <v/>
      </c>
      <c r="K167" s="71"/>
      <c r="L167" s="71"/>
      <c r="M167" s="72"/>
      <c r="N167" s="73" t="str">
        <f t="shared" si="24"/>
        <v/>
      </c>
      <c r="O167" s="79" t="str">
        <f t="shared" si="11"/>
        <v/>
      </c>
      <c r="P167" s="80" t="str">
        <f t="shared" si="19"/>
        <v/>
      </c>
      <c r="Q167" s="76" t="str">
        <f t="shared" si="25"/>
        <v/>
      </c>
      <c r="R167" s="73" t="str">
        <f t="shared" si="20"/>
        <v/>
      </c>
      <c r="S167" s="73" t="str">
        <f t="shared" si="21"/>
        <v/>
      </c>
      <c r="T167" s="73" t="str">
        <f t="shared" si="22"/>
        <v/>
      </c>
      <c r="U167" s="73" t="str">
        <f t="shared" si="23"/>
        <v/>
      </c>
      <c r="V167" s="73" t="str">
        <f t="shared" si="27"/>
        <v/>
      </c>
      <c r="W167" s="81" t="str">
        <f t="shared" si="29"/>
        <v/>
      </c>
      <c r="X167" s="188" t="str">
        <f t="shared" si="14"/>
        <v/>
      </c>
      <c r="Y167" s="14">
        <f t="shared" si="28"/>
        <v>0</v>
      </c>
    </row>
    <row r="168" spans="1:25" ht="12.75" hidden="1" customHeight="1">
      <c r="A168" s="67" t="s">
        <v>250</v>
      </c>
      <c r="B168" s="3"/>
      <c r="C168" s="37"/>
      <c r="D168" s="42"/>
      <c r="E168" s="68"/>
      <c r="F168" s="68"/>
      <c r="G168" s="69"/>
      <c r="H168" s="78"/>
      <c r="I168" s="184"/>
      <c r="J168" s="79" t="str">
        <f t="shared" si="26"/>
        <v/>
      </c>
      <c r="K168" s="71"/>
      <c r="L168" s="71"/>
      <c r="M168" s="72"/>
      <c r="N168" s="73" t="str">
        <f t="shared" si="24"/>
        <v/>
      </c>
      <c r="O168" s="79" t="str">
        <f t="shared" si="11"/>
        <v/>
      </c>
      <c r="P168" s="80" t="str">
        <f t="shared" si="19"/>
        <v/>
      </c>
      <c r="Q168" s="76" t="str">
        <f t="shared" si="25"/>
        <v/>
      </c>
      <c r="R168" s="73" t="str">
        <f t="shared" si="20"/>
        <v/>
      </c>
      <c r="S168" s="73" t="str">
        <f t="shared" si="21"/>
        <v/>
      </c>
      <c r="T168" s="73" t="str">
        <f t="shared" si="22"/>
        <v/>
      </c>
      <c r="U168" s="73" t="str">
        <f t="shared" si="23"/>
        <v/>
      </c>
      <c r="V168" s="73" t="str">
        <f t="shared" si="27"/>
        <v/>
      </c>
      <c r="W168" s="81" t="str">
        <f t="shared" si="29"/>
        <v/>
      </c>
      <c r="X168" s="188" t="str">
        <f t="shared" si="14"/>
        <v/>
      </c>
      <c r="Y168" s="14">
        <f t="shared" si="28"/>
        <v>0</v>
      </c>
    </row>
    <row r="169" spans="1:25" ht="12.75" hidden="1" customHeight="1">
      <c r="A169" s="67" t="s">
        <v>250</v>
      </c>
      <c r="B169" s="3"/>
      <c r="C169" s="37"/>
      <c r="D169" s="42"/>
      <c r="E169" s="68"/>
      <c r="F169" s="68"/>
      <c r="G169" s="69"/>
      <c r="H169" s="78"/>
      <c r="I169" s="184"/>
      <c r="J169" s="79" t="str">
        <f t="shared" si="26"/>
        <v/>
      </c>
      <c r="K169" s="71"/>
      <c r="L169" s="71"/>
      <c r="M169" s="72"/>
      <c r="N169" s="73" t="str">
        <f t="shared" si="24"/>
        <v/>
      </c>
      <c r="O169" s="79" t="str">
        <f t="shared" si="11"/>
        <v/>
      </c>
      <c r="P169" s="80" t="str">
        <f t="shared" si="19"/>
        <v/>
      </c>
      <c r="Q169" s="76" t="str">
        <f t="shared" si="25"/>
        <v/>
      </c>
      <c r="R169" s="73" t="str">
        <f t="shared" si="20"/>
        <v/>
      </c>
      <c r="S169" s="73" t="str">
        <f t="shared" si="21"/>
        <v/>
      </c>
      <c r="T169" s="73" t="str">
        <f t="shared" si="22"/>
        <v/>
      </c>
      <c r="U169" s="73" t="str">
        <f t="shared" si="23"/>
        <v/>
      </c>
      <c r="V169" s="73" t="str">
        <f t="shared" si="27"/>
        <v/>
      </c>
      <c r="W169" s="81" t="str">
        <f t="shared" si="29"/>
        <v/>
      </c>
      <c r="X169" s="188" t="str">
        <f t="shared" si="14"/>
        <v/>
      </c>
      <c r="Y169" s="14">
        <f t="shared" si="28"/>
        <v>0</v>
      </c>
    </row>
    <row r="170" spans="1:25" ht="12.75" hidden="1" customHeight="1">
      <c r="A170" s="67" t="s">
        <v>250</v>
      </c>
      <c r="B170" s="3"/>
      <c r="C170" s="37"/>
      <c r="D170" s="42"/>
      <c r="E170" s="68"/>
      <c r="F170" s="68"/>
      <c r="G170" s="69"/>
      <c r="H170" s="78"/>
      <c r="I170" s="184"/>
      <c r="J170" s="79" t="str">
        <f t="shared" si="26"/>
        <v/>
      </c>
      <c r="K170" s="71"/>
      <c r="L170" s="71"/>
      <c r="M170" s="72"/>
      <c r="N170" s="73" t="str">
        <f t="shared" si="24"/>
        <v/>
      </c>
      <c r="O170" s="79" t="str">
        <f t="shared" si="11"/>
        <v/>
      </c>
      <c r="P170" s="80" t="str">
        <f t="shared" si="19"/>
        <v/>
      </c>
      <c r="Q170" s="76" t="str">
        <f t="shared" si="25"/>
        <v/>
      </c>
      <c r="R170" s="73" t="str">
        <f t="shared" si="20"/>
        <v/>
      </c>
      <c r="S170" s="73" t="str">
        <f t="shared" si="21"/>
        <v/>
      </c>
      <c r="T170" s="73" t="str">
        <f t="shared" si="22"/>
        <v/>
      </c>
      <c r="U170" s="73" t="str">
        <f t="shared" si="23"/>
        <v/>
      </c>
      <c r="V170" s="73" t="str">
        <f t="shared" si="27"/>
        <v/>
      </c>
      <c r="W170" s="81" t="str">
        <f t="shared" si="29"/>
        <v/>
      </c>
      <c r="X170" s="188" t="str">
        <f t="shared" si="14"/>
        <v/>
      </c>
      <c r="Y170" s="14">
        <f t="shared" si="28"/>
        <v>0</v>
      </c>
    </row>
    <row r="171" spans="1:25" ht="12.75" hidden="1" customHeight="1">
      <c r="A171" s="67" t="s">
        <v>250</v>
      </c>
      <c r="B171" s="3"/>
      <c r="C171" s="37"/>
      <c r="D171" s="42"/>
      <c r="E171" s="68"/>
      <c r="F171" s="68"/>
      <c r="G171" s="69"/>
      <c r="H171" s="78"/>
      <c r="I171" s="184"/>
      <c r="J171" s="79" t="str">
        <f t="shared" si="26"/>
        <v/>
      </c>
      <c r="K171" s="71"/>
      <c r="L171" s="71"/>
      <c r="M171" s="72"/>
      <c r="N171" s="73" t="str">
        <f t="shared" si="24"/>
        <v/>
      </c>
      <c r="O171" s="79" t="str">
        <f t="shared" si="11"/>
        <v/>
      </c>
      <c r="P171" s="80" t="str">
        <f t="shared" si="19"/>
        <v/>
      </c>
      <c r="Q171" s="76" t="str">
        <f t="shared" si="25"/>
        <v/>
      </c>
      <c r="R171" s="73" t="str">
        <f t="shared" si="20"/>
        <v/>
      </c>
      <c r="S171" s="73" t="str">
        <f t="shared" si="21"/>
        <v/>
      </c>
      <c r="T171" s="73" t="str">
        <f t="shared" si="22"/>
        <v/>
      </c>
      <c r="U171" s="73" t="str">
        <f t="shared" si="23"/>
        <v/>
      </c>
      <c r="V171" s="73" t="str">
        <f t="shared" si="27"/>
        <v/>
      </c>
      <c r="W171" s="81" t="str">
        <f t="shared" si="29"/>
        <v/>
      </c>
      <c r="X171" s="188" t="str">
        <f t="shared" si="14"/>
        <v/>
      </c>
      <c r="Y171" s="14">
        <f t="shared" si="28"/>
        <v>0</v>
      </c>
    </row>
    <row r="172" spans="1:25" ht="12.75" hidden="1" customHeight="1">
      <c r="A172" s="67" t="s">
        <v>250</v>
      </c>
      <c r="B172" s="3"/>
      <c r="C172" s="37"/>
      <c r="D172" s="42"/>
      <c r="E172" s="68"/>
      <c r="F172" s="68"/>
      <c r="G172" s="69"/>
      <c r="H172" s="78"/>
      <c r="I172" s="184"/>
      <c r="J172" s="79" t="str">
        <f t="shared" si="26"/>
        <v/>
      </c>
      <c r="K172" s="71"/>
      <c r="L172" s="71"/>
      <c r="M172" s="72"/>
      <c r="N172" s="73" t="str">
        <f t="shared" si="24"/>
        <v/>
      </c>
      <c r="O172" s="79" t="str">
        <f t="shared" si="11"/>
        <v/>
      </c>
      <c r="P172" s="80" t="str">
        <f t="shared" si="19"/>
        <v/>
      </c>
      <c r="Q172" s="76" t="str">
        <f t="shared" si="25"/>
        <v/>
      </c>
      <c r="R172" s="73" t="str">
        <f t="shared" si="20"/>
        <v/>
      </c>
      <c r="S172" s="73" t="str">
        <f t="shared" si="21"/>
        <v/>
      </c>
      <c r="T172" s="73" t="str">
        <f t="shared" si="22"/>
        <v/>
      </c>
      <c r="U172" s="73" t="str">
        <f t="shared" si="23"/>
        <v/>
      </c>
      <c r="V172" s="73" t="str">
        <f t="shared" si="27"/>
        <v/>
      </c>
      <c r="W172" s="81" t="str">
        <f t="shared" si="29"/>
        <v/>
      </c>
      <c r="X172" s="188" t="str">
        <f t="shared" si="14"/>
        <v/>
      </c>
      <c r="Y172" s="14">
        <f t="shared" si="28"/>
        <v>0</v>
      </c>
    </row>
    <row r="173" spans="1:25" ht="12.75" hidden="1" customHeight="1">
      <c r="A173" s="67" t="s">
        <v>250</v>
      </c>
      <c r="B173" s="3"/>
      <c r="C173" s="37"/>
      <c r="D173" s="42"/>
      <c r="E173" s="68"/>
      <c r="F173" s="68"/>
      <c r="G173" s="69"/>
      <c r="H173" s="78"/>
      <c r="I173" s="184"/>
      <c r="J173" s="79" t="str">
        <f t="shared" si="26"/>
        <v/>
      </c>
      <c r="K173" s="71"/>
      <c r="L173" s="71"/>
      <c r="M173" s="72"/>
      <c r="N173" s="73" t="str">
        <f t="shared" si="24"/>
        <v/>
      </c>
      <c r="O173" s="79" t="str">
        <f t="shared" si="11"/>
        <v/>
      </c>
      <c r="P173" s="80" t="str">
        <f t="shared" si="19"/>
        <v/>
      </c>
      <c r="Q173" s="76" t="str">
        <f t="shared" si="25"/>
        <v/>
      </c>
      <c r="R173" s="73" t="str">
        <f t="shared" si="20"/>
        <v/>
      </c>
      <c r="S173" s="73" t="str">
        <f t="shared" si="21"/>
        <v/>
      </c>
      <c r="T173" s="73" t="str">
        <f t="shared" si="22"/>
        <v/>
      </c>
      <c r="U173" s="73" t="str">
        <f t="shared" si="23"/>
        <v/>
      </c>
      <c r="V173" s="73" t="str">
        <f t="shared" si="27"/>
        <v/>
      </c>
      <c r="W173" s="81" t="str">
        <f t="shared" si="29"/>
        <v/>
      </c>
      <c r="X173" s="188" t="str">
        <f t="shared" si="14"/>
        <v/>
      </c>
      <c r="Y173" s="14">
        <f t="shared" si="28"/>
        <v>0</v>
      </c>
    </row>
    <row r="174" spans="1:25" ht="12.75" hidden="1" customHeight="1">
      <c r="A174" s="67" t="s">
        <v>250</v>
      </c>
      <c r="B174" s="3"/>
      <c r="C174" s="37"/>
      <c r="D174" s="42"/>
      <c r="E174" s="68"/>
      <c r="F174" s="68"/>
      <c r="G174" s="69"/>
      <c r="H174" s="78"/>
      <c r="I174" s="184"/>
      <c r="J174" s="79" t="str">
        <f t="shared" si="26"/>
        <v/>
      </c>
      <c r="K174" s="71"/>
      <c r="L174" s="71"/>
      <c r="M174" s="72"/>
      <c r="N174" s="73" t="str">
        <f t="shared" si="24"/>
        <v/>
      </c>
      <c r="O174" s="79" t="str">
        <f t="shared" si="11"/>
        <v/>
      </c>
      <c r="P174" s="80" t="str">
        <f t="shared" si="19"/>
        <v/>
      </c>
      <c r="Q174" s="76" t="str">
        <f t="shared" si="25"/>
        <v/>
      </c>
      <c r="R174" s="73" t="str">
        <f t="shared" si="20"/>
        <v/>
      </c>
      <c r="S174" s="73" t="str">
        <f t="shared" si="21"/>
        <v/>
      </c>
      <c r="T174" s="73" t="str">
        <f t="shared" si="22"/>
        <v/>
      </c>
      <c r="U174" s="73" t="str">
        <f t="shared" si="23"/>
        <v/>
      </c>
      <c r="V174" s="73" t="str">
        <f t="shared" si="27"/>
        <v/>
      </c>
      <c r="W174" s="81" t="str">
        <f t="shared" si="29"/>
        <v/>
      </c>
      <c r="X174" s="188" t="str">
        <f t="shared" si="14"/>
        <v/>
      </c>
      <c r="Y174" s="14">
        <f t="shared" si="28"/>
        <v>0</v>
      </c>
    </row>
    <row r="175" spans="1:25" ht="12.75" hidden="1" customHeight="1">
      <c r="A175" s="67" t="s">
        <v>250</v>
      </c>
      <c r="B175" s="3"/>
      <c r="C175" s="37"/>
      <c r="D175" s="42"/>
      <c r="E175" s="68"/>
      <c r="F175" s="68"/>
      <c r="G175" s="69"/>
      <c r="H175" s="78"/>
      <c r="I175" s="184"/>
      <c r="J175" s="79" t="str">
        <f t="shared" si="26"/>
        <v/>
      </c>
      <c r="K175" s="71"/>
      <c r="L175" s="71"/>
      <c r="M175" s="72"/>
      <c r="N175" s="73" t="str">
        <f t="shared" si="24"/>
        <v/>
      </c>
      <c r="O175" s="79" t="str">
        <f t="shared" si="11"/>
        <v/>
      </c>
      <c r="P175" s="80" t="str">
        <f t="shared" si="19"/>
        <v/>
      </c>
      <c r="Q175" s="76" t="str">
        <f t="shared" si="25"/>
        <v/>
      </c>
      <c r="R175" s="73" t="str">
        <f t="shared" si="20"/>
        <v/>
      </c>
      <c r="S175" s="73" t="str">
        <f t="shared" si="21"/>
        <v/>
      </c>
      <c r="T175" s="73" t="str">
        <f t="shared" si="22"/>
        <v/>
      </c>
      <c r="U175" s="73" t="str">
        <f t="shared" si="23"/>
        <v/>
      </c>
      <c r="V175" s="73" t="str">
        <f t="shared" si="27"/>
        <v/>
      </c>
      <c r="W175" s="81" t="str">
        <f t="shared" si="29"/>
        <v/>
      </c>
      <c r="X175" s="188" t="str">
        <f t="shared" si="14"/>
        <v/>
      </c>
      <c r="Y175" s="14">
        <f t="shared" si="28"/>
        <v>0</v>
      </c>
    </row>
    <row r="176" spans="1:25" ht="12.75" hidden="1" customHeight="1">
      <c r="A176" s="67" t="s">
        <v>250</v>
      </c>
      <c r="B176" s="3"/>
      <c r="C176" s="37"/>
      <c r="D176" s="42"/>
      <c r="E176" s="68"/>
      <c r="F176" s="68"/>
      <c r="G176" s="69"/>
      <c r="H176" s="78"/>
      <c r="I176" s="184"/>
      <c r="J176" s="79" t="str">
        <f t="shared" si="26"/>
        <v/>
      </c>
      <c r="K176" s="71"/>
      <c r="L176" s="71"/>
      <c r="M176" s="72"/>
      <c r="N176" s="73" t="str">
        <f t="shared" si="24"/>
        <v/>
      </c>
      <c r="O176" s="79" t="str">
        <f t="shared" si="11"/>
        <v/>
      </c>
      <c r="P176" s="80" t="str">
        <f t="shared" si="19"/>
        <v/>
      </c>
      <c r="Q176" s="76" t="str">
        <f t="shared" si="25"/>
        <v/>
      </c>
      <c r="R176" s="73" t="str">
        <f t="shared" si="20"/>
        <v/>
      </c>
      <c r="S176" s="73" t="str">
        <f t="shared" si="21"/>
        <v/>
      </c>
      <c r="T176" s="73" t="str">
        <f t="shared" si="22"/>
        <v/>
      </c>
      <c r="U176" s="73" t="str">
        <f t="shared" si="23"/>
        <v/>
      </c>
      <c r="V176" s="73" t="str">
        <f t="shared" si="27"/>
        <v/>
      </c>
      <c r="W176" s="81" t="str">
        <f t="shared" si="29"/>
        <v/>
      </c>
      <c r="X176" s="188" t="str">
        <f t="shared" si="14"/>
        <v/>
      </c>
      <c r="Y176" s="14">
        <f t="shared" si="28"/>
        <v>0</v>
      </c>
    </row>
    <row r="177" spans="1:25" ht="12.75" hidden="1" customHeight="1">
      <c r="A177" s="67" t="s">
        <v>250</v>
      </c>
      <c r="B177" s="3"/>
      <c r="C177" s="37"/>
      <c r="D177" s="42"/>
      <c r="E177" s="68"/>
      <c r="F177" s="68"/>
      <c r="G177" s="69"/>
      <c r="H177" s="78"/>
      <c r="I177" s="184"/>
      <c r="J177" s="79" t="str">
        <f t="shared" si="26"/>
        <v/>
      </c>
      <c r="K177" s="71"/>
      <c r="L177" s="71"/>
      <c r="M177" s="72"/>
      <c r="N177" s="73" t="str">
        <f t="shared" si="24"/>
        <v/>
      </c>
      <c r="O177" s="79" t="str">
        <f t="shared" si="11"/>
        <v/>
      </c>
      <c r="P177" s="80" t="str">
        <f t="shared" si="19"/>
        <v/>
      </c>
      <c r="Q177" s="76" t="str">
        <f t="shared" si="25"/>
        <v/>
      </c>
      <c r="R177" s="73" t="str">
        <f t="shared" si="20"/>
        <v/>
      </c>
      <c r="S177" s="73" t="str">
        <f t="shared" si="21"/>
        <v/>
      </c>
      <c r="T177" s="73" t="str">
        <f t="shared" si="22"/>
        <v/>
      </c>
      <c r="U177" s="73" t="str">
        <f t="shared" si="23"/>
        <v/>
      </c>
      <c r="V177" s="73" t="str">
        <f t="shared" si="27"/>
        <v/>
      </c>
      <c r="W177" s="81" t="str">
        <f t="shared" si="29"/>
        <v/>
      </c>
      <c r="X177" s="188" t="str">
        <f t="shared" si="14"/>
        <v/>
      </c>
      <c r="Y177" s="14">
        <f t="shared" si="28"/>
        <v>0</v>
      </c>
    </row>
    <row r="178" spans="1:25" ht="12.75" hidden="1" customHeight="1">
      <c r="A178" s="67" t="s">
        <v>250</v>
      </c>
      <c r="B178" s="3"/>
      <c r="C178" s="37"/>
      <c r="D178" s="42"/>
      <c r="E178" s="68"/>
      <c r="F178" s="68"/>
      <c r="G178" s="69"/>
      <c r="H178" s="78"/>
      <c r="I178" s="184"/>
      <c r="J178" s="79" t="str">
        <f t="shared" si="26"/>
        <v/>
      </c>
      <c r="K178" s="71"/>
      <c r="L178" s="71"/>
      <c r="M178" s="72"/>
      <c r="N178" s="73" t="str">
        <f t="shared" si="24"/>
        <v/>
      </c>
      <c r="O178" s="79" t="str">
        <f t="shared" si="11"/>
        <v/>
      </c>
      <c r="P178" s="80" t="str">
        <f t="shared" si="19"/>
        <v/>
      </c>
      <c r="Q178" s="76" t="str">
        <f t="shared" si="25"/>
        <v/>
      </c>
      <c r="R178" s="73" t="str">
        <f t="shared" si="20"/>
        <v/>
      </c>
      <c r="S178" s="73" t="str">
        <f t="shared" si="21"/>
        <v/>
      </c>
      <c r="T178" s="73" t="str">
        <f t="shared" si="22"/>
        <v/>
      </c>
      <c r="U178" s="73" t="str">
        <f t="shared" si="23"/>
        <v/>
      </c>
      <c r="V178" s="73" t="str">
        <f t="shared" si="27"/>
        <v/>
      </c>
      <c r="W178" s="81" t="str">
        <f t="shared" si="29"/>
        <v/>
      </c>
      <c r="X178" s="188" t="str">
        <f t="shared" si="14"/>
        <v/>
      </c>
      <c r="Y178" s="14">
        <f t="shared" si="28"/>
        <v>0</v>
      </c>
    </row>
    <row r="179" spans="1:25" ht="12.75" hidden="1" customHeight="1">
      <c r="A179" s="67" t="s">
        <v>250</v>
      </c>
      <c r="B179" s="3"/>
      <c r="C179" s="37"/>
      <c r="D179" s="42"/>
      <c r="E179" s="68"/>
      <c r="F179" s="68"/>
      <c r="G179" s="69"/>
      <c r="H179" s="78"/>
      <c r="I179" s="184"/>
      <c r="J179" s="79" t="str">
        <f t="shared" si="26"/>
        <v/>
      </c>
      <c r="K179" s="71"/>
      <c r="L179" s="71"/>
      <c r="M179" s="72"/>
      <c r="N179" s="73" t="str">
        <f t="shared" si="24"/>
        <v/>
      </c>
      <c r="O179" s="79" t="str">
        <f t="shared" si="11"/>
        <v/>
      </c>
      <c r="P179" s="80" t="str">
        <f t="shared" si="19"/>
        <v/>
      </c>
      <c r="Q179" s="76" t="str">
        <f t="shared" si="25"/>
        <v/>
      </c>
      <c r="R179" s="73" t="str">
        <f t="shared" si="20"/>
        <v/>
      </c>
      <c r="S179" s="73" t="str">
        <f t="shared" si="21"/>
        <v/>
      </c>
      <c r="T179" s="73" t="str">
        <f t="shared" si="22"/>
        <v/>
      </c>
      <c r="U179" s="73" t="str">
        <f t="shared" si="23"/>
        <v/>
      </c>
      <c r="V179" s="73" t="str">
        <f t="shared" si="27"/>
        <v/>
      </c>
      <c r="W179" s="81" t="str">
        <f t="shared" si="29"/>
        <v/>
      </c>
      <c r="X179" s="188" t="str">
        <f t="shared" si="14"/>
        <v/>
      </c>
      <c r="Y179" s="14">
        <f t="shared" si="28"/>
        <v>0</v>
      </c>
    </row>
    <row r="180" spans="1:25" ht="12.75" hidden="1" customHeight="1">
      <c r="A180" s="67" t="s">
        <v>250</v>
      </c>
      <c r="B180" s="3"/>
      <c r="C180" s="37"/>
      <c r="D180" s="42"/>
      <c r="E180" s="68"/>
      <c r="F180" s="68"/>
      <c r="G180" s="69"/>
      <c r="H180" s="78"/>
      <c r="I180" s="184"/>
      <c r="J180" s="79" t="str">
        <f t="shared" si="26"/>
        <v/>
      </c>
      <c r="K180" s="71"/>
      <c r="L180" s="71"/>
      <c r="M180" s="72"/>
      <c r="N180" s="73" t="str">
        <f t="shared" si="24"/>
        <v/>
      </c>
      <c r="O180" s="79" t="str">
        <f t="shared" si="11"/>
        <v/>
      </c>
      <c r="P180" s="80" t="str">
        <f t="shared" si="19"/>
        <v/>
      </c>
      <c r="Q180" s="76" t="str">
        <f t="shared" si="25"/>
        <v/>
      </c>
      <c r="R180" s="73" t="str">
        <f t="shared" si="20"/>
        <v/>
      </c>
      <c r="S180" s="73" t="str">
        <f t="shared" si="21"/>
        <v/>
      </c>
      <c r="T180" s="73" t="str">
        <f t="shared" si="22"/>
        <v/>
      </c>
      <c r="U180" s="73" t="str">
        <f t="shared" si="23"/>
        <v/>
      </c>
      <c r="V180" s="73" t="str">
        <f t="shared" si="27"/>
        <v/>
      </c>
      <c r="W180" s="81" t="str">
        <f t="shared" si="29"/>
        <v/>
      </c>
      <c r="X180" s="188" t="str">
        <f t="shared" si="14"/>
        <v/>
      </c>
      <c r="Y180" s="14">
        <f t="shared" si="28"/>
        <v>0</v>
      </c>
    </row>
    <row r="181" spans="1:25" ht="12.75" hidden="1" customHeight="1">
      <c r="A181" s="67" t="s">
        <v>250</v>
      </c>
      <c r="B181" s="3"/>
      <c r="C181" s="37"/>
      <c r="D181" s="42"/>
      <c r="E181" s="68"/>
      <c r="F181" s="68"/>
      <c r="G181" s="69"/>
      <c r="H181" s="78"/>
      <c r="I181" s="184"/>
      <c r="J181" s="79" t="str">
        <f t="shared" si="26"/>
        <v/>
      </c>
      <c r="K181" s="71"/>
      <c r="L181" s="71"/>
      <c r="M181" s="72"/>
      <c r="N181" s="73" t="str">
        <f t="shared" si="24"/>
        <v/>
      </c>
      <c r="O181" s="79" t="str">
        <f t="shared" si="11"/>
        <v/>
      </c>
      <c r="P181" s="80" t="str">
        <f t="shared" si="19"/>
        <v/>
      </c>
      <c r="Q181" s="76" t="str">
        <f t="shared" si="25"/>
        <v/>
      </c>
      <c r="R181" s="73" t="str">
        <f t="shared" si="20"/>
        <v/>
      </c>
      <c r="S181" s="73" t="str">
        <f t="shared" si="21"/>
        <v/>
      </c>
      <c r="T181" s="73" t="str">
        <f t="shared" si="22"/>
        <v/>
      </c>
      <c r="U181" s="73" t="str">
        <f t="shared" si="23"/>
        <v/>
      </c>
      <c r="V181" s="73" t="str">
        <f t="shared" si="27"/>
        <v/>
      </c>
      <c r="W181" s="81" t="str">
        <f t="shared" si="29"/>
        <v/>
      </c>
      <c r="X181" s="188" t="str">
        <f t="shared" si="14"/>
        <v/>
      </c>
      <c r="Y181" s="14">
        <f t="shared" si="28"/>
        <v>0</v>
      </c>
    </row>
    <row r="182" spans="1:25" ht="12.75" hidden="1" customHeight="1">
      <c r="A182" s="67" t="s">
        <v>250</v>
      </c>
      <c r="B182" s="3"/>
      <c r="C182" s="37"/>
      <c r="D182" s="42"/>
      <c r="E182" s="68"/>
      <c r="F182" s="68"/>
      <c r="G182" s="69"/>
      <c r="H182" s="78"/>
      <c r="I182" s="184"/>
      <c r="J182" s="79" t="str">
        <f t="shared" si="26"/>
        <v/>
      </c>
      <c r="K182" s="71"/>
      <c r="L182" s="71"/>
      <c r="M182" s="72"/>
      <c r="N182" s="73" t="str">
        <f t="shared" si="24"/>
        <v/>
      </c>
      <c r="O182" s="79" t="str">
        <f t="shared" si="11"/>
        <v/>
      </c>
      <c r="P182" s="80" t="str">
        <f t="shared" si="19"/>
        <v/>
      </c>
      <c r="Q182" s="76" t="str">
        <f t="shared" si="25"/>
        <v/>
      </c>
      <c r="R182" s="73" t="str">
        <f t="shared" si="20"/>
        <v/>
      </c>
      <c r="S182" s="73" t="str">
        <f t="shared" si="21"/>
        <v/>
      </c>
      <c r="T182" s="73" t="str">
        <f t="shared" si="22"/>
        <v/>
      </c>
      <c r="U182" s="73" t="str">
        <f t="shared" si="23"/>
        <v/>
      </c>
      <c r="V182" s="73" t="str">
        <f t="shared" si="27"/>
        <v/>
      </c>
      <c r="W182" s="81" t="str">
        <f t="shared" si="29"/>
        <v/>
      </c>
      <c r="X182" s="188" t="str">
        <f t="shared" si="14"/>
        <v/>
      </c>
      <c r="Y182" s="14">
        <f t="shared" si="28"/>
        <v>0</v>
      </c>
    </row>
    <row r="183" spans="1:25" ht="12.75" hidden="1" customHeight="1">
      <c r="A183" s="67" t="s">
        <v>250</v>
      </c>
      <c r="B183" s="3"/>
      <c r="C183" s="37"/>
      <c r="D183" s="42"/>
      <c r="E183" s="68"/>
      <c r="F183" s="68"/>
      <c r="G183" s="69"/>
      <c r="H183" s="78"/>
      <c r="I183" s="184"/>
      <c r="J183" s="79" t="str">
        <f t="shared" si="26"/>
        <v/>
      </c>
      <c r="K183" s="71"/>
      <c r="L183" s="71"/>
      <c r="M183" s="72"/>
      <c r="N183" s="73" t="str">
        <f t="shared" si="24"/>
        <v/>
      </c>
      <c r="O183" s="79" t="str">
        <f t="shared" si="11"/>
        <v/>
      </c>
      <c r="P183" s="80" t="str">
        <f t="shared" si="19"/>
        <v/>
      </c>
      <c r="Q183" s="76" t="str">
        <f t="shared" si="25"/>
        <v/>
      </c>
      <c r="R183" s="73" t="str">
        <f t="shared" si="20"/>
        <v/>
      </c>
      <c r="S183" s="73" t="str">
        <f t="shared" si="21"/>
        <v/>
      </c>
      <c r="T183" s="73" t="str">
        <f t="shared" si="22"/>
        <v/>
      </c>
      <c r="U183" s="73" t="str">
        <f t="shared" si="23"/>
        <v/>
      </c>
      <c r="V183" s="73" t="str">
        <f t="shared" si="27"/>
        <v/>
      </c>
      <c r="W183" s="81" t="str">
        <f t="shared" si="29"/>
        <v/>
      </c>
      <c r="X183" s="188" t="str">
        <f t="shared" si="14"/>
        <v/>
      </c>
      <c r="Y183" s="14">
        <f t="shared" si="28"/>
        <v>0</v>
      </c>
    </row>
    <row r="184" spans="1:25" ht="12.75" hidden="1" customHeight="1">
      <c r="A184" s="67" t="s">
        <v>250</v>
      </c>
      <c r="B184" s="3"/>
      <c r="C184" s="37"/>
      <c r="D184" s="42"/>
      <c r="E184" s="68"/>
      <c r="F184" s="68"/>
      <c r="G184" s="69"/>
      <c r="H184" s="78"/>
      <c r="I184" s="184"/>
      <c r="J184" s="79" t="str">
        <f t="shared" si="26"/>
        <v/>
      </c>
      <c r="K184" s="71"/>
      <c r="L184" s="71"/>
      <c r="M184" s="72"/>
      <c r="N184" s="73" t="str">
        <f t="shared" si="24"/>
        <v/>
      </c>
      <c r="O184" s="79" t="str">
        <f t="shared" si="11"/>
        <v/>
      </c>
      <c r="P184" s="80" t="str">
        <f t="shared" si="19"/>
        <v/>
      </c>
      <c r="Q184" s="76" t="str">
        <f t="shared" si="25"/>
        <v/>
      </c>
      <c r="R184" s="73" t="str">
        <f t="shared" si="20"/>
        <v/>
      </c>
      <c r="S184" s="73" t="str">
        <f t="shared" si="21"/>
        <v/>
      </c>
      <c r="T184" s="73" t="str">
        <f t="shared" si="22"/>
        <v/>
      </c>
      <c r="U184" s="73" t="str">
        <f t="shared" si="23"/>
        <v/>
      </c>
      <c r="V184" s="73" t="str">
        <f t="shared" si="27"/>
        <v/>
      </c>
      <c r="W184" s="81" t="str">
        <f t="shared" si="29"/>
        <v/>
      </c>
      <c r="X184" s="188" t="str">
        <f t="shared" si="14"/>
        <v/>
      </c>
      <c r="Y184" s="14">
        <f t="shared" si="28"/>
        <v>0</v>
      </c>
    </row>
    <row r="185" spans="1:25" ht="12.75" hidden="1" customHeight="1">
      <c r="A185" s="67" t="s">
        <v>250</v>
      </c>
      <c r="B185" s="3"/>
      <c r="C185" s="37"/>
      <c r="D185" s="42"/>
      <c r="E185" s="68"/>
      <c r="F185" s="68"/>
      <c r="G185" s="69"/>
      <c r="H185" s="78"/>
      <c r="I185" s="184"/>
      <c r="J185" s="79" t="str">
        <f t="shared" si="26"/>
        <v/>
      </c>
      <c r="K185" s="71"/>
      <c r="L185" s="71"/>
      <c r="M185" s="72"/>
      <c r="N185" s="73" t="str">
        <f t="shared" si="24"/>
        <v/>
      </c>
      <c r="O185" s="79" t="str">
        <f t="shared" si="11"/>
        <v/>
      </c>
      <c r="P185" s="80" t="str">
        <f t="shared" si="19"/>
        <v/>
      </c>
      <c r="Q185" s="76" t="str">
        <f t="shared" si="25"/>
        <v/>
      </c>
      <c r="R185" s="73" t="str">
        <f t="shared" si="20"/>
        <v/>
      </c>
      <c r="S185" s="73" t="str">
        <f t="shared" si="21"/>
        <v/>
      </c>
      <c r="T185" s="73" t="str">
        <f t="shared" si="22"/>
        <v/>
      </c>
      <c r="U185" s="73" t="str">
        <f t="shared" si="23"/>
        <v/>
      </c>
      <c r="V185" s="73" t="str">
        <f t="shared" si="27"/>
        <v/>
      </c>
      <c r="W185" s="81" t="str">
        <f t="shared" si="29"/>
        <v/>
      </c>
      <c r="X185" s="188" t="str">
        <f t="shared" si="14"/>
        <v/>
      </c>
      <c r="Y185" s="14">
        <f t="shared" si="28"/>
        <v>0</v>
      </c>
    </row>
    <row r="186" spans="1:25" ht="12.75" hidden="1" customHeight="1">
      <c r="A186" s="67" t="s">
        <v>250</v>
      </c>
      <c r="B186" s="3"/>
      <c r="C186" s="37"/>
      <c r="D186" s="42"/>
      <c r="E186" s="68"/>
      <c r="F186" s="68"/>
      <c r="G186" s="69"/>
      <c r="H186" s="78"/>
      <c r="I186" s="184"/>
      <c r="J186" s="79" t="str">
        <f t="shared" si="26"/>
        <v/>
      </c>
      <c r="K186" s="71"/>
      <c r="L186" s="71"/>
      <c r="M186" s="72"/>
      <c r="N186" s="73" t="str">
        <f t="shared" si="24"/>
        <v/>
      </c>
      <c r="O186" s="79" t="str">
        <f t="shared" si="11"/>
        <v/>
      </c>
      <c r="P186" s="80" t="str">
        <f t="shared" si="19"/>
        <v/>
      </c>
      <c r="Q186" s="76" t="str">
        <f t="shared" si="25"/>
        <v/>
      </c>
      <c r="R186" s="73" t="str">
        <f t="shared" si="20"/>
        <v/>
      </c>
      <c r="S186" s="73" t="str">
        <f t="shared" si="21"/>
        <v/>
      </c>
      <c r="T186" s="73" t="str">
        <f t="shared" si="22"/>
        <v/>
      </c>
      <c r="U186" s="73" t="str">
        <f t="shared" si="23"/>
        <v/>
      </c>
      <c r="V186" s="73" t="str">
        <f t="shared" si="27"/>
        <v/>
      </c>
      <c r="W186" s="81" t="str">
        <f t="shared" si="29"/>
        <v/>
      </c>
      <c r="X186" s="188" t="str">
        <f t="shared" si="14"/>
        <v/>
      </c>
      <c r="Y186" s="14">
        <f t="shared" si="28"/>
        <v>0</v>
      </c>
    </row>
    <row r="187" spans="1:25" ht="12.75" hidden="1" customHeight="1">
      <c r="A187" s="67" t="s">
        <v>250</v>
      </c>
      <c r="B187" s="3"/>
      <c r="C187" s="37"/>
      <c r="D187" s="42"/>
      <c r="E187" s="68"/>
      <c r="F187" s="68"/>
      <c r="G187" s="69"/>
      <c r="H187" s="78"/>
      <c r="I187" s="184"/>
      <c r="J187" s="79" t="str">
        <f t="shared" si="26"/>
        <v/>
      </c>
      <c r="K187" s="71"/>
      <c r="L187" s="71"/>
      <c r="M187" s="72"/>
      <c r="N187" s="73" t="str">
        <f t="shared" si="24"/>
        <v/>
      </c>
      <c r="O187" s="79" t="str">
        <f t="shared" si="11"/>
        <v/>
      </c>
      <c r="P187" s="80" t="str">
        <f t="shared" si="19"/>
        <v/>
      </c>
      <c r="Q187" s="76" t="str">
        <f t="shared" si="25"/>
        <v/>
      </c>
      <c r="R187" s="73" t="str">
        <f t="shared" si="20"/>
        <v/>
      </c>
      <c r="S187" s="73" t="str">
        <f t="shared" si="21"/>
        <v/>
      </c>
      <c r="T187" s="73" t="str">
        <f t="shared" si="22"/>
        <v/>
      </c>
      <c r="U187" s="73" t="str">
        <f t="shared" si="23"/>
        <v/>
      </c>
      <c r="V187" s="73" t="str">
        <f t="shared" si="27"/>
        <v/>
      </c>
      <c r="W187" s="81" t="str">
        <f t="shared" si="29"/>
        <v/>
      </c>
      <c r="X187" s="188" t="str">
        <f t="shared" si="14"/>
        <v/>
      </c>
      <c r="Y187" s="14">
        <f t="shared" si="28"/>
        <v>0</v>
      </c>
    </row>
    <row r="188" spans="1:25" ht="12.75" hidden="1" customHeight="1">
      <c r="A188" s="67" t="s">
        <v>250</v>
      </c>
      <c r="B188" s="3"/>
      <c r="C188" s="37"/>
      <c r="D188" s="42"/>
      <c r="E188" s="68"/>
      <c r="F188" s="68"/>
      <c r="G188" s="69"/>
      <c r="H188" s="78"/>
      <c r="I188" s="184"/>
      <c r="J188" s="79" t="str">
        <f t="shared" si="26"/>
        <v/>
      </c>
      <c r="K188" s="71"/>
      <c r="L188" s="71"/>
      <c r="M188" s="72"/>
      <c r="N188" s="73" t="str">
        <f t="shared" si="24"/>
        <v/>
      </c>
      <c r="O188" s="79" t="str">
        <f t="shared" si="11"/>
        <v/>
      </c>
      <c r="P188" s="80" t="str">
        <f t="shared" si="19"/>
        <v/>
      </c>
      <c r="Q188" s="76" t="str">
        <f t="shared" si="25"/>
        <v/>
      </c>
      <c r="R188" s="73" t="str">
        <f t="shared" si="20"/>
        <v/>
      </c>
      <c r="S188" s="73" t="str">
        <f t="shared" si="21"/>
        <v/>
      </c>
      <c r="T188" s="73" t="str">
        <f t="shared" si="22"/>
        <v/>
      </c>
      <c r="U188" s="73" t="str">
        <f t="shared" si="23"/>
        <v/>
      </c>
      <c r="V188" s="73" t="str">
        <f t="shared" si="27"/>
        <v/>
      </c>
      <c r="W188" s="81" t="str">
        <f t="shared" si="29"/>
        <v/>
      </c>
      <c r="X188" s="188" t="str">
        <f t="shared" si="14"/>
        <v/>
      </c>
      <c r="Y188" s="14">
        <f t="shared" si="28"/>
        <v>0</v>
      </c>
    </row>
    <row r="189" spans="1:25" ht="12.75" hidden="1" customHeight="1">
      <c r="A189" s="67" t="s">
        <v>250</v>
      </c>
      <c r="B189" s="3"/>
      <c r="C189" s="37"/>
      <c r="D189" s="42"/>
      <c r="E189" s="68"/>
      <c r="F189" s="68"/>
      <c r="G189" s="69"/>
      <c r="H189" s="78"/>
      <c r="I189" s="184"/>
      <c r="J189" s="79" t="str">
        <f t="shared" si="26"/>
        <v/>
      </c>
      <c r="K189" s="71"/>
      <c r="L189" s="71"/>
      <c r="M189" s="72"/>
      <c r="N189" s="73" t="str">
        <f t="shared" si="24"/>
        <v/>
      </c>
      <c r="O189" s="79" t="str">
        <f t="shared" si="11"/>
        <v/>
      </c>
      <c r="P189" s="80" t="str">
        <f t="shared" si="19"/>
        <v/>
      </c>
      <c r="Q189" s="76" t="str">
        <f t="shared" si="25"/>
        <v/>
      </c>
      <c r="R189" s="73" t="str">
        <f t="shared" si="20"/>
        <v/>
      </c>
      <c r="S189" s="73" t="str">
        <f t="shared" si="21"/>
        <v/>
      </c>
      <c r="T189" s="73" t="str">
        <f t="shared" si="22"/>
        <v/>
      </c>
      <c r="U189" s="73" t="str">
        <f t="shared" si="23"/>
        <v/>
      </c>
      <c r="V189" s="73" t="str">
        <f t="shared" si="27"/>
        <v/>
      </c>
      <c r="W189" s="81" t="str">
        <f t="shared" si="29"/>
        <v/>
      </c>
      <c r="X189" s="188" t="str">
        <f t="shared" si="14"/>
        <v/>
      </c>
      <c r="Y189" s="14">
        <f t="shared" si="28"/>
        <v>0</v>
      </c>
    </row>
    <row r="190" spans="1:25" ht="12.75" hidden="1" customHeight="1">
      <c r="A190" s="67" t="s">
        <v>250</v>
      </c>
      <c r="B190" s="3"/>
      <c r="C190" s="37"/>
      <c r="D190" s="42"/>
      <c r="E190" s="68"/>
      <c r="F190" s="68"/>
      <c r="G190" s="69"/>
      <c r="H190" s="78"/>
      <c r="I190" s="184"/>
      <c r="J190" s="79" t="str">
        <f t="shared" si="26"/>
        <v/>
      </c>
      <c r="K190" s="71"/>
      <c r="L190" s="71"/>
      <c r="M190" s="72"/>
      <c r="N190" s="73" t="str">
        <f t="shared" si="24"/>
        <v/>
      </c>
      <c r="O190" s="79" t="str">
        <f t="shared" si="11"/>
        <v/>
      </c>
      <c r="P190" s="80" t="str">
        <f t="shared" si="19"/>
        <v/>
      </c>
      <c r="Q190" s="76" t="str">
        <f t="shared" si="25"/>
        <v/>
      </c>
      <c r="R190" s="73" t="str">
        <f t="shared" si="20"/>
        <v/>
      </c>
      <c r="S190" s="73" t="str">
        <f t="shared" si="21"/>
        <v/>
      </c>
      <c r="T190" s="73" t="str">
        <f t="shared" si="22"/>
        <v/>
      </c>
      <c r="U190" s="73" t="str">
        <f t="shared" si="23"/>
        <v/>
      </c>
      <c r="V190" s="73" t="str">
        <f t="shared" si="27"/>
        <v/>
      </c>
      <c r="W190" s="81" t="str">
        <f t="shared" si="29"/>
        <v/>
      </c>
      <c r="X190" s="188" t="str">
        <f t="shared" si="14"/>
        <v/>
      </c>
      <c r="Y190" s="14">
        <f t="shared" si="28"/>
        <v>0</v>
      </c>
    </row>
    <row r="191" spans="1:25" ht="12.75" hidden="1" customHeight="1">
      <c r="A191" s="67" t="s">
        <v>250</v>
      </c>
      <c r="B191" s="3"/>
      <c r="C191" s="37"/>
      <c r="D191" s="42"/>
      <c r="E191" s="68"/>
      <c r="F191" s="68"/>
      <c r="G191" s="69"/>
      <c r="H191" s="78"/>
      <c r="I191" s="184"/>
      <c r="J191" s="79" t="str">
        <f t="shared" si="26"/>
        <v/>
      </c>
      <c r="K191" s="71"/>
      <c r="L191" s="71"/>
      <c r="M191" s="72"/>
      <c r="N191" s="73" t="str">
        <f t="shared" si="24"/>
        <v/>
      </c>
      <c r="O191" s="79" t="str">
        <f t="shared" si="11"/>
        <v/>
      </c>
      <c r="P191" s="80" t="str">
        <f t="shared" si="19"/>
        <v/>
      </c>
      <c r="Q191" s="76" t="str">
        <f t="shared" si="25"/>
        <v/>
      </c>
      <c r="R191" s="73" t="str">
        <f t="shared" si="20"/>
        <v/>
      </c>
      <c r="S191" s="73" t="str">
        <f t="shared" si="21"/>
        <v/>
      </c>
      <c r="T191" s="73" t="str">
        <f t="shared" si="22"/>
        <v/>
      </c>
      <c r="U191" s="73" t="str">
        <f t="shared" si="23"/>
        <v/>
      </c>
      <c r="V191" s="73" t="str">
        <f t="shared" si="27"/>
        <v/>
      </c>
      <c r="W191" s="81" t="str">
        <f t="shared" si="29"/>
        <v/>
      </c>
      <c r="X191" s="188" t="str">
        <f t="shared" si="14"/>
        <v/>
      </c>
      <c r="Y191" s="14">
        <f t="shared" si="28"/>
        <v>0</v>
      </c>
    </row>
    <row r="192" spans="1:25" ht="12.75" hidden="1" customHeight="1">
      <c r="A192" s="67" t="s">
        <v>250</v>
      </c>
      <c r="B192" s="3"/>
      <c r="C192" s="37"/>
      <c r="D192" s="42"/>
      <c r="E192" s="68"/>
      <c r="F192" s="68"/>
      <c r="G192" s="69"/>
      <c r="H192" s="78"/>
      <c r="I192" s="184"/>
      <c r="J192" s="79" t="str">
        <f t="shared" si="26"/>
        <v/>
      </c>
      <c r="K192" s="71"/>
      <c r="L192" s="71"/>
      <c r="M192" s="72"/>
      <c r="N192" s="73" t="str">
        <f t="shared" si="24"/>
        <v/>
      </c>
      <c r="O192" s="79" t="str">
        <f t="shared" si="11"/>
        <v/>
      </c>
      <c r="P192" s="80" t="str">
        <f t="shared" si="19"/>
        <v/>
      </c>
      <c r="Q192" s="76" t="str">
        <f t="shared" si="25"/>
        <v/>
      </c>
      <c r="R192" s="73" t="str">
        <f t="shared" si="20"/>
        <v/>
      </c>
      <c r="S192" s="73" t="str">
        <f t="shared" si="21"/>
        <v/>
      </c>
      <c r="T192" s="73" t="str">
        <f t="shared" si="22"/>
        <v/>
      </c>
      <c r="U192" s="73" t="str">
        <f t="shared" si="23"/>
        <v/>
      </c>
      <c r="V192" s="73" t="str">
        <f t="shared" si="27"/>
        <v/>
      </c>
      <c r="W192" s="81" t="str">
        <f t="shared" si="29"/>
        <v/>
      </c>
      <c r="X192" s="188" t="str">
        <f t="shared" si="14"/>
        <v/>
      </c>
      <c r="Y192" s="14">
        <f t="shared" si="28"/>
        <v>0</v>
      </c>
    </row>
    <row r="193" spans="1:25" ht="12.75" hidden="1" customHeight="1">
      <c r="A193" s="67" t="s">
        <v>250</v>
      </c>
      <c r="B193" s="3"/>
      <c r="C193" s="37"/>
      <c r="D193" s="42"/>
      <c r="E193" s="68"/>
      <c r="F193" s="68"/>
      <c r="G193" s="69"/>
      <c r="H193" s="78"/>
      <c r="I193" s="184"/>
      <c r="J193" s="79" t="str">
        <f t="shared" si="26"/>
        <v/>
      </c>
      <c r="K193" s="71"/>
      <c r="L193" s="71"/>
      <c r="M193" s="72"/>
      <c r="N193" s="73" t="str">
        <f t="shared" si="24"/>
        <v/>
      </c>
      <c r="O193" s="79" t="str">
        <f t="shared" si="11"/>
        <v/>
      </c>
      <c r="P193" s="80" t="str">
        <f t="shared" si="19"/>
        <v/>
      </c>
      <c r="Q193" s="76" t="str">
        <f t="shared" si="25"/>
        <v/>
      </c>
      <c r="R193" s="73" t="str">
        <f t="shared" si="20"/>
        <v/>
      </c>
      <c r="S193" s="73" t="str">
        <f t="shared" si="21"/>
        <v/>
      </c>
      <c r="T193" s="73" t="str">
        <f t="shared" si="22"/>
        <v/>
      </c>
      <c r="U193" s="73" t="str">
        <f t="shared" si="23"/>
        <v/>
      </c>
      <c r="V193" s="73" t="str">
        <f t="shared" si="27"/>
        <v/>
      </c>
      <c r="W193" s="81" t="str">
        <f t="shared" si="29"/>
        <v/>
      </c>
      <c r="X193" s="188" t="str">
        <f t="shared" si="14"/>
        <v/>
      </c>
      <c r="Y193" s="14">
        <f t="shared" si="28"/>
        <v>0</v>
      </c>
    </row>
    <row r="194" spans="1:25" ht="12.75" hidden="1" customHeight="1">
      <c r="A194" s="67" t="s">
        <v>250</v>
      </c>
      <c r="B194" s="3"/>
      <c r="C194" s="37"/>
      <c r="D194" s="42"/>
      <c r="E194" s="68"/>
      <c r="F194" s="68"/>
      <c r="G194" s="69"/>
      <c r="H194" s="78"/>
      <c r="I194" s="184"/>
      <c r="J194" s="79" t="str">
        <f t="shared" si="26"/>
        <v/>
      </c>
      <c r="K194" s="71"/>
      <c r="L194" s="71"/>
      <c r="M194" s="72"/>
      <c r="N194" s="73" t="str">
        <f t="shared" si="24"/>
        <v/>
      </c>
      <c r="O194" s="79" t="str">
        <f t="shared" si="11"/>
        <v/>
      </c>
      <c r="P194" s="80" t="str">
        <f t="shared" si="19"/>
        <v/>
      </c>
      <c r="Q194" s="76" t="str">
        <f t="shared" si="25"/>
        <v/>
      </c>
      <c r="R194" s="73" t="str">
        <f t="shared" si="20"/>
        <v/>
      </c>
      <c r="S194" s="73" t="str">
        <f t="shared" si="21"/>
        <v/>
      </c>
      <c r="T194" s="73" t="str">
        <f t="shared" si="22"/>
        <v/>
      </c>
      <c r="U194" s="73" t="str">
        <f t="shared" si="23"/>
        <v/>
      </c>
      <c r="V194" s="73" t="str">
        <f t="shared" si="27"/>
        <v/>
      </c>
      <c r="W194" s="81" t="str">
        <f t="shared" si="29"/>
        <v/>
      </c>
      <c r="X194" s="188" t="str">
        <f t="shared" si="14"/>
        <v/>
      </c>
      <c r="Y194" s="14">
        <f t="shared" si="28"/>
        <v>0</v>
      </c>
    </row>
    <row r="195" spans="1:25" ht="12.75" hidden="1" customHeight="1">
      <c r="A195" s="67" t="s">
        <v>250</v>
      </c>
      <c r="B195" s="3"/>
      <c r="C195" s="37"/>
      <c r="D195" s="42"/>
      <c r="E195" s="68"/>
      <c r="F195" s="68"/>
      <c r="G195" s="69"/>
      <c r="H195" s="78"/>
      <c r="I195" s="184"/>
      <c r="J195" s="79" t="str">
        <f t="shared" si="26"/>
        <v/>
      </c>
      <c r="K195" s="71"/>
      <c r="L195" s="71"/>
      <c r="M195" s="72"/>
      <c r="N195" s="73" t="str">
        <f t="shared" si="24"/>
        <v/>
      </c>
      <c r="O195" s="79" t="str">
        <f t="shared" si="11"/>
        <v/>
      </c>
      <c r="P195" s="80" t="str">
        <f t="shared" si="19"/>
        <v/>
      </c>
      <c r="Q195" s="76" t="str">
        <f t="shared" si="25"/>
        <v/>
      </c>
      <c r="R195" s="73" t="str">
        <f t="shared" si="20"/>
        <v/>
      </c>
      <c r="S195" s="73" t="str">
        <f t="shared" si="21"/>
        <v/>
      </c>
      <c r="T195" s="73" t="str">
        <f t="shared" si="22"/>
        <v/>
      </c>
      <c r="U195" s="73" t="str">
        <f t="shared" si="23"/>
        <v/>
      </c>
      <c r="V195" s="73" t="str">
        <f t="shared" si="27"/>
        <v/>
      </c>
      <c r="W195" s="81" t="str">
        <f t="shared" si="29"/>
        <v/>
      </c>
      <c r="X195" s="188" t="str">
        <f t="shared" si="14"/>
        <v/>
      </c>
      <c r="Y195" s="14">
        <f t="shared" si="28"/>
        <v>0</v>
      </c>
    </row>
    <row r="196" spans="1:25" ht="12.75" hidden="1" customHeight="1">
      <c r="A196" s="67" t="s">
        <v>250</v>
      </c>
      <c r="B196" s="3"/>
      <c r="C196" s="37"/>
      <c r="D196" s="42"/>
      <c r="E196" s="68"/>
      <c r="F196" s="68"/>
      <c r="G196" s="69"/>
      <c r="H196" s="82"/>
      <c r="I196" s="185"/>
      <c r="J196" s="79" t="str">
        <f t="shared" si="26"/>
        <v/>
      </c>
      <c r="K196" s="51"/>
      <c r="L196" s="51"/>
      <c r="M196" s="83"/>
      <c r="N196" s="73" t="str">
        <f t="shared" si="24"/>
        <v/>
      </c>
      <c r="O196" s="79" t="str">
        <f t="shared" si="11"/>
        <v/>
      </c>
      <c r="P196" s="80" t="str">
        <f t="shared" si="19"/>
        <v/>
      </c>
      <c r="Q196" s="76" t="str">
        <f t="shared" si="25"/>
        <v/>
      </c>
      <c r="R196" s="73" t="str">
        <f t="shared" si="20"/>
        <v/>
      </c>
      <c r="S196" s="73" t="str">
        <f t="shared" si="21"/>
        <v/>
      </c>
      <c r="T196" s="73" t="str">
        <f t="shared" si="22"/>
        <v/>
      </c>
      <c r="U196" s="73" t="str">
        <f t="shared" si="23"/>
        <v/>
      </c>
      <c r="V196" s="73" t="str">
        <f t="shared" si="27"/>
        <v/>
      </c>
      <c r="W196" s="81" t="str">
        <f t="shared" si="29"/>
        <v/>
      </c>
      <c r="X196" s="188" t="str">
        <f t="shared" si="14"/>
        <v/>
      </c>
      <c r="Y196" s="14">
        <f t="shared" si="28"/>
        <v>0</v>
      </c>
    </row>
    <row r="197" spans="1:25" ht="12.75" hidden="1" customHeight="1">
      <c r="A197" s="67" t="s">
        <v>250</v>
      </c>
      <c r="B197" s="3"/>
      <c r="C197" s="37"/>
      <c r="D197" s="42"/>
      <c r="E197" s="68"/>
      <c r="F197" s="68"/>
      <c r="G197" s="69"/>
      <c r="H197" s="82"/>
      <c r="I197" s="185"/>
      <c r="J197" s="79" t="str">
        <f t="shared" si="26"/>
        <v/>
      </c>
      <c r="K197" s="51"/>
      <c r="L197" s="51"/>
      <c r="M197" s="83"/>
      <c r="N197" s="73" t="str">
        <f t="shared" si="24"/>
        <v/>
      </c>
      <c r="O197" s="79" t="str">
        <f t="shared" si="11"/>
        <v/>
      </c>
      <c r="P197" s="80" t="str">
        <f t="shared" si="19"/>
        <v/>
      </c>
      <c r="Q197" s="76" t="str">
        <f t="shared" si="25"/>
        <v/>
      </c>
      <c r="R197" s="73" t="str">
        <f t="shared" si="20"/>
        <v/>
      </c>
      <c r="S197" s="73" t="str">
        <f t="shared" si="21"/>
        <v/>
      </c>
      <c r="T197" s="73" t="str">
        <f t="shared" si="22"/>
        <v/>
      </c>
      <c r="U197" s="73" t="str">
        <f t="shared" si="23"/>
        <v/>
      </c>
      <c r="V197" s="73" t="str">
        <f t="shared" si="27"/>
        <v/>
      </c>
      <c r="W197" s="81" t="str">
        <f t="shared" si="29"/>
        <v/>
      </c>
      <c r="X197" s="188" t="str">
        <f t="shared" si="14"/>
        <v/>
      </c>
      <c r="Y197" s="14">
        <f t="shared" si="28"/>
        <v>0</v>
      </c>
    </row>
    <row r="198" spans="1:25" ht="12.75" hidden="1" customHeight="1">
      <c r="A198" s="67" t="s">
        <v>250</v>
      </c>
      <c r="B198" s="3"/>
      <c r="C198" s="37"/>
      <c r="D198" s="42"/>
      <c r="E198" s="68"/>
      <c r="F198" s="68"/>
      <c r="G198" s="69"/>
      <c r="H198" s="82"/>
      <c r="I198" s="185"/>
      <c r="J198" s="79" t="str">
        <f t="shared" si="26"/>
        <v/>
      </c>
      <c r="K198" s="51"/>
      <c r="L198" s="51"/>
      <c r="M198" s="83"/>
      <c r="N198" s="73" t="str">
        <f t="shared" si="24"/>
        <v/>
      </c>
      <c r="O198" s="79" t="str">
        <f t="shared" si="11"/>
        <v/>
      </c>
      <c r="P198" s="80" t="str">
        <f t="shared" si="19"/>
        <v/>
      </c>
      <c r="Q198" s="76" t="str">
        <f t="shared" si="25"/>
        <v/>
      </c>
      <c r="R198" s="73" t="str">
        <f t="shared" si="20"/>
        <v/>
      </c>
      <c r="S198" s="73" t="str">
        <f t="shared" si="21"/>
        <v/>
      </c>
      <c r="T198" s="73" t="str">
        <f t="shared" si="22"/>
        <v/>
      </c>
      <c r="U198" s="73" t="str">
        <f t="shared" si="23"/>
        <v/>
      </c>
      <c r="V198" s="73" t="str">
        <f t="shared" si="27"/>
        <v/>
      </c>
      <c r="W198" s="81" t="str">
        <f t="shared" si="29"/>
        <v/>
      </c>
      <c r="X198" s="188" t="str">
        <f t="shared" si="14"/>
        <v/>
      </c>
      <c r="Y198" s="14">
        <f t="shared" si="28"/>
        <v>0</v>
      </c>
    </row>
    <row r="199" spans="1:25" ht="12.75" hidden="1" customHeight="1">
      <c r="A199" s="67" t="s">
        <v>250</v>
      </c>
      <c r="B199" s="3"/>
      <c r="C199" s="37"/>
      <c r="D199" s="42"/>
      <c r="E199" s="68"/>
      <c r="F199" s="68"/>
      <c r="G199" s="69"/>
      <c r="H199" s="82"/>
      <c r="I199" s="185"/>
      <c r="J199" s="79" t="str">
        <f t="shared" si="26"/>
        <v/>
      </c>
      <c r="K199" s="51"/>
      <c r="L199" s="51"/>
      <c r="M199" s="83"/>
      <c r="N199" s="73" t="str">
        <f t="shared" si="24"/>
        <v/>
      </c>
      <c r="O199" s="79" t="str">
        <f t="shared" si="11"/>
        <v/>
      </c>
      <c r="P199" s="80" t="str">
        <f t="shared" ref="P199:P229" si="30">IF($Y199 = 1,IF($P$23="No",$P$24,0),"")</f>
        <v/>
      </c>
      <c r="Q199" s="76" t="str">
        <f t="shared" si="25"/>
        <v/>
      </c>
      <c r="R199" s="73" t="str">
        <f t="shared" ref="R199:R229" si="31">IF($Y199 = 1,IFERROR(IF($P$34="Per Bed",$Q$34,$Q$34 /F199),0) + IFERROR(IF($P$35="Per Bed",$Q$35,$Q$35/F199),0),"")</f>
        <v/>
      </c>
      <c r="S199" s="73" t="str">
        <f t="shared" ref="S199:S229" si="32">IF($Y199 = 1,IFERROR(IF($P$36="Per Bed",$Q$36,$Q$36/F199),0),"")</f>
        <v/>
      </c>
      <c r="T199" s="73" t="str">
        <f t="shared" ref="T199:T229" si="33">IF($Y199 = 1,IFERROR(IF($P$38="Per Bed",$Q$38,$Q$38 /F199),0) + IFERROR(IF($P$39="Per Bed",$Q$39,$Q$39/F199),0),"")</f>
        <v/>
      </c>
      <c r="U199" s="73" t="str">
        <f t="shared" ref="U199:U229" si="34">IF($Y199 = 1,IFERROR(IF($P$40="Per Bed",$Q$40,$Q$40/F199),0) + IFERROR(IF($P$41="Per Bed",$Q$41,$Q$41/F199),0) + IFERROR(IF($P$42="Per Bed",$Q$42,$Q$42/F199),0),"")</f>
        <v/>
      </c>
      <c r="V199" s="73" t="str">
        <f t="shared" si="27"/>
        <v/>
      </c>
      <c r="W199" s="81" t="str">
        <f t="shared" si="29"/>
        <v/>
      </c>
      <c r="X199" s="188" t="str">
        <f t="shared" si="14"/>
        <v/>
      </c>
      <c r="Y199" s="14">
        <f t="shared" si="28"/>
        <v>0</v>
      </c>
    </row>
    <row r="200" spans="1:25" ht="12.75" hidden="1" customHeight="1">
      <c r="A200" s="67" t="s">
        <v>250</v>
      </c>
      <c r="B200" s="3"/>
      <c r="C200" s="37"/>
      <c r="D200" s="42"/>
      <c r="E200" s="68"/>
      <c r="F200" s="68"/>
      <c r="G200" s="69"/>
      <c r="H200" s="82"/>
      <c r="I200" s="185"/>
      <c r="J200" s="79" t="str">
        <f t="shared" si="26"/>
        <v/>
      </c>
      <c r="K200" s="51"/>
      <c r="L200" s="51"/>
      <c r="M200" s="83"/>
      <c r="N200" s="73" t="str">
        <f t="shared" ref="N200:N229" si="35">IF($Y200 = 1, $I200-K200/12-L200/12-M200,"")</f>
        <v/>
      </c>
      <c r="O200" s="79" t="str">
        <f t="shared" si="11"/>
        <v/>
      </c>
      <c r="P200" s="80" t="str">
        <f t="shared" si="30"/>
        <v/>
      </c>
      <c r="Q200" s="76" t="str">
        <f t="shared" ref="Q200:Q229" si="36">IF($Y200 = 1,$Q$19,"")</f>
        <v/>
      </c>
      <c r="R200" s="73" t="str">
        <f t="shared" si="31"/>
        <v/>
      </c>
      <c r="S200" s="73" t="str">
        <f t="shared" si="32"/>
        <v/>
      </c>
      <c r="T200" s="73" t="str">
        <f t="shared" si="33"/>
        <v/>
      </c>
      <c r="U200" s="73" t="str">
        <f t="shared" si="34"/>
        <v/>
      </c>
      <c r="V200" s="73" t="str">
        <f t="shared" si="27"/>
        <v/>
      </c>
      <c r="W200" s="81" t="str">
        <f t="shared" si="29"/>
        <v/>
      </c>
      <c r="X200" s="188" t="str">
        <f t="shared" si="14"/>
        <v/>
      </c>
      <c r="Y200" s="14">
        <f t="shared" si="28"/>
        <v>0</v>
      </c>
    </row>
    <row r="201" spans="1:25" ht="12.75" hidden="1" customHeight="1">
      <c r="A201" s="67" t="s">
        <v>250</v>
      </c>
      <c r="B201" s="3"/>
      <c r="C201" s="37"/>
      <c r="D201" s="42"/>
      <c r="E201" s="68"/>
      <c r="F201" s="68"/>
      <c r="G201" s="69"/>
      <c r="H201" s="82"/>
      <c r="I201" s="185"/>
      <c r="J201" s="79" t="str">
        <f t="shared" ref="J201:J229" si="37">IF($Y201 = 1,$I201/$E201,"")</f>
        <v/>
      </c>
      <c r="K201" s="51"/>
      <c r="L201" s="51"/>
      <c r="M201" s="83"/>
      <c r="N201" s="73" t="str">
        <f t="shared" si="35"/>
        <v/>
      </c>
      <c r="O201" s="79" t="str">
        <f t="shared" si="11"/>
        <v/>
      </c>
      <c r="P201" s="80" t="str">
        <f t="shared" si="30"/>
        <v/>
      </c>
      <c r="Q201" s="76" t="str">
        <f t="shared" si="36"/>
        <v/>
      </c>
      <c r="R201" s="73" t="str">
        <f t="shared" si="31"/>
        <v/>
      </c>
      <c r="S201" s="73" t="str">
        <f t="shared" si="32"/>
        <v/>
      </c>
      <c r="T201" s="73" t="str">
        <f t="shared" si="33"/>
        <v/>
      </c>
      <c r="U201" s="73" t="str">
        <f t="shared" si="34"/>
        <v/>
      </c>
      <c r="V201" s="73" t="str">
        <f t="shared" ref="V201:V229" si="38">IF($Y201 = 1,$I$44,"")</f>
        <v/>
      </c>
      <c r="W201" s="81" t="str">
        <f t="shared" si="29"/>
        <v/>
      </c>
      <c r="X201" s="188" t="str">
        <f t="shared" si="14"/>
        <v/>
      </c>
      <c r="Y201" s="14">
        <f t="shared" ref="Y201:Y229" si="39">IF(AND(A201&lt;&gt;"", E201 &gt; 0, F201 &lt;&gt; ""),  1, 0 )</f>
        <v>0</v>
      </c>
    </row>
    <row r="202" spans="1:25" ht="12.75" hidden="1" customHeight="1">
      <c r="A202" s="67" t="s">
        <v>250</v>
      </c>
      <c r="B202" s="3"/>
      <c r="C202" s="37"/>
      <c r="D202" s="42"/>
      <c r="E202" s="68"/>
      <c r="F202" s="68"/>
      <c r="G202" s="69"/>
      <c r="H202" s="82"/>
      <c r="I202" s="185"/>
      <c r="J202" s="79" t="str">
        <f t="shared" si="37"/>
        <v/>
      </c>
      <c r="K202" s="51"/>
      <c r="L202" s="51"/>
      <c r="M202" s="83"/>
      <c r="N202" s="73" t="str">
        <f t="shared" si="35"/>
        <v/>
      </c>
      <c r="O202" s="79" t="str">
        <f t="shared" si="11"/>
        <v/>
      </c>
      <c r="P202" s="80" t="str">
        <f t="shared" si="30"/>
        <v/>
      </c>
      <c r="Q202" s="76" t="str">
        <f t="shared" si="36"/>
        <v/>
      </c>
      <c r="R202" s="73" t="str">
        <f t="shared" si="31"/>
        <v/>
      </c>
      <c r="S202" s="73" t="str">
        <f t="shared" si="32"/>
        <v/>
      </c>
      <c r="T202" s="73" t="str">
        <f t="shared" si="33"/>
        <v/>
      </c>
      <c r="U202" s="73" t="str">
        <f t="shared" si="34"/>
        <v/>
      </c>
      <c r="V202" s="73" t="str">
        <f t="shared" si="38"/>
        <v/>
      </c>
      <c r="W202" s="81" t="str">
        <f t="shared" si="29"/>
        <v/>
      </c>
      <c r="X202" s="188" t="str">
        <f t="shared" si="14"/>
        <v/>
      </c>
      <c r="Y202" s="14">
        <f t="shared" si="39"/>
        <v>0</v>
      </c>
    </row>
    <row r="203" spans="1:25" ht="12.75" hidden="1" customHeight="1">
      <c r="A203" s="67" t="s">
        <v>250</v>
      </c>
      <c r="B203" s="3"/>
      <c r="C203" s="37"/>
      <c r="D203" s="42"/>
      <c r="E203" s="68"/>
      <c r="F203" s="68"/>
      <c r="G203" s="69"/>
      <c r="H203" s="82"/>
      <c r="I203" s="185"/>
      <c r="J203" s="79" t="str">
        <f t="shared" si="37"/>
        <v/>
      </c>
      <c r="K203" s="51"/>
      <c r="L203" s="51"/>
      <c r="M203" s="83"/>
      <c r="N203" s="73" t="str">
        <f t="shared" si="35"/>
        <v/>
      </c>
      <c r="O203" s="79" t="str">
        <f t="shared" si="11"/>
        <v/>
      </c>
      <c r="P203" s="80" t="str">
        <f t="shared" si="30"/>
        <v/>
      </c>
      <c r="Q203" s="76" t="str">
        <f t="shared" si="36"/>
        <v/>
      </c>
      <c r="R203" s="73" t="str">
        <f t="shared" si="31"/>
        <v/>
      </c>
      <c r="S203" s="73" t="str">
        <f t="shared" si="32"/>
        <v/>
      </c>
      <c r="T203" s="73" t="str">
        <f t="shared" si="33"/>
        <v/>
      </c>
      <c r="U203" s="73" t="str">
        <f t="shared" si="34"/>
        <v/>
      </c>
      <c r="V203" s="73" t="str">
        <f t="shared" si="38"/>
        <v/>
      </c>
      <c r="W203" s="81" t="str">
        <f t="shared" si="29"/>
        <v/>
      </c>
      <c r="X203" s="188" t="str">
        <f t="shared" si="14"/>
        <v/>
      </c>
      <c r="Y203" s="14">
        <f t="shared" si="39"/>
        <v>0</v>
      </c>
    </row>
    <row r="204" spans="1:25" ht="12.75" hidden="1" customHeight="1">
      <c r="A204" s="67" t="s">
        <v>250</v>
      </c>
      <c r="B204" s="3"/>
      <c r="C204" s="37"/>
      <c r="D204" s="42"/>
      <c r="E204" s="68"/>
      <c r="F204" s="68"/>
      <c r="G204" s="69"/>
      <c r="H204" s="82"/>
      <c r="I204" s="185"/>
      <c r="J204" s="79" t="str">
        <f t="shared" si="37"/>
        <v/>
      </c>
      <c r="K204" s="51"/>
      <c r="L204" s="51"/>
      <c r="M204" s="83"/>
      <c r="N204" s="73" t="str">
        <f t="shared" si="35"/>
        <v/>
      </c>
      <c r="O204" s="79" t="str">
        <f t="shared" si="11"/>
        <v/>
      </c>
      <c r="P204" s="80" t="str">
        <f t="shared" si="30"/>
        <v/>
      </c>
      <c r="Q204" s="76" t="str">
        <f t="shared" si="36"/>
        <v/>
      </c>
      <c r="R204" s="73" t="str">
        <f t="shared" si="31"/>
        <v/>
      </c>
      <c r="S204" s="73" t="str">
        <f t="shared" si="32"/>
        <v/>
      </c>
      <c r="T204" s="73" t="str">
        <f t="shared" si="33"/>
        <v/>
      </c>
      <c r="U204" s="73" t="str">
        <f t="shared" si="34"/>
        <v/>
      </c>
      <c r="V204" s="73" t="str">
        <f t="shared" si="38"/>
        <v/>
      </c>
      <c r="W204" s="81" t="str">
        <f t="shared" ref="W204:W229" si="40">IF($Y204 = 1,N204+SUM(P204:V204),"")</f>
        <v/>
      </c>
      <c r="X204" s="188" t="str">
        <f t="shared" si="14"/>
        <v/>
      </c>
      <c r="Y204" s="14">
        <f t="shared" si="39"/>
        <v>0</v>
      </c>
    </row>
    <row r="205" spans="1:25" ht="12.75" hidden="1" customHeight="1">
      <c r="A205" s="67" t="s">
        <v>250</v>
      </c>
      <c r="B205" s="3"/>
      <c r="C205" s="37"/>
      <c r="D205" s="42"/>
      <c r="E205" s="68"/>
      <c r="F205" s="68"/>
      <c r="G205" s="69"/>
      <c r="H205" s="82"/>
      <c r="I205" s="185"/>
      <c r="J205" s="79" t="str">
        <f t="shared" si="37"/>
        <v/>
      </c>
      <c r="K205" s="51"/>
      <c r="L205" s="51"/>
      <c r="M205" s="83"/>
      <c r="N205" s="73" t="str">
        <f t="shared" si="35"/>
        <v/>
      </c>
      <c r="O205" s="79" t="str">
        <f t="shared" si="11"/>
        <v/>
      </c>
      <c r="P205" s="80" t="str">
        <f t="shared" si="30"/>
        <v/>
      </c>
      <c r="Q205" s="76" t="str">
        <f t="shared" si="36"/>
        <v/>
      </c>
      <c r="R205" s="73" t="str">
        <f t="shared" si="31"/>
        <v/>
      </c>
      <c r="S205" s="73" t="str">
        <f t="shared" si="32"/>
        <v/>
      </c>
      <c r="T205" s="73" t="str">
        <f t="shared" si="33"/>
        <v/>
      </c>
      <c r="U205" s="73" t="str">
        <f t="shared" si="34"/>
        <v/>
      </c>
      <c r="V205" s="73" t="str">
        <f t="shared" si="38"/>
        <v/>
      </c>
      <c r="W205" s="81" t="str">
        <f t="shared" si="40"/>
        <v/>
      </c>
      <c r="X205" s="188" t="str">
        <f t="shared" si="14"/>
        <v/>
      </c>
      <c r="Y205" s="14">
        <f t="shared" si="39"/>
        <v>0</v>
      </c>
    </row>
    <row r="206" spans="1:25" ht="12.75" hidden="1" customHeight="1">
      <c r="A206" s="67" t="s">
        <v>250</v>
      </c>
      <c r="B206" s="3"/>
      <c r="C206" s="37"/>
      <c r="D206" s="42"/>
      <c r="E206" s="68"/>
      <c r="F206" s="68"/>
      <c r="G206" s="69"/>
      <c r="H206" s="82"/>
      <c r="I206" s="185"/>
      <c r="J206" s="79" t="str">
        <f t="shared" si="37"/>
        <v/>
      </c>
      <c r="K206" s="51"/>
      <c r="L206" s="51"/>
      <c r="M206" s="83"/>
      <c r="N206" s="73" t="str">
        <f t="shared" si="35"/>
        <v/>
      </c>
      <c r="O206" s="79" t="str">
        <f t="shared" si="11"/>
        <v/>
      </c>
      <c r="P206" s="80" t="str">
        <f t="shared" si="30"/>
        <v/>
      </c>
      <c r="Q206" s="76" t="str">
        <f t="shared" si="36"/>
        <v/>
      </c>
      <c r="R206" s="73" t="str">
        <f t="shared" si="31"/>
        <v/>
      </c>
      <c r="S206" s="73" t="str">
        <f t="shared" si="32"/>
        <v/>
      </c>
      <c r="T206" s="73" t="str">
        <f t="shared" si="33"/>
        <v/>
      </c>
      <c r="U206" s="73" t="str">
        <f t="shared" si="34"/>
        <v/>
      </c>
      <c r="V206" s="73" t="str">
        <f t="shared" si="38"/>
        <v/>
      </c>
      <c r="W206" s="81" t="str">
        <f t="shared" si="40"/>
        <v/>
      </c>
      <c r="X206" s="188" t="str">
        <f t="shared" si="14"/>
        <v/>
      </c>
      <c r="Y206" s="14">
        <f t="shared" si="39"/>
        <v>0</v>
      </c>
    </row>
    <row r="207" spans="1:25" ht="12.75" hidden="1" customHeight="1">
      <c r="A207" s="67" t="s">
        <v>250</v>
      </c>
      <c r="B207" s="3"/>
      <c r="C207" s="37"/>
      <c r="D207" s="42"/>
      <c r="E207" s="68"/>
      <c r="F207" s="68"/>
      <c r="G207" s="69"/>
      <c r="H207" s="82"/>
      <c r="I207" s="185"/>
      <c r="J207" s="79" t="str">
        <f t="shared" si="37"/>
        <v/>
      </c>
      <c r="K207" s="51"/>
      <c r="L207" s="51"/>
      <c r="M207" s="83"/>
      <c r="N207" s="73" t="str">
        <f t="shared" si="35"/>
        <v/>
      </c>
      <c r="O207" s="79" t="str">
        <f t="shared" si="11"/>
        <v/>
      </c>
      <c r="P207" s="80" t="str">
        <f t="shared" si="30"/>
        <v/>
      </c>
      <c r="Q207" s="76" t="str">
        <f t="shared" si="36"/>
        <v/>
      </c>
      <c r="R207" s="73" t="str">
        <f t="shared" si="31"/>
        <v/>
      </c>
      <c r="S207" s="73" t="str">
        <f t="shared" si="32"/>
        <v/>
      </c>
      <c r="T207" s="73" t="str">
        <f t="shared" si="33"/>
        <v/>
      </c>
      <c r="U207" s="73" t="str">
        <f t="shared" si="34"/>
        <v/>
      </c>
      <c r="V207" s="73" t="str">
        <f t="shared" si="38"/>
        <v/>
      </c>
      <c r="W207" s="81" t="str">
        <f t="shared" si="40"/>
        <v/>
      </c>
      <c r="X207" s="188" t="str">
        <f t="shared" si="14"/>
        <v/>
      </c>
      <c r="Y207" s="14">
        <f t="shared" si="39"/>
        <v>0</v>
      </c>
    </row>
    <row r="208" spans="1:25" ht="12.75" hidden="1" customHeight="1">
      <c r="A208" s="67" t="s">
        <v>250</v>
      </c>
      <c r="B208" s="3"/>
      <c r="C208" s="37"/>
      <c r="D208" s="42"/>
      <c r="E208" s="68"/>
      <c r="F208" s="68"/>
      <c r="G208" s="69"/>
      <c r="H208" s="82"/>
      <c r="I208" s="185"/>
      <c r="J208" s="79" t="str">
        <f t="shared" si="37"/>
        <v/>
      </c>
      <c r="K208" s="51"/>
      <c r="L208" s="51"/>
      <c r="M208" s="83"/>
      <c r="N208" s="73" t="str">
        <f t="shared" si="35"/>
        <v/>
      </c>
      <c r="O208" s="79" t="str">
        <f t="shared" si="11"/>
        <v/>
      </c>
      <c r="P208" s="80" t="str">
        <f t="shared" si="30"/>
        <v/>
      </c>
      <c r="Q208" s="76" t="str">
        <f t="shared" si="36"/>
        <v/>
      </c>
      <c r="R208" s="73" t="str">
        <f t="shared" si="31"/>
        <v/>
      </c>
      <c r="S208" s="73" t="str">
        <f t="shared" si="32"/>
        <v/>
      </c>
      <c r="T208" s="73" t="str">
        <f t="shared" si="33"/>
        <v/>
      </c>
      <c r="U208" s="73" t="str">
        <f t="shared" si="34"/>
        <v/>
      </c>
      <c r="V208" s="73" t="str">
        <f t="shared" si="38"/>
        <v/>
      </c>
      <c r="W208" s="81" t="str">
        <f t="shared" si="40"/>
        <v/>
      </c>
      <c r="X208" s="188" t="str">
        <f t="shared" si="14"/>
        <v/>
      </c>
      <c r="Y208" s="14">
        <f t="shared" si="39"/>
        <v>0</v>
      </c>
    </row>
    <row r="209" spans="1:25" ht="12.75" hidden="1" customHeight="1">
      <c r="A209" s="67" t="s">
        <v>250</v>
      </c>
      <c r="B209" s="3"/>
      <c r="C209" s="37"/>
      <c r="D209" s="42"/>
      <c r="E209" s="68"/>
      <c r="F209" s="68"/>
      <c r="G209" s="69"/>
      <c r="H209" s="82"/>
      <c r="I209" s="185"/>
      <c r="J209" s="79" t="str">
        <f t="shared" si="37"/>
        <v/>
      </c>
      <c r="K209" s="51"/>
      <c r="L209" s="51"/>
      <c r="M209" s="83"/>
      <c r="N209" s="73" t="str">
        <f t="shared" si="35"/>
        <v/>
      </c>
      <c r="O209" s="79" t="str">
        <f t="shared" si="11"/>
        <v/>
      </c>
      <c r="P209" s="80" t="str">
        <f t="shared" si="30"/>
        <v/>
      </c>
      <c r="Q209" s="76" t="str">
        <f t="shared" si="36"/>
        <v/>
      </c>
      <c r="R209" s="73" t="str">
        <f t="shared" si="31"/>
        <v/>
      </c>
      <c r="S209" s="73" t="str">
        <f t="shared" si="32"/>
        <v/>
      </c>
      <c r="T209" s="73" t="str">
        <f t="shared" si="33"/>
        <v/>
      </c>
      <c r="U209" s="73" t="str">
        <f t="shared" si="34"/>
        <v/>
      </c>
      <c r="V209" s="73" t="str">
        <f t="shared" si="38"/>
        <v/>
      </c>
      <c r="W209" s="81" t="str">
        <f t="shared" si="40"/>
        <v/>
      </c>
      <c r="X209" s="188" t="str">
        <f t="shared" si="14"/>
        <v/>
      </c>
      <c r="Y209" s="14">
        <f t="shared" si="39"/>
        <v>0</v>
      </c>
    </row>
    <row r="210" spans="1:25" ht="12.75" hidden="1" customHeight="1">
      <c r="A210" s="67" t="s">
        <v>250</v>
      </c>
      <c r="B210" s="3"/>
      <c r="C210" s="37"/>
      <c r="D210" s="42"/>
      <c r="E210" s="68"/>
      <c r="F210" s="68"/>
      <c r="G210" s="69"/>
      <c r="H210" s="82"/>
      <c r="I210" s="185"/>
      <c r="J210" s="79" t="str">
        <f t="shared" si="37"/>
        <v/>
      </c>
      <c r="K210" s="51"/>
      <c r="L210" s="51"/>
      <c r="M210" s="83"/>
      <c r="N210" s="73" t="str">
        <f t="shared" si="35"/>
        <v/>
      </c>
      <c r="O210" s="79" t="str">
        <f t="shared" si="11"/>
        <v/>
      </c>
      <c r="P210" s="80" t="str">
        <f t="shared" si="30"/>
        <v/>
      </c>
      <c r="Q210" s="76" t="str">
        <f t="shared" si="36"/>
        <v/>
      </c>
      <c r="R210" s="73" t="str">
        <f t="shared" si="31"/>
        <v/>
      </c>
      <c r="S210" s="73" t="str">
        <f t="shared" si="32"/>
        <v/>
      </c>
      <c r="T210" s="73" t="str">
        <f t="shared" si="33"/>
        <v/>
      </c>
      <c r="U210" s="73" t="str">
        <f t="shared" si="34"/>
        <v/>
      </c>
      <c r="V210" s="73" t="str">
        <f t="shared" si="38"/>
        <v/>
      </c>
      <c r="W210" s="81" t="str">
        <f t="shared" si="40"/>
        <v/>
      </c>
      <c r="X210" s="188" t="str">
        <f t="shared" si="14"/>
        <v/>
      </c>
      <c r="Y210" s="14">
        <f t="shared" si="39"/>
        <v>0</v>
      </c>
    </row>
    <row r="211" spans="1:25" ht="12.75" hidden="1" customHeight="1">
      <c r="A211" s="67" t="s">
        <v>250</v>
      </c>
      <c r="B211" s="3"/>
      <c r="C211" s="37"/>
      <c r="D211" s="42"/>
      <c r="E211" s="68"/>
      <c r="F211" s="68"/>
      <c r="G211" s="69"/>
      <c r="H211" s="82"/>
      <c r="I211" s="185"/>
      <c r="J211" s="79" t="str">
        <f t="shared" si="37"/>
        <v/>
      </c>
      <c r="K211" s="51"/>
      <c r="L211" s="51"/>
      <c r="M211" s="83"/>
      <c r="N211" s="73" t="str">
        <f t="shared" si="35"/>
        <v/>
      </c>
      <c r="O211" s="79" t="str">
        <f t="shared" si="11"/>
        <v/>
      </c>
      <c r="P211" s="80" t="str">
        <f t="shared" si="30"/>
        <v/>
      </c>
      <c r="Q211" s="76" t="str">
        <f t="shared" si="36"/>
        <v/>
      </c>
      <c r="R211" s="73" t="str">
        <f t="shared" si="31"/>
        <v/>
      </c>
      <c r="S211" s="73" t="str">
        <f t="shared" si="32"/>
        <v/>
      </c>
      <c r="T211" s="73" t="str">
        <f t="shared" si="33"/>
        <v/>
      </c>
      <c r="U211" s="73" t="str">
        <f t="shared" si="34"/>
        <v/>
      </c>
      <c r="V211" s="73" t="str">
        <f t="shared" si="38"/>
        <v/>
      </c>
      <c r="W211" s="81" t="str">
        <f t="shared" si="40"/>
        <v/>
      </c>
      <c r="X211" s="188" t="str">
        <f t="shared" si="14"/>
        <v/>
      </c>
      <c r="Y211" s="14">
        <f t="shared" si="39"/>
        <v>0</v>
      </c>
    </row>
    <row r="212" spans="1:25" ht="12.75" hidden="1" customHeight="1">
      <c r="A212" s="67" t="s">
        <v>250</v>
      </c>
      <c r="B212" s="3"/>
      <c r="C212" s="37"/>
      <c r="D212" s="42"/>
      <c r="E212" s="68"/>
      <c r="F212" s="68"/>
      <c r="G212" s="69"/>
      <c r="H212" s="82"/>
      <c r="I212" s="185"/>
      <c r="J212" s="79" t="str">
        <f t="shared" si="37"/>
        <v/>
      </c>
      <c r="K212" s="51"/>
      <c r="L212" s="51"/>
      <c r="M212" s="83"/>
      <c r="N212" s="73" t="str">
        <f t="shared" si="35"/>
        <v/>
      </c>
      <c r="O212" s="79" t="str">
        <f t="shared" si="11"/>
        <v/>
      </c>
      <c r="P212" s="80" t="str">
        <f t="shared" si="30"/>
        <v/>
      </c>
      <c r="Q212" s="76" t="str">
        <f t="shared" si="36"/>
        <v/>
      </c>
      <c r="R212" s="73" t="str">
        <f t="shared" si="31"/>
        <v/>
      </c>
      <c r="S212" s="73" t="str">
        <f t="shared" si="32"/>
        <v/>
      </c>
      <c r="T212" s="73" t="str">
        <f t="shared" si="33"/>
        <v/>
      </c>
      <c r="U212" s="73" t="str">
        <f t="shared" si="34"/>
        <v/>
      </c>
      <c r="V212" s="73" t="str">
        <f t="shared" si="38"/>
        <v/>
      </c>
      <c r="W212" s="81" t="str">
        <f t="shared" si="40"/>
        <v/>
      </c>
      <c r="X212" s="188" t="str">
        <f t="shared" si="14"/>
        <v/>
      </c>
      <c r="Y212" s="14">
        <f t="shared" si="39"/>
        <v>0</v>
      </c>
    </row>
    <row r="213" spans="1:25" ht="12.75" hidden="1" customHeight="1">
      <c r="A213" s="67" t="s">
        <v>250</v>
      </c>
      <c r="B213" s="3"/>
      <c r="C213" s="37"/>
      <c r="D213" s="42"/>
      <c r="E213" s="68"/>
      <c r="F213" s="68"/>
      <c r="G213" s="69"/>
      <c r="H213" s="82"/>
      <c r="I213" s="185"/>
      <c r="J213" s="79" t="str">
        <f t="shared" si="37"/>
        <v/>
      </c>
      <c r="K213" s="51"/>
      <c r="L213" s="51"/>
      <c r="M213" s="83"/>
      <c r="N213" s="73" t="str">
        <f t="shared" si="35"/>
        <v/>
      </c>
      <c r="O213" s="79" t="str">
        <f t="shared" si="11"/>
        <v/>
      </c>
      <c r="P213" s="80" t="str">
        <f t="shared" si="30"/>
        <v/>
      </c>
      <c r="Q213" s="76" t="str">
        <f t="shared" si="36"/>
        <v/>
      </c>
      <c r="R213" s="73" t="str">
        <f t="shared" si="31"/>
        <v/>
      </c>
      <c r="S213" s="73" t="str">
        <f t="shared" si="32"/>
        <v/>
      </c>
      <c r="T213" s="73" t="str">
        <f t="shared" si="33"/>
        <v/>
      </c>
      <c r="U213" s="73" t="str">
        <f t="shared" si="34"/>
        <v/>
      </c>
      <c r="V213" s="73" t="str">
        <f t="shared" si="38"/>
        <v/>
      </c>
      <c r="W213" s="81" t="str">
        <f t="shared" si="40"/>
        <v/>
      </c>
      <c r="X213" s="188" t="str">
        <f t="shared" si="14"/>
        <v/>
      </c>
      <c r="Y213" s="14">
        <f t="shared" si="39"/>
        <v>0</v>
      </c>
    </row>
    <row r="214" spans="1:25" ht="12.75" hidden="1" customHeight="1">
      <c r="A214" s="67" t="s">
        <v>250</v>
      </c>
      <c r="B214" s="3"/>
      <c r="C214" s="37"/>
      <c r="D214" s="42"/>
      <c r="E214" s="68"/>
      <c r="F214" s="68"/>
      <c r="G214" s="69"/>
      <c r="H214" s="82"/>
      <c r="I214" s="185"/>
      <c r="J214" s="79" t="str">
        <f t="shared" si="37"/>
        <v/>
      </c>
      <c r="K214" s="51"/>
      <c r="L214" s="51"/>
      <c r="M214" s="83"/>
      <c r="N214" s="73" t="str">
        <f t="shared" si="35"/>
        <v/>
      </c>
      <c r="O214" s="79" t="str">
        <f t="shared" si="11"/>
        <v/>
      </c>
      <c r="P214" s="80" t="str">
        <f t="shared" si="30"/>
        <v/>
      </c>
      <c r="Q214" s="76" t="str">
        <f t="shared" si="36"/>
        <v/>
      </c>
      <c r="R214" s="73" t="str">
        <f t="shared" si="31"/>
        <v/>
      </c>
      <c r="S214" s="73" t="str">
        <f t="shared" si="32"/>
        <v/>
      </c>
      <c r="T214" s="73" t="str">
        <f t="shared" si="33"/>
        <v/>
      </c>
      <c r="U214" s="73" t="str">
        <f t="shared" si="34"/>
        <v/>
      </c>
      <c r="V214" s="73" t="str">
        <f t="shared" si="38"/>
        <v/>
      </c>
      <c r="W214" s="81" t="str">
        <f t="shared" si="40"/>
        <v/>
      </c>
      <c r="X214" s="188" t="str">
        <f t="shared" si="14"/>
        <v/>
      </c>
      <c r="Y214" s="14">
        <f t="shared" si="39"/>
        <v>0</v>
      </c>
    </row>
    <row r="215" spans="1:25" ht="12.75" hidden="1" customHeight="1">
      <c r="A215" s="67" t="s">
        <v>250</v>
      </c>
      <c r="B215" s="3"/>
      <c r="C215" s="37"/>
      <c r="D215" s="42"/>
      <c r="E215" s="68"/>
      <c r="F215" s="68"/>
      <c r="G215" s="69"/>
      <c r="H215" s="82"/>
      <c r="I215" s="185"/>
      <c r="J215" s="79" t="str">
        <f t="shared" si="37"/>
        <v/>
      </c>
      <c r="K215" s="51"/>
      <c r="L215" s="51"/>
      <c r="M215" s="83"/>
      <c r="N215" s="73" t="str">
        <f t="shared" si="35"/>
        <v/>
      </c>
      <c r="O215" s="79" t="str">
        <f t="shared" si="11"/>
        <v/>
      </c>
      <c r="P215" s="80" t="str">
        <f t="shared" si="30"/>
        <v/>
      </c>
      <c r="Q215" s="76" t="str">
        <f t="shared" si="36"/>
        <v/>
      </c>
      <c r="R215" s="73" t="str">
        <f t="shared" si="31"/>
        <v/>
      </c>
      <c r="S215" s="73" t="str">
        <f t="shared" si="32"/>
        <v/>
      </c>
      <c r="T215" s="73" t="str">
        <f t="shared" si="33"/>
        <v/>
      </c>
      <c r="U215" s="73" t="str">
        <f t="shared" si="34"/>
        <v/>
      </c>
      <c r="V215" s="73" t="str">
        <f t="shared" si="38"/>
        <v/>
      </c>
      <c r="W215" s="81" t="str">
        <f t="shared" si="40"/>
        <v/>
      </c>
      <c r="X215" s="188" t="str">
        <f t="shared" si="14"/>
        <v/>
      </c>
      <c r="Y215" s="14">
        <f t="shared" si="39"/>
        <v>0</v>
      </c>
    </row>
    <row r="216" spans="1:25" ht="12.75" hidden="1" customHeight="1">
      <c r="A216" s="67" t="s">
        <v>250</v>
      </c>
      <c r="B216" s="3"/>
      <c r="C216" s="37"/>
      <c r="D216" s="42"/>
      <c r="E216" s="68"/>
      <c r="F216" s="68"/>
      <c r="G216" s="69"/>
      <c r="H216" s="82"/>
      <c r="I216" s="185"/>
      <c r="J216" s="79" t="str">
        <f t="shared" si="37"/>
        <v/>
      </c>
      <c r="K216" s="51"/>
      <c r="L216" s="51"/>
      <c r="M216" s="83"/>
      <c r="N216" s="73" t="str">
        <f t="shared" si="35"/>
        <v/>
      </c>
      <c r="O216" s="79" t="str">
        <f t="shared" si="11"/>
        <v/>
      </c>
      <c r="P216" s="80" t="str">
        <f t="shared" si="30"/>
        <v/>
      </c>
      <c r="Q216" s="76" t="str">
        <f t="shared" si="36"/>
        <v/>
      </c>
      <c r="R216" s="73" t="str">
        <f t="shared" si="31"/>
        <v/>
      </c>
      <c r="S216" s="73" t="str">
        <f t="shared" si="32"/>
        <v/>
      </c>
      <c r="T216" s="73" t="str">
        <f t="shared" si="33"/>
        <v/>
      </c>
      <c r="U216" s="73" t="str">
        <f t="shared" si="34"/>
        <v/>
      </c>
      <c r="V216" s="73" t="str">
        <f t="shared" si="38"/>
        <v/>
      </c>
      <c r="W216" s="81" t="str">
        <f t="shared" si="40"/>
        <v/>
      </c>
      <c r="X216" s="188" t="str">
        <f t="shared" si="14"/>
        <v/>
      </c>
      <c r="Y216" s="14">
        <f t="shared" si="39"/>
        <v>0</v>
      </c>
    </row>
    <row r="217" spans="1:25" ht="12.75" hidden="1" customHeight="1">
      <c r="A217" s="67" t="s">
        <v>250</v>
      </c>
      <c r="B217" s="3"/>
      <c r="C217" s="37"/>
      <c r="D217" s="42"/>
      <c r="E217" s="68"/>
      <c r="F217" s="68"/>
      <c r="G217" s="69"/>
      <c r="H217" s="82"/>
      <c r="I217" s="185"/>
      <c r="J217" s="79" t="str">
        <f t="shared" si="37"/>
        <v/>
      </c>
      <c r="K217" s="51"/>
      <c r="L217" s="51"/>
      <c r="M217" s="83"/>
      <c r="N217" s="73" t="str">
        <f t="shared" si="35"/>
        <v/>
      </c>
      <c r="O217" s="79" t="str">
        <f t="shared" si="11"/>
        <v/>
      </c>
      <c r="P217" s="80" t="str">
        <f t="shared" si="30"/>
        <v/>
      </c>
      <c r="Q217" s="76" t="str">
        <f t="shared" si="36"/>
        <v/>
      </c>
      <c r="R217" s="73" t="str">
        <f t="shared" si="31"/>
        <v/>
      </c>
      <c r="S217" s="73" t="str">
        <f t="shared" si="32"/>
        <v/>
      </c>
      <c r="T217" s="73" t="str">
        <f t="shared" si="33"/>
        <v/>
      </c>
      <c r="U217" s="73" t="str">
        <f t="shared" si="34"/>
        <v/>
      </c>
      <c r="V217" s="73" t="str">
        <f t="shared" si="38"/>
        <v/>
      </c>
      <c r="W217" s="81" t="str">
        <f t="shared" si="40"/>
        <v/>
      </c>
      <c r="X217" s="188" t="str">
        <f t="shared" si="14"/>
        <v/>
      </c>
      <c r="Y217" s="14">
        <f t="shared" si="39"/>
        <v>0</v>
      </c>
    </row>
    <row r="218" spans="1:25" ht="12.75" hidden="1" customHeight="1">
      <c r="A218" s="67" t="s">
        <v>250</v>
      </c>
      <c r="B218" s="3"/>
      <c r="C218" s="37"/>
      <c r="D218" s="42"/>
      <c r="E218" s="68"/>
      <c r="F218" s="68"/>
      <c r="G218" s="69"/>
      <c r="H218" s="82"/>
      <c r="I218" s="185"/>
      <c r="J218" s="79" t="str">
        <f t="shared" si="37"/>
        <v/>
      </c>
      <c r="K218" s="51"/>
      <c r="L218" s="51"/>
      <c r="M218" s="83"/>
      <c r="N218" s="73" t="str">
        <f t="shared" si="35"/>
        <v/>
      </c>
      <c r="O218" s="79" t="str">
        <f t="shared" si="11"/>
        <v/>
      </c>
      <c r="P218" s="80" t="str">
        <f t="shared" si="30"/>
        <v/>
      </c>
      <c r="Q218" s="76" t="str">
        <f t="shared" si="36"/>
        <v/>
      </c>
      <c r="R218" s="73" t="str">
        <f t="shared" si="31"/>
        <v/>
      </c>
      <c r="S218" s="73" t="str">
        <f t="shared" si="32"/>
        <v/>
      </c>
      <c r="T218" s="73" t="str">
        <f t="shared" si="33"/>
        <v/>
      </c>
      <c r="U218" s="73" t="str">
        <f t="shared" si="34"/>
        <v/>
      </c>
      <c r="V218" s="73" t="str">
        <f t="shared" si="38"/>
        <v/>
      </c>
      <c r="W218" s="81" t="str">
        <f t="shared" si="40"/>
        <v/>
      </c>
      <c r="X218" s="188" t="str">
        <f t="shared" si="14"/>
        <v/>
      </c>
      <c r="Y218" s="14">
        <f t="shared" si="39"/>
        <v>0</v>
      </c>
    </row>
    <row r="219" spans="1:25" ht="12.75" hidden="1" customHeight="1">
      <c r="A219" s="67" t="s">
        <v>250</v>
      </c>
      <c r="B219" s="3"/>
      <c r="C219" s="37"/>
      <c r="D219" s="42"/>
      <c r="E219" s="68"/>
      <c r="F219" s="68"/>
      <c r="G219" s="69"/>
      <c r="H219" s="82"/>
      <c r="I219" s="185"/>
      <c r="J219" s="79" t="str">
        <f t="shared" si="37"/>
        <v/>
      </c>
      <c r="K219" s="51"/>
      <c r="L219" s="51"/>
      <c r="M219" s="83"/>
      <c r="N219" s="73" t="str">
        <f t="shared" si="35"/>
        <v/>
      </c>
      <c r="O219" s="79" t="str">
        <f t="shared" si="11"/>
        <v/>
      </c>
      <c r="P219" s="80" t="str">
        <f t="shared" si="30"/>
        <v/>
      </c>
      <c r="Q219" s="76" t="str">
        <f t="shared" si="36"/>
        <v/>
      </c>
      <c r="R219" s="73" t="str">
        <f t="shared" si="31"/>
        <v/>
      </c>
      <c r="S219" s="73" t="str">
        <f t="shared" si="32"/>
        <v/>
      </c>
      <c r="T219" s="73" t="str">
        <f t="shared" si="33"/>
        <v/>
      </c>
      <c r="U219" s="73" t="str">
        <f t="shared" si="34"/>
        <v/>
      </c>
      <c r="V219" s="73" t="str">
        <f t="shared" si="38"/>
        <v/>
      </c>
      <c r="W219" s="81" t="str">
        <f t="shared" si="40"/>
        <v/>
      </c>
      <c r="X219" s="188" t="str">
        <f t="shared" si="14"/>
        <v/>
      </c>
      <c r="Y219" s="14">
        <f t="shared" si="39"/>
        <v>0</v>
      </c>
    </row>
    <row r="220" spans="1:25" ht="12.75" hidden="1" customHeight="1">
      <c r="A220" s="67" t="s">
        <v>250</v>
      </c>
      <c r="B220" s="3"/>
      <c r="C220" s="37"/>
      <c r="D220" s="42"/>
      <c r="E220" s="68"/>
      <c r="F220" s="68"/>
      <c r="G220" s="69"/>
      <c r="H220" s="82"/>
      <c r="I220" s="185"/>
      <c r="J220" s="79" t="str">
        <f t="shared" si="37"/>
        <v/>
      </c>
      <c r="K220" s="51"/>
      <c r="L220" s="51"/>
      <c r="M220" s="83"/>
      <c r="N220" s="73" t="str">
        <f t="shared" si="35"/>
        <v/>
      </c>
      <c r="O220" s="79" t="str">
        <f t="shared" si="11"/>
        <v/>
      </c>
      <c r="P220" s="80" t="str">
        <f t="shared" si="30"/>
        <v/>
      </c>
      <c r="Q220" s="76" t="str">
        <f t="shared" si="36"/>
        <v/>
      </c>
      <c r="R220" s="73" t="str">
        <f t="shared" si="31"/>
        <v/>
      </c>
      <c r="S220" s="73" t="str">
        <f t="shared" si="32"/>
        <v/>
      </c>
      <c r="T220" s="73" t="str">
        <f t="shared" si="33"/>
        <v/>
      </c>
      <c r="U220" s="73" t="str">
        <f t="shared" si="34"/>
        <v/>
      </c>
      <c r="V220" s="73" t="str">
        <f t="shared" si="38"/>
        <v/>
      </c>
      <c r="W220" s="81" t="str">
        <f t="shared" si="40"/>
        <v/>
      </c>
      <c r="X220" s="188" t="str">
        <f t="shared" si="14"/>
        <v/>
      </c>
      <c r="Y220" s="14">
        <f t="shared" si="39"/>
        <v>0</v>
      </c>
    </row>
    <row r="221" spans="1:25" ht="12.75" hidden="1" customHeight="1">
      <c r="A221" s="67" t="s">
        <v>250</v>
      </c>
      <c r="B221" s="3"/>
      <c r="C221" s="37"/>
      <c r="D221" s="42"/>
      <c r="E221" s="68"/>
      <c r="F221" s="68"/>
      <c r="G221" s="69"/>
      <c r="H221" s="82"/>
      <c r="I221" s="185"/>
      <c r="J221" s="79" t="str">
        <f t="shared" si="37"/>
        <v/>
      </c>
      <c r="K221" s="51"/>
      <c r="L221" s="51"/>
      <c r="M221" s="83"/>
      <c r="N221" s="73" t="str">
        <f t="shared" si="35"/>
        <v/>
      </c>
      <c r="O221" s="79" t="str">
        <f t="shared" si="11"/>
        <v/>
      </c>
      <c r="P221" s="80" t="str">
        <f t="shared" si="30"/>
        <v/>
      </c>
      <c r="Q221" s="76" t="str">
        <f t="shared" si="36"/>
        <v/>
      </c>
      <c r="R221" s="73" t="str">
        <f t="shared" si="31"/>
        <v/>
      </c>
      <c r="S221" s="73" t="str">
        <f t="shared" si="32"/>
        <v/>
      </c>
      <c r="T221" s="73" t="str">
        <f t="shared" si="33"/>
        <v/>
      </c>
      <c r="U221" s="73" t="str">
        <f t="shared" si="34"/>
        <v/>
      </c>
      <c r="V221" s="73" t="str">
        <f t="shared" si="38"/>
        <v/>
      </c>
      <c r="W221" s="81" t="str">
        <f t="shared" si="40"/>
        <v/>
      </c>
      <c r="X221" s="188" t="str">
        <f t="shared" si="14"/>
        <v/>
      </c>
      <c r="Y221" s="14">
        <f t="shared" si="39"/>
        <v>0</v>
      </c>
    </row>
    <row r="222" spans="1:25" ht="12.75" hidden="1" customHeight="1">
      <c r="A222" s="67" t="s">
        <v>250</v>
      </c>
      <c r="B222" s="3"/>
      <c r="C222" s="37"/>
      <c r="D222" s="42"/>
      <c r="E222" s="68"/>
      <c r="F222" s="68"/>
      <c r="G222" s="69"/>
      <c r="H222" s="82"/>
      <c r="I222" s="185"/>
      <c r="J222" s="79" t="str">
        <f t="shared" si="37"/>
        <v/>
      </c>
      <c r="K222" s="51"/>
      <c r="L222" s="51"/>
      <c r="M222" s="83"/>
      <c r="N222" s="73" t="str">
        <f t="shared" si="35"/>
        <v/>
      </c>
      <c r="O222" s="79" t="str">
        <f t="shared" si="11"/>
        <v/>
      </c>
      <c r="P222" s="80" t="str">
        <f t="shared" si="30"/>
        <v/>
      </c>
      <c r="Q222" s="76" t="str">
        <f t="shared" si="36"/>
        <v/>
      </c>
      <c r="R222" s="73" t="str">
        <f t="shared" si="31"/>
        <v/>
      </c>
      <c r="S222" s="73" t="str">
        <f t="shared" si="32"/>
        <v/>
      </c>
      <c r="T222" s="73" t="str">
        <f t="shared" si="33"/>
        <v/>
      </c>
      <c r="U222" s="73" t="str">
        <f t="shared" si="34"/>
        <v/>
      </c>
      <c r="V222" s="73" t="str">
        <f t="shared" si="38"/>
        <v/>
      </c>
      <c r="W222" s="81" t="str">
        <f t="shared" si="40"/>
        <v/>
      </c>
      <c r="X222" s="188" t="str">
        <f t="shared" si="14"/>
        <v/>
      </c>
      <c r="Y222" s="14">
        <f t="shared" si="39"/>
        <v>0</v>
      </c>
    </row>
    <row r="223" spans="1:25" ht="12.75" hidden="1" customHeight="1">
      <c r="A223" s="67" t="s">
        <v>250</v>
      </c>
      <c r="B223" s="3"/>
      <c r="C223" s="37"/>
      <c r="D223" s="42"/>
      <c r="E223" s="68"/>
      <c r="F223" s="68"/>
      <c r="G223" s="69"/>
      <c r="H223" s="82"/>
      <c r="I223" s="185"/>
      <c r="J223" s="79" t="str">
        <f t="shared" si="37"/>
        <v/>
      </c>
      <c r="K223" s="51"/>
      <c r="L223" s="51"/>
      <c r="M223" s="83"/>
      <c r="N223" s="73" t="str">
        <f t="shared" si="35"/>
        <v/>
      </c>
      <c r="O223" s="79" t="str">
        <f t="shared" si="11"/>
        <v/>
      </c>
      <c r="P223" s="80" t="str">
        <f t="shared" si="30"/>
        <v/>
      </c>
      <c r="Q223" s="76" t="str">
        <f t="shared" si="36"/>
        <v/>
      </c>
      <c r="R223" s="73" t="str">
        <f t="shared" si="31"/>
        <v/>
      </c>
      <c r="S223" s="73" t="str">
        <f t="shared" si="32"/>
        <v/>
      </c>
      <c r="T223" s="73" t="str">
        <f t="shared" si="33"/>
        <v/>
      </c>
      <c r="U223" s="73" t="str">
        <f t="shared" si="34"/>
        <v/>
      </c>
      <c r="V223" s="73" t="str">
        <f t="shared" si="38"/>
        <v/>
      </c>
      <c r="W223" s="81" t="str">
        <f t="shared" si="40"/>
        <v/>
      </c>
      <c r="X223" s="188" t="str">
        <f t="shared" si="14"/>
        <v/>
      </c>
      <c r="Y223" s="14">
        <f t="shared" si="39"/>
        <v>0</v>
      </c>
    </row>
    <row r="224" spans="1:25" ht="12.75" hidden="1" customHeight="1">
      <c r="A224" s="67" t="s">
        <v>250</v>
      </c>
      <c r="B224" s="3"/>
      <c r="C224" s="37"/>
      <c r="D224" s="42"/>
      <c r="E224" s="68"/>
      <c r="F224" s="68"/>
      <c r="G224" s="69"/>
      <c r="H224" s="82"/>
      <c r="I224" s="185"/>
      <c r="J224" s="79" t="str">
        <f t="shared" si="37"/>
        <v/>
      </c>
      <c r="K224" s="51"/>
      <c r="L224" s="51"/>
      <c r="M224" s="83"/>
      <c r="N224" s="73" t="str">
        <f t="shared" si="35"/>
        <v/>
      </c>
      <c r="O224" s="79" t="str">
        <f t="shared" si="11"/>
        <v/>
      </c>
      <c r="P224" s="80" t="str">
        <f t="shared" si="30"/>
        <v/>
      </c>
      <c r="Q224" s="76" t="str">
        <f t="shared" si="36"/>
        <v/>
      </c>
      <c r="R224" s="73" t="str">
        <f t="shared" si="31"/>
        <v/>
      </c>
      <c r="S224" s="73" t="str">
        <f t="shared" si="32"/>
        <v/>
      </c>
      <c r="T224" s="73" t="str">
        <f t="shared" si="33"/>
        <v/>
      </c>
      <c r="U224" s="73" t="str">
        <f t="shared" si="34"/>
        <v/>
      </c>
      <c r="V224" s="73" t="str">
        <f t="shared" si="38"/>
        <v/>
      </c>
      <c r="W224" s="81" t="str">
        <f t="shared" si="40"/>
        <v/>
      </c>
      <c r="X224" s="188" t="str">
        <f t="shared" si="14"/>
        <v/>
      </c>
      <c r="Y224" s="14">
        <f t="shared" si="39"/>
        <v>0</v>
      </c>
    </row>
    <row r="225" spans="1:25" ht="12.75" hidden="1" customHeight="1">
      <c r="A225" s="67" t="s">
        <v>250</v>
      </c>
      <c r="B225" s="3"/>
      <c r="C225" s="37"/>
      <c r="D225" s="42"/>
      <c r="E225" s="68"/>
      <c r="F225" s="68"/>
      <c r="G225" s="69"/>
      <c r="H225" s="82"/>
      <c r="I225" s="185"/>
      <c r="J225" s="79" t="str">
        <f t="shared" si="37"/>
        <v/>
      </c>
      <c r="K225" s="51"/>
      <c r="L225" s="51"/>
      <c r="M225" s="83"/>
      <c r="N225" s="73" t="str">
        <f t="shared" si="35"/>
        <v/>
      </c>
      <c r="O225" s="79" t="str">
        <f t="shared" si="11"/>
        <v/>
      </c>
      <c r="P225" s="80" t="str">
        <f t="shared" si="30"/>
        <v/>
      </c>
      <c r="Q225" s="76" t="str">
        <f t="shared" si="36"/>
        <v/>
      </c>
      <c r="R225" s="73" t="str">
        <f t="shared" si="31"/>
        <v/>
      </c>
      <c r="S225" s="73" t="str">
        <f t="shared" si="32"/>
        <v/>
      </c>
      <c r="T225" s="73" t="str">
        <f t="shared" si="33"/>
        <v/>
      </c>
      <c r="U225" s="73" t="str">
        <f t="shared" si="34"/>
        <v/>
      </c>
      <c r="V225" s="73" t="str">
        <f t="shared" si="38"/>
        <v/>
      </c>
      <c r="W225" s="81" t="str">
        <f t="shared" si="40"/>
        <v/>
      </c>
      <c r="X225" s="188" t="str">
        <f t="shared" si="14"/>
        <v/>
      </c>
      <c r="Y225" s="14">
        <f t="shared" si="39"/>
        <v>0</v>
      </c>
    </row>
    <row r="226" spans="1:25" ht="12.75" hidden="1" customHeight="1">
      <c r="A226" s="67" t="s">
        <v>250</v>
      </c>
      <c r="B226" s="3"/>
      <c r="C226" s="37"/>
      <c r="D226" s="42"/>
      <c r="E226" s="68"/>
      <c r="F226" s="68"/>
      <c r="G226" s="69"/>
      <c r="H226" s="82"/>
      <c r="I226" s="185"/>
      <c r="J226" s="79" t="str">
        <f t="shared" si="37"/>
        <v/>
      </c>
      <c r="K226" s="51"/>
      <c r="L226" s="51"/>
      <c r="M226" s="83"/>
      <c r="N226" s="73" t="str">
        <f t="shared" si="35"/>
        <v/>
      </c>
      <c r="O226" s="79" t="str">
        <f t="shared" si="11"/>
        <v/>
      </c>
      <c r="P226" s="80" t="str">
        <f t="shared" si="30"/>
        <v/>
      </c>
      <c r="Q226" s="76" t="str">
        <f t="shared" si="36"/>
        <v/>
      </c>
      <c r="R226" s="73" t="str">
        <f t="shared" si="31"/>
        <v/>
      </c>
      <c r="S226" s="73" t="str">
        <f t="shared" si="32"/>
        <v/>
      </c>
      <c r="T226" s="73" t="str">
        <f t="shared" si="33"/>
        <v/>
      </c>
      <c r="U226" s="73" t="str">
        <f t="shared" si="34"/>
        <v/>
      </c>
      <c r="V226" s="73" t="str">
        <f t="shared" si="38"/>
        <v/>
      </c>
      <c r="W226" s="81" t="str">
        <f t="shared" si="40"/>
        <v/>
      </c>
      <c r="X226" s="188" t="str">
        <f t="shared" si="14"/>
        <v/>
      </c>
      <c r="Y226" s="14">
        <f t="shared" si="39"/>
        <v>0</v>
      </c>
    </row>
    <row r="227" spans="1:25" ht="12.75" hidden="1" customHeight="1">
      <c r="A227" s="67" t="s">
        <v>250</v>
      </c>
      <c r="B227" s="3"/>
      <c r="C227" s="37"/>
      <c r="D227" s="42"/>
      <c r="E227" s="68"/>
      <c r="F227" s="68"/>
      <c r="G227" s="69"/>
      <c r="H227" s="82"/>
      <c r="I227" s="185"/>
      <c r="J227" s="79" t="str">
        <f t="shared" si="37"/>
        <v/>
      </c>
      <c r="K227" s="51"/>
      <c r="L227" s="51"/>
      <c r="M227" s="83"/>
      <c r="N227" s="73" t="str">
        <f t="shared" si="35"/>
        <v/>
      </c>
      <c r="O227" s="79" t="str">
        <f t="shared" si="11"/>
        <v/>
      </c>
      <c r="P227" s="80" t="str">
        <f t="shared" si="30"/>
        <v/>
      </c>
      <c r="Q227" s="76" t="str">
        <f t="shared" si="36"/>
        <v/>
      </c>
      <c r="R227" s="73" t="str">
        <f t="shared" si="31"/>
        <v/>
      </c>
      <c r="S227" s="73" t="str">
        <f t="shared" si="32"/>
        <v/>
      </c>
      <c r="T227" s="73" t="str">
        <f t="shared" si="33"/>
        <v/>
      </c>
      <c r="U227" s="73" t="str">
        <f t="shared" si="34"/>
        <v/>
      </c>
      <c r="V227" s="73" t="str">
        <f t="shared" si="38"/>
        <v/>
      </c>
      <c r="W227" s="81" t="str">
        <f t="shared" si="40"/>
        <v/>
      </c>
      <c r="X227" s="188" t="str">
        <f t="shared" si="14"/>
        <v/>
      </c>
      <c r="Y227" s="14">
        <f t="shared" si="39"/>
        <v>0</v>
      </c>
    </row>
    <row r="228" spans="1:25" ht="12.75" hidden="1" customHeight="1">
      <c r="A228" s="67" t="s">
        <v>250</v>
      </c>
      <c r="B228" s="3"/>
      <c r="C228" s="37"/>
      <c r="D228" s="42"/>
      <c r="E228" s="68"/>
      <c r="F228" s="68"/>
      <c r="G228" s="69"/>
      <c r="H228" s="82"/>
      <c r="I228" s="185"/>
      <c r="J228" s="79" t="str">
        <f t="shared" si="37"/>
        <v/>
      </c>
      <c r="K228" s="51"/>
      <c r="L228" s="51"/>
      <c r="M228" s="83"/>
      <c r="N228" s="73" t="str">
        <f t="shared" si="35"/>
        <v/>
      </c>
      <c r="O228" s="79" t="str">
        <f t="shared" si="11"/>
        <v/>
      </c>
      <c r="P228" s="80" t="str">
        <f t="shared" si="30"/>
        <v/>
      </c>
      <c r="Q228" s="76" t="str">
        <f t="shared" si="36"/>
        <v/>
      </c>
      <c r="R228" s="73" t="str">
        <f t="shared" si="31"/>
        <v/>
      </c>
      <c r="S228" s="73" t="str">
        <f t="shared" si="32"/>
        <v/>
      </c>
      <c r="T228" s="73" t="str">
        <f t="shared" si="33"/>
        <v/>
      </c>
      <c r="U228" s="73" t="str">
        <f t="shared" si="34"/>
        <v/>
      </c>
      <c r="V228" s="73" t="str">
        <f t="shared" si="38"/>
        <v/>
      </c>
      <c r="W228" s="81" t="str">
        <f t="shared" si="40"/>
        <v/>
      </c>
      <c r="X228" s="188" t="str">
        <f t="shared" si="14"/>
        <v/>
      </c>
      <c r="Y228" s="14">
        <f t="shared" si="39"/>
        <v>0</v>
      </c>
    </row>
    <row r="229" spans="1:25" ht="18" hidden="1" customHeight="1">
      <c r="A229" s="67" t="s">
        <v>250</v>
      </c>
      <c r="B229" s="3"/>
      <c r="C229" s="37"/>
      <c r="D229" s="42"/>
      <c r="E229" s="68"/>
      <c r="F229" s="68"/>
      <c r="G229" s="69"/>
      <c r="H229" s="82"/>
      <c r="I229" s="185"/>
      <c r="J229" s="79" t="str">
        <f t="shared" si="37"/>
        <v/>
      </c>
      <c r="K229" s="51"/>
      <c r="L229" s="51"/>
      <c r="M229" s="83"/>
      <c r="N229" s="73" t="str">
        <f t="shared" si="35"/>
        <v/>
      </c>
      <c r="O229" s="79" t="str">
        <f t="shared" si="11"/>
        <v/>
      </c>
      <c r="P229" s="80" t="str">
        <f t="shared" si="30"/>
        <v/>
      </c>
      <c r="Q229" s="76" t="str">
        <f t="shared" si="36"/>
        <v/>
      </c>
      <c r="R229" s="73" t="str">
        <f t="shared" si="31"/>
        <v/>
      </c>
      <c r="S229" s="73" t="str">
        <f t="shared" si="32"/>
        <v/>
      </c>
      <c r="T229" s="73" t="str">
        <f t="shared" si="33"/>
        <v/>
      </c>
      <c r="U229" s="73" t="str">
        <f t="shared" si="34"/>
        <v/>
      </c>
      <c r="V229" s="73" t="str">
        <f t="shared" si="38"/>
        <v/>
      </c>
      <c r="W229" s="81" t="str">
        <f t="shared" si="40"/>
        <v/>
      </c>
      <c r="X229" s="188" t="str">
        <f t="shared" si="14"/>
        <v/>
      </c>
      <c r="Y229" s="14">
        <f t="shared" si="39"/>
        <v>0</v>
      </c>
    </row>
    <row r="230" spans="1:25" s="25" customFormat="1" ht="12.75" customHeight="1">
      <c r="A230" s="225" t="s">
        <v>146</v>
      </c>
      <c r="B230" s="225"/>
      <c r="C230" s="226"/>
      <c r="D230" s="227">
        <f>SUM(D71:D229)</f>
        <v>568</v>
      </c>
      <c r="E230" s="228">
        <f>SUMPRODUCT($D71:$D229,E71:E229)/$D230</f>
        <v>1083.3415492957747</v>
      </c>
      <c r="F230" s="228"/>
      <c r="G230" s="228"/>
      <c r="H230" s="229" t="str">
        <f>IF(COUNTIF(H71:H229,"yes")&gt;0,"Yes","No")</f>
        <v>Yes</v>
      </c>
      <c r="I230" s="230">
        <f t="shared" ref="I230:X230" si="41">SUMPRODUCT($D71:$D229,I71:I229)/$D230</f>
        <v>1384.1760563380283</v>
      </c>
      <c r="J230" s="231">
        <f t="shared" si="41"/>
        <v>1.3068259756718994</v>
      </c>
      <c r="K230" s="232">
        <f t="shared" si="41"/>
        <v>0</v>
      </c>
      <c r="L230" s="232">
        <f t="shared" si="41"/>
        <v>0</v>
      </c>
      <c r="M230" s="233">
        <f t="shared" si="41"/>
        <v>0</v>
      </c>
      <c r="N230" s="232">
        <f t="shared" si="41"/>
        <v>1382.2799295774648</v>
      </c>
      <c r="O230" s="231">
        <f t="shared" si="41"/>
        <v>1.3068259756718994</v>
      </c>
      <c r="P230" s="232">
        <f t="shared" si="41"/>
        <v>0</v>
      </c>
      <c r="Q230" s="232">
        <f t="shared" si="41"/>
        <v>0</v>
      </c>
      <c r="R230" s="232">
        <f t="shared" si="41"/>
        <v>0</v>
      </c>
      <c r="S230" s="232">
        <f t="shared" si="41"/>
        <v>0</v>
      </c>
      <c r="T230" s="232">
        <f t="shared" si="41"/>
        <v>0</v>
      </c>
      <c r="U230" s="232">
        <f t="shared" si="41"/>
        <v>0</v>
      </c>
      <c r="V230" s="232">
        <f t="shared" si="41"/>
        <v>0</v>
      </c>
      <c r="W230" s="230">
        <f t="shared" si="41"/>
        <v>1379.318661971831</v>
      </c>
      <c r="X230" s="234">
        <f t="shared" si="41"/>
        <v>1.3068259756718994</v>
      </c>
    </row>
    <row r="231" spans="1:25" ht="12.75" customHeight="1">
      <c r="A231" s="3"/>
      <c r="C231" s="8"/>
      <c r="D231" s="1"/>
      <c r="E231" s="1"/>
      <c r="H231" s="1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3"/>
      <c r="W231" s="7"/>
      <c r="X231" s="7"/>
    </row>
    <row r="232" spans="1:25" ht="12.75" customHeight="1" collapsed="1">
      <c r="A232" s="159" t="s">
        <v>147</v>
      </c>
      <c r="B232" s="159"/>
      <c r="C232" s="159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  <c r="W232" s="159"/>
      <c r="X232" s="159"/>
    </row>
    <row r="233" spans="1:25" ht="12.75" customHeight="1">
      <c r="A233" s="165"/>
      <c r="B233" s="165"/>
      <c r="C233" s="165"/>
      <c r="D233" s="165"/>
      <c r="E233" s="165"/>
      <c r="F233" s="165"/>
      <c r="G233" s="165"/>
      <c r="H233" s="165"/>
      <c r="I233" s="278" t="s">
        <v>140</v>
      </c>
      <c r="J233" s="278"/>
      <c r="K233" s="278" t="s">
        <v>11</v>
      </c>
      <c r="L233" s="278"/>
      <c r="M233" s="278"/>
      <c r="N233" s="278" t="s">
        <v>141</v>
      </c>
      <c r="O233" s="278"/>
      <c r="P233" s="278" t="s">
        <v>32</v>
      </c>
      <c r="Q233" s="278"/>
      <c r="R233" s="278"/>
      <c r="S233" s="278"/>
      <c r="T233" s="278"/>
      <c r="U233" s="278"/>
      <c r="V233" s="278"/>
      <c r="W233" s="278" t="s">
        <v>228</v>
      </c>
      <c r="X233" s="278"/>
    </row>
    <row r="234" spans="1:25" ht="26.4">
      <c r="A234" s="32" t="s">
        <v>33</v>
      </c>
      <c r="B234" s="62"/>
      <c r="C234" s="62"/>
      <c r="D234" s="62"/>
      <c r="E234" s="62"/>
      <c r="F234" s="62" t="s">
        <v>34</v>
      </c>
      <c r="G234" s="62" t="s">
        <v>35</v>
      </c>
      <c r="H234" s="62" t="s">
        <v>36</v>
      </c>
      <c r="I234" s="194" t="s">
        <v>40</v>
      </c>
      <c r="J234" s="195" t="s">
        <v>41</v>
      </c>
      <c r="K234" s="63" t="s">
        <v>37</v>
      </c>
      <c r="L234" s="64" t="s">
        <v>38</v>
      </c>
      <c r="M234" s="65" t="s">
        <v>39</v>
      </c>
      <c r="N234" s="63" t="s">
        <v>40</v>
      </c>
      <c r="O234" s="90" t="s">
        <v>41</v>
      </c>
      <c r="P234" s="63" t="s">
        <v>42</v>
      </c>
      <c r="Q234" s="64" t="s">
        <v>43</v>
      </c>
      <c r="R234" s="64" t="s">
        <v>44</v>
      </c>
      <c r="S234" s="64" t="s">
        <v>45</v>
      </c>
      <c r="T234" s="64" t="s">
        <v>46</v>
      </c>
      <c r="U234" s="64" t="s">
        <v>47</v>
      </c>
      <c r="V234" s="64" t="s">
        <v>48</v>
      </c>
      <c r="W234" s="63" t="s">
        <v>40</v>
      </c>
      <c r="X234" s="189" t="s">
        <v>41</v>
      </c>
    </row>
    <row r="235" spans="1:25" ht="12.75" customHeight="1">
      <c r="A235" s="3" t="s">
        <v>49</v>
      </c>
      <c r="C235" s="37"/>
      <c r="D235" s="42"/>
      <c r="E235" s="68"/>
      <c r="F235" s="42">
        <f t="shared" ref="F235:F241" si="42">SUMIF($A$71:$A$229,$A235,$D$71:$D$229)</f>
        <v>1</v>
      </c>
      <c r="G235" s="68">
        <f t="shared" ref="G235:G241" si="43">IFERROR(SUMPRODUCT($E$71:$E$229,$D$71:$D$229,--($A$71:$A$229=$A235)/$F235),0)</f>
        <v>0</v>
      </c>
      <c r="H235" s="91" t="str">
        <f t="shared" ref="H235:H241" si="44">IF(COUNTIFS($A$71:$A$229,A235,$H$71:$H$229,"Yes")=0,"N/A",IF(COUNTIFS($A$71:$A$229,A235,$H$71:$H$229,"Yes")&gt;0,"Yes","No"))</f>
        <v>N/A</v>
      </c>
      <c r="I235" s="190">
        <f t="shared" ref="I235:X241" si="45">IFERROR(SUMPRODUCT(I$71:I$229,$D$71:$D$229,--($A$71:$A$229=$A235)/$F235),0)</f>
        <v>2759</v>
      </c>
      <c r="J235" s="191">
        <f t="shared" si="45"/>
        <v>0</v>
      </c>
      <c r="K235" s="11">
        <f t="shared" si="45"/>
        <v>0</v>
      </c>
      <c r="L235" s="11">
        <f t="shared" si="45"/>
        <v>0</v>
      </c>
      <c r="M235" s="33">
        <f t="shared" si="45"/>
        <v>0</v>
      </c>
      <c r="N235" s="11">
        <f t="shared" si="45"/>
        <v>1682</v>
      </c>
      <c r="O235" s="34">
        <f t="shared" si="45"/>
        <v>0</v>
      </c>
      <c r="P235" s="92">
        <f t="shared" si="45"/>
        <v>0</v>
      </c>
      <c r="Q235" s="92">
        <f t="shared" si="45"/>
        <v>0</v>
      </c>
      <c r="R235" s="11">
        <f t="shared" si="45"/>
        <v>0</v>
      </c>
      <c r="S235" s="11">
        <f t="shared" si="45"/>
        <v>0</v>
      </c>
      <c r="T235" s="11">
        <f t="shared" si="45"/>
        <v>0</v>
      </c>
      <c r="U235" s="11">
        <f t="shared" si="45"/>
        <v>0</v>
      </c>
      <c r="V235" s="11">
        <f t="shared" si="45"/>
        <v>0</v>
      </c>
      <c r="W235" s="35">
        <f t="shared" si="45"/>
        <v>0</v>
      </c>
      <c r="X235" s="34">
        <f t="shared" si="45"/>
        <v>0</v>
      </c>
    </row>
    <row r="236" spans="1:25" ht="12.75" customHeight="1">
      <c r="A236" s="3" t="s">
        <v>51</v>
      </c>
      <c r="C236" s="37"/>
      <c r="D236" s="42"/>
      <c r="E236" s="68"/>
      <c r="F236" s="42">
        <f t="shared" si="42"/>
        <v>3</v>
      </c>
      <c r="G236" s="68">
        <f t="shared" si="43"/>
        <v>590</v>
      </c>
      <c r="H236" s="91" t="str">
        <f t="shared" si="44"/>
        <v>N/A</v>
      </c>
      <c r="I236" s="35">
        <f t="shared" si="45"/>
        <v>2699</v>
      </c>
      <c r="J236" s="34">
        <f t="shared" si="45"/>
        <v>4.5745762711864408</v>
      </c>
      <c r="K236" s="11">
        <f t="shared" si="45"/>
        <v>0</v>
      </c>
      <c r="L236" s="11">
        <f t="shared" si="45"/>
        <v>0</v>
      </c>
      <c r="M236" s="33">
        <f t="shared" si="45"/>
        <v>0</v>
      </c>
      <c r="N236" s="11">
        <f t="shared" si="45"/>
        <v>2699</v>
      </c>
      <c r="O236" s="34">
        <f t="shared" si="45"/>
        <v>4.5745762711864408</v>
      </c>
      <c r="P236" s="92">
        <f t="shared" si="45"/>
        <v>0</v>
      </c>
      <c r="Q236" s="92">
        <f t="shared" si="45"/>
        <v>0</v>
      </c>
      <c r="R236" s="11">
        <f t="shared" si="45"/>
        <v>0</v>
      </c>
      <c r="S236" s="11">
        <f t="shared" si="45"/>
        <v>0</v>
      </c>
      <c r="T236" s="11">
        <f t="shared" si="45"/>
        <v>0</v>
      </c>
      <c r="U236" s="11">
        <f t="shared" si="45"/>
        <v>0</v>
      </c>
      <c r="V236" s="11">
        <f t="shared" si="45"/>
        <v>0</v>
      </c>
      <c r="W236" s="35">
        <f t="shared" si="45"/>
        <v>2699</v>
      </c>
      <c r="X236" s="34">
        <f t="shared" si="45"/>
        <v>4.5745762711864408</v>
      </c>
    </row>
    <row r="237" spans="1:25" ht="12.75" customHeight="1">
      <c r="A237" s="3" t="s">
        <v>52</v>
      </c>
      <c r="C237" s="37"/>
      <c r="D237" s="42"/>
      <c r="E237" s="68"/>
      <c r="F237" s="42">
        <f t="shared" si="42"/>
        <v>40</v>
      </c>
      <c r="G237" s="68">
        <f t="shared" si="43"/>
        <v>777</v>
      </c>
      <c r="H237" s="91" t="str">
        <f t="shared" si="44"/>
        <v>Yes</v>
      </c>
      <c r="I237" s="35">
        <f t="shared" si="45"/>
        <v>1773</v>
      </c>
      <c r="J237" s="34">
        <f t="shared" si="45"/>
        <v>2.281853281853282</v>
      </c>
      <c r="K237" s="11">
        <f t="shared" si="45"/>
        <v>0</v>
      </c>
      <c r="L237" s="11">
        <f t="shared" si="45"/>
        <v>0</v>
      </c>
      <c r="M237" s="33">
        <f t="shared" si="45"/>
        <v>0</v>
      </c>
      <c r="N237" s="11">
        <f t="shared" si="45"/>
        <v>1773</v>
      </c>
      <c r="O237" s="34">
        <f t="shared" si="45"/>
        <v>2.281853281853282</v>
      </c>
      <c r="P237" s="92">
        <f t="shared" si="45"/>
        <v>0</v>
      </c>
      <c r="Q237" s="92">
        <f t="shared" si="45"/>
        <v>0</v>
      </c>
      <c r="R237" s="11">
        <f t="shared" si="45"/>
        <v>0</v>
      </c>
      <c r="S237" s="11">
        <f t="shared" si="45"/>
        <v>0</v>
      </c>
      <c r="T237" s="11">
        <f t="shared" si="45"/>
        <v>0</v>
      </c>
      <c r="U237" s="11">
        <f t="shared" si="45"/>
        <v>0</v>
      </c>
      <c r="V237" s="11">
        <f t="shared" si="45"/>
        <v>0</v>
      </c>
      <c r="W237" s="35">
        <f t="shared" si="45"/>
        <v>1773</v>
      </c>
      <c r="X237" s="34">
        <f t="shared" si="45"/>
        <v>2.281853281853282</v>
      </c>
      <c r="Y237" s="93"/>
    </row>
    <row r="238" spans="1:25" ht="12.75" customHeight="1">
      <c r="A238" s="3" t="s">
        <v>53</v>
      </c>
      <c r="C238" s="37"/>
      <c r="D238" s="42"/>
      <c r="E238" s="68"/>
      <c r="F238" s="42">
        <f t="shared" si="42"/>
        <v>24</v>
      </c>
      <c r="G238" s="68">
        <f t="shared" si="43"/>
        <v>853</v>
      </c>
      <c r="H238" s="91" t="str">
        <f t="shared" si="44"/>
        <v>Yes</v>
      </c>
      <c r="I238" s="35">
        <f t="shared" si="45"/>
        <v>1559</v>
      </c>
      <c r="J238" s="34">
        <f t="shared" si="45"/>
        <v>1.8276670574443141</v>
      </c>
      <c r="K238" s="11">
        <f t="shared" si="45"/>
        <v>0</v>
      </c>
      <c r="L238" s="11">
        <f t="shared" si="45"/>
        <v>0</v>
      </c>
      <c r="M238" s="33">
        <f t="shared" si="45"/>
        <v>0</v>
      </c>
      <c r="N238" s="11">
        <f t="shared" si="45"/>
        <v>1559</v>
      </c>
      <c r="O238" s="34">
        <f t="shared" si="45"/>
        <v>1.8276670574443141</v>
      </c>
      <c r="P238" s="92">
        <f t="shared" si="45"/>
        <v>0</v>
      </c>
      <c r="Q238" s="92">
        <f t="shared" si="45"/>
        <v>0</v>
      </c>
      <c r="R238" s="11">
        <f t="shared" si="45"/>
        <v>0</v>
      </c>
      <c r="S238" s="11">
        <f t="shared" si="45"/>
        <v>0</v>
      </c>
      <c r="T238" s="11">
        <f t="shared" si="45"/>
        <v>0</v>
      </c>
      <c r="U238" s="11">
        <f t="shared" si="45"/>
        <v>0</v>
      </c>
      <c r="V238" s="11">
        <f t="shared" si="45"/>
        <v>0</v>
      </c>
      <c r="W238" s="35">
        <f t="shared" si="45"/>
        <v>1559</v>
      </c>
      <c r="X238" s="34">
        <f t="shared" si="45"/>
        <v>1.8276670574443141</v>
      </c>
      <c r="Y238" s="93"/>
    </row>
    <row r="239" spans="1:25" ht="12.75" customHeight="1">
      <c r="A239" s="3" t="s">
        <v>54</v>
      </c>
      <c r="C239" s="37"/>
      <c r="D239" s="42"/>
      <c r="E239" s="68"/>
      <c r="F239" s="42">
        <f t="shared" si="42"/>
        <v>500</v>
      </c>
      <c r="G239" s="68">
        <f t="shared" si="43"/>
        <v>1124.0320000000002</v>
      </c>
      <c r="H239" s="91" t="str">
        <f t="shared" si="44"/>
        <v>Yes</v>
      </c>
      <c r="I239" s="35">
        <f t="shared" si="45"/>
        <v>1334.04</v>
      </c>
      <c r="J239" s="34">
        <f t="shared" si="45"/>
        <v>1.1868305694305692</v>
      </c>
      <c r="K239" s="11">
        <f t="shared" si="45"/>
        <v>0</v>
      </c>
      <c r="L239" s="11">
        <f t="shared" si="45"/>
        <v>0</v>
      </c>
      <c r="M239" s="33">
        <f t="shared" si="45"/>
        <v>0</v>
      </c>
      <c r="N239" s="11">
        <f t="shared" si="45"/>
        <v>1334.04</v>
      </c>
      <c r="O239" s="34">
        <f t="shared" si="45"/>
        <v>1.1868305694305692</v>
      </c>
      <c r="P239" s="92">
        <f t="shared" si="45"/>
        <v>0</v>
      </c>
      <c r="Q239" s="92">
        <f t="shared" si="45"/>
        <v>0</v>
      </c>
      <c r="R239" s="11">
        <f t="shared" si="45"/>
        <v>0</v>
      </c>
      <c r="S239" s="11">
        <f t="shared" si="45"/>
        <v>0</v>
      </c>
      <c r="T239" s="11">
        <f t="shared" si="45"/>
        <v>0</v>
      </c>
      <c r="U239" s="11">
        <f t="shared" si="45"/>
        <v>0</v>
      </c>
      <c r="V239" s="11">
        <f t="shared" si="45"/>
        <v>0</v>
      </c>
      <c r="W239" s="35">
        <f t="shared" si="45"/>
        <v>1334.04</v>
      </c>
      <c r="X239" s="34">
        <f t="shared" si="45"/>
        <v>1.1868305694305692</v>
      </c>
      <c r="Y239" s="93"/>
    </row>
    <row r="240" spans="1:25" ht="12.75" customHeight="1">
      <c r="A240" s="3" t="s">
        <v>55</v>
      </c>
      <c r="C240" s="37"/>
      <c r="D240" s="42"/>
      <c r="E240" s="68"/>
      <c r="F240" s="42">
        <f t="shared" si="42"/>
        <v>0</v>
      </c>
      <c r="G240" s="68">
        <f t="shared" si="43"/>
        <v>0</v>
      </c>
      <c r="H240" s="91" t="str">
        <f t="shared" si="44"/>
        <v>N/A</v>
      </c>
      <c r="I240" s="35">
        <f t="shared" si="45"/>
        <v>0</v>
      </c>
      <c r="J240" s="34">
        <f t="shared" si="45"/>
        <v>0</v>
      </c>
      <c r="K240" s="11">
        <f t="shared" si="45"/>
        <v>0</v>
      </c>
      <c r="L240" s="11">
        <f t="shared" si="45"/>
        <v>0</v>
      </c>
      <c r="M240" s="33">
        <f t="shared" si="45"/>
        <v>0</v>
      </c>
      <c r="N240" s="11">
        <f t="shared" si="45"/>
        <v>0</v>
      </c>
      <c r="O240" s="34">
        <f t="shared" si="45"/>
        <v>0</v>
      </c>
      <c r="P240" s="92">
        <f t="shared" si="45"/>
        <v>0</v>
      </c>
      <c r="Q240" s="92">
        <f t="shared" si="45"/>
        <v>0</v>
      </c>
      <c r="R240" s="11">
        <f t="shared" si="45"/>
        <v>0</v>
      </c>
      <c r="S240" s="11">
        <f t="shared" si="45"/>
        <v>0</v>
      </c>
      <c r="T240" s="11">
        <f t="shared" si="45"/>
        <v>0</v>
      </c>
      <c r="U240" s="11">
        <f t="shared" si="45"/>
        <v>0</v>
      </c>
      <c r="V240" s="11">
        <f t="shared" si="45"/>
        <v>0</v>
      </c>
      <c r="W240" s="35">
        <f t="shared" si="45"/>
        <v>0</v>
      </c>
      <c r="X240" s="34">
        <f t="shared" si="45"/>
        <v>0</v>
      </c>
      <c r="Y240" s="93"/>
    </row>
    <row r="241" spans="1:25" ht="12.75" customHeight="1">
      <c r="A241" s="3" t="s">
        <v>211</v>
      </c>
      <c r="C241" s="37"/>
      <c r="D241" s="42"/>
      <c r="E241" s="68"/>
      <c r="F241" s="42">
        <f t="shared" si="42"/>
        <v>0</v>
      </c>
      <c r="G241" s="68">
        <f t="shared" si="43"/>
        <v>0</v>
      </c>
      <c r="H241" s="91" t="str">
        <f t="shared" si="44"/>
        <v>N/A</v>
      </c>
      <c r="I241" s="35">
        <f t="shared" si="45"/>
        <v>0</v>
      </c>
      <c r="J241" s="192">
        <f t="shared" si="45"/>
        <v>0</v>
      </c>
      <c r="K241" s="11">
        <f t="shared" si="45"/>
        <v>0</v>
      </c>
      <c r="L241" s="11">
        <f t="shared" si="45"/>
        <v>0</v>
      </c>
      <c r="M241" s="33">
        <f t="shared" si="45"/>
        <v>0</v>
      </c>
      <c r="N241" s="11">
        <f t="shared" si="45"/>
        <v>0</v>
      </c>
      <c r="O241" s="34">
        <f t="shared" si="45"/>
        <v>0</v>
      </c>
      <c r="P241" s="92">
        <f t="shared" si="45"/>
        <v>0</v>
      </c>
      <c r="Q241" s="92">
        <f t="shared" si="45"/>
        <v>0</v>
      </c>
      <c r="R241" s="11">
        <f t="shared" si="45"/>
        <v>0</v>
      </c>
      <c r="S241" s="11">
        <f t="shared" si="45"/>
        <v>0</v>
      </c>
      <c r="T241" s="11">
        <f t="shared" si="45"/>
        <v>0</v>
      </c>
      <c r="U241" s="11">
        <f t="shared" si="45"/>
        <v>0</v>
      </c>
      <c r="V241" s="11">
        <f t="shared" si="45"/>
        <v>0</v>
      </c>
      <c r="W241" s="35">
        <f t="shared" si="45"/>
        <v>0</v>
      </c>
      <c r="X241" s="34">
        <f t="shared" si="45"/>
        <v>0</v>
      </c>
      <c r="Y241" s="93"/>
    </row>
    <row r="242" spans="1:25" ht="12.75" customHeight="1">
      <c r="A242" s="17" t="s">
        <v>146</v>
      </c>
      <c r="B242" s="16"/>
      <c r="C242" s="94"/>
      <c r="D242" s="95"/>
      <c r="E242" s="95"/>
      <c r="F242" s="85">
        <f>SUM(F235:F241)</f>
        <v>568</v>
      </c>
      <c r="G242" s="86">
        <f>SUMPRODUCT(G235:G241,$F235:$F241)/$F242</f>
        <v>1083.3415492957749</v>
      </c>
      <c r="H242" s="87" t="str">
        <f>IF(COUNTIF(H235:H241,"yes")&gt;0,"Yes","No")</f>
        <v>Yes</v>
      </c>
      <c r="I242" s="77">
        <f>SUMPRODUCT(I235:I241,$F235:$F241)/$F242</f>
        <v>1384.1760563380283</v>
      </c>
      <c r="J242" s="74">
        <f>SUMPRODUCT(J235:J241,$F235:$F241)/$F242</f>
        <v>1.3068259756718992</v>
      </c>
      <c r="K242" s="89">
        <f t="shared" ref="K242:X242" si="46">SUMPRODUCT(K235:K241,$F235:$F241)/$F242</f>
        <v>0</v>
      </c>
      <c r="L242" s="89">
        <f t="shared" si="46"/>
        <v>0</v>
      </c>
      <c r="M242" s="88">
        <f t="shared" si="46"/>
        <v>0</v>
      </c>
      <c r="N242" s="89">
        <f t="shared" si="46"/>
        <v>1382.2799295774648</v>
      </c>
      <c r="O242" s="74">
        <f t="shared" si="46"/>
        <v>1.3068259756718992</v>
      </c>
      <c r="P242" s="89">
        <f t="shared" si="46"/>
        <v>0</v>
      </c>
      <c r="Q242" s="89">
        <f t="shared" si="46"/>
        <v>0</v>
      </c>
      <c r="R242" s="89">
        <f t="shared" si="46"/>
        <v>0</v>
      </c>
      <c r="S242" s="89">
        <f t="shared" si="46"/>
        <v>0</v>
      </c>
      <c r="T242" s="89">
        <f t="shared" si="46"/>
        <v>0</v>
      </c>
      <c r="U242" s="89">
        <f t="shared" si="46"/>
        <v>0</v>
      </c>
      <c r="V242" s="89">
        <f t="shared" si="46"/>
        <v>0</v>
      </c>
      <c r="W242" s="77">
        <f t="shared" si="46"/>
        <v>1379.318661971831</v>
      </c>
      <c r="X242" s="74">
        <f t="shared" si="46"/>
        <v>1.3068259756718992</v>
      </c>
      <c r="Y242" s="93"/>
    </row>
    <row r="243" spans="1:25" ht="12.75" customHeight="1">
      <c r="A243" s="3"/>
      <c r="B243" s="3"/>
      <c r="C243" s="37"/>
      <c r="D243" s="42"/>
      <c r="E243" s="68"/>
      <c r="F243" s="68"/>
      <c r="G243" s="68"/>
      <c r="H243" s="68"/>
      <c r="I243" s="96"/>
      <c r="J243" s="96"/>
      <c r="K243" s="96"/>
      <c r="L243" s="96"/>
      <c r="M243" s="96"/>
      <c r="N243" s="96"/>
      <c r="O243" s="97"/>
      <c r="P243" s="96"/>
      <c r="Q243" s="96"/>
      <c r="R243" s="96"/>
      <c r="S243" s="96"/>
      <c r="T243" s="96"/>
      <c r="U243" s="96"/>
      <c r="V243" s="96"/>
      <c r="W243" s="96"/>
      <c r="X243" s="97"/>
      <c r="Y243" s="93"/>
    </row>
    <row r="244" spans="1:25" ht="12.75" customHeight="1">
      <c r="A244" s="98" t="s">
        <v>148</v>
      </c>
      <c r="B244" s="3"/>
      <c r="C244" s="37"/>
      <c r="D244" s="42"/>
      <c r="E244" s="68"/>
      <c r="F244" s="68"/>
      <c r="G244" s="68"/>
      <c r="H244" s="68"/>
      <c r="I244" s="96"/>
      <c r="J244" s="96"/>
      <c r="K244" s="96"/>
      <c r="L244" s="96"/>
      <c r="M244" s="96"/>
      <c r="N244" s="96"/>
      <c r="O244" s="97"/>
      <c r="P244" s="96"/>
      <c r="Q244" s="96"/>
      <c r="R244" s="96"/>
      <c r="S244" s="96"/>
      <c r="T244" s="96"/>
      <c r="U244" s="96"/>
      <c r="V244" s="96"/>
      <c r="W244" s="96"/>
      <c r="Y244" s="93"/>
    </row>
    <row r="245" spans="1:25" ht="12.75" customHeight="1">
      <c r="A245" s="3"/>
      <c r="B245" s="3"/>
      <c r="C245" s="37"/>
      <c r="D245" s="3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93"/>
    </row>
    <row r="246" spans="1:25" ht="12.75" customHeight="1">
      <c r="A246" s="3"/>
      <c r="B246" s="3"/>
      <c r="C246" s="37"/>
      <c r="D246" s="3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93"/>
    </row>
    <row r="247" spans="1:25" ht="12.75" customHeight="1">
      <c r="D247" s="99"/>
      <c r="E247" s="99"/>
      <c r="F247" s="21"/>
      <c r="G247" s="21"/>
      <c r="I247" s="11"/>
      <c r="J247" s="11"/>
      <c r="K247" s="11"/>
      <c r="L247" s="11"/>
      <c r="M247" s="11"/>
      <c r="N247" s="11"/>
      <c r="O247" s="12"/>
      <c r="P247" s="11"/>
      <c r="Q247" s="11"/>
      <c r="R247" s="11"/>
      <c r="S247" s="11"/>
      <c r="T247" s="11"/>
      <c r="U247" s="11"/>
      <c r="V247" s="11"/>
      <c r="W247" s="11"/>
      <c r="X247" s="12"/>
    </row>
    <row r="248" spans="1:25" ht="12.75" customHeight="1">
      <c r="D248" s="99"/>
      <c r="E248" s="99"/>
      <c r="F248" s="21"/>
      <c r="G248" s="21"/>
      <c r="I248" s="11"/>
      <c r="J248" s="11"/>
      <c r="K248" s="11"/>
      <c r="L248" s="11"/>
      <c r="M248" s="11"/>
      <c r="N248" s="11"/>
      <c r="O248" s="12"/>
      <c r="P248" s="11"/>
      <c r="Q248" s="11"/>
      <c r="R248" s="11"/>
      <c r="S248" s="11"/>
      <c r="T248" s="11"/>
      <c r="U248" s="11"/>
      <c r="V248" s="11"/>
      <c r="W248" s="11"/>
      <c r="X248" s="12"/>
    </row>
    <row r="249" spans="1:25" ht="12.75" customHeight="1">
      <c r="D249" s="99"/>
      <c r="E249" s="99"/>
      <c r="F249" s="21"/>
      <c r="G249" s="21"/>
      <c r="I249" s="11"/>
      <c r="J249" s="11"/>
      <c r="K249" s="11"/>
      <c r="L249" s="11"/>
      <c r="M249" s="11"/>
      <c r="N249" s="11"/>
      <c r="O249" s="12"/>
      <c r="P249" s="11"/>
      <c r="Q249" s="11"/>
      <c r="R249" s="11"/>
      <c r="S249" s="11"/>
      <c r="T249" s="11"/>
      <c r="U249" s="11"/>
      <c r="V249" s="11"/>
      <c r="W249" s="11"/>
      <c r="X249" s="12"/>
    </row>
    <row r="250" spans="1:25" ht="12.75" customHeight="1">
      <c r="D250" s="99"/>
      <c r="E250" s="99"/>
      <c r="F250" s="21"/>
      <c r="G250" s="21"/>
      <c r="I250" s="11"/>
      <c r="J250" s="11"/>
      <c r="K250" s="11"/>
      <c r="L250" s="11"/>
      <c r="M250" s="11"/>
      <c r="N250" s="11"/>
      <c r="O250" s="12"/>
      <c r="P250" s="11"/>
      <c r="Q250" s="11"/>
      <c r="R250" s="11"/>
      <c r="S250" s="11"/>
      <c r="T250" s="11"/>
      <c r="U250" s="11"/>
      <c r="V250" s="11"/>
      <c r="W250" s="11"/>
      <c r="X250" s="12"/>
    </row>
    <row r="251" spans="1:25" ht="12.75" customHeight="1">
      <c r="D251" s="99"/>
      <c r="E251" s="99"/>
      <c r="F251" s="21"/>
      <c r="G251" s="21"/>
      <c r="I251" s="11"/>
      <c r="J251" s="11"/>
      <c r="K251" s="11"/>
      <c r="L251" s="11"/>
      <c r="M251" s="11"/>
      <c r="N251" s="11"/>
      <c r="O251" s="12"/>
      <c r="P251" s="11"/>
      <c r="Q251" s="11"/>
      <c r="R251" s="11"/>
      <c r="S251" s="11"/>
      <c r="T251" s="11"/>
      <c r="U251" s="11"/>
      <c r="V251" s="11"/>
      <c r="W251" s="11"/>
      <c r="X251" s="12"/>
    </row>
    <row r="252" spans="1:25" ht="12.75" customHeight="1">
      <c r="D252" s="99"/>
      <c r="E252" s="99"/>
      <c r="F252" s="21"/>
      <c r="G252" s="21"/>
      <c r="I252" s="11"/>
      <c r="J252" s="11"/>
      <c r="K252" s="11"/>
      <c r="L252" s="11"/>
      <c r="M252" s="11"/>
      <c r="N252" s="11"/>
      <c r="O252" s="12"/>
      <c r="P252" s="11"/>
      <c r="Q252" s="11"/>
      <c r="R252" s="11"/>
      <c r="S252" s="11"/>
      <c r="T252" s="11"/>
      <c r="U252" s="11"/>
      <c r="V252" s="11"/>
      <c r="W252" s="11"/>
      <c r="X252" s="12"/>
    </row>
    <row r="253" spans="1:25" ht="12.75" customHeight="1">
      <c r="D253" s="99"/>
      <c r="E253" s="99"/>
      <c r="F253" s="21"/>
      <c r="G253" s="21"/>
      <c r="I253" s="11"/>
      <c r="J253" s="11"/>
      <c r="K253" s="11"/>
      <c r="L253" s="11"/>
      <c r="M253" s="11"/>
      <c r="N253" s="11"/>
      <c r="O253" s="12"/>
      <c r="P253" s="11"/>
      <c r="Q253" s="11"/>
      <c r="R253" s="11"/>
      <c r="S253" s="11"/>
      <c r="T253" s="11"/>
      <c r="U253" s="11"/>
      <c r="V253" s="11"/>
      <c r="W253" s="11"/>
      <c r="X253" s="12"/>
    </row>
    <row r="254" spans="1:25" ht="12.75" customHeight="1">
      <c r="D254" s="99"/>
      <c r="E254" s="99"/>
      <c r="F254" s="21"/>
      <c r="G254" s="21"/>
      <c r="I254" s="11"/>
      <c r="J254" s="11"/>
      <c r="K254" s="11"/>
      <c r="L254" s="11"/>
      <c r="M254" s="11"/>
      <c r="N254" s="11"/>
      <c r="O254" s="12"/>
      <c r="P254" s="11"/>
      <c r="Q254" s="11"/>
      <c r="R254" s="11"/>
      <c r="S254" s="11"/>
      <c r="T254" s="11"/>
      <c r="U254" s="11"/>
      <c r="V254" s="11"/>
      <c r="W254" s="11"/>
      <c r="X254" s="12"/>
    </row>
    <row r="255" spans="1:25" ht="12.75" customHeight="1">
      <c r="D255" s="99"/>
      <c r="E255" s="99"/>
      <c r="F255" s="21"/>
      <c r="G255" s="21"/>
      <c r="I255" s="11"/>
      <c r="J255" s="11"/>
      <c r="K255" s="11"/>
      <c r="L255" s="11"/>
      <c r="M255" s="11"/>
      <c r="N255" s="11"/>
      <c r="O255" s="12"/>
      <c r="P255" s="11"/>
      <c r="Q255" s="11"/>
      <c r="R255" s="11"/>
      <c r="S255" s="11"/>
      <c r="T255" s="11"/>
      <c r="U255" s="11"/>
      <c r="V255" s="11"/>
      <c r="W255" s="11"/>
      <c r="X255" s="12"/>
    </row>
    <row r="256" spans="1:25" ht="12.75" customHeight="1">
      <c r="D256" s="99"/>
      <c r="E256" s="99"/>
      <c r="F256" s="21"/>
      <c r="G256" s="21"/>
      <c r="I256" s="11"/>
      <c r="J256" s="11"/>
      <c r="K256" s="11"/>
      <c r="L256" s="11"/>
      <c r="M256" s="11"/>
      <c r="N256" s="11"/>
      <c r="O256" s="12"/>
      <c r="P256" s="11"/>
      <c r="Q256" s="11"/>
      <c r="R256" s="11"/>
      <c r="S256" s="11"/>
      <c r="T256" s="11"/>
      <c r="U256" s="11"/>
      <c r="V256" s="11"/>
      <c r="W256" s="11"/>
      <c r="X256" s="12"/>
    </row>
    <row r="257" spans="4:24" ht="12.75" customHeight="1">
      <c r="D257" s="99"/>
      <c r="E257" s="99"/>
      <c r="F257" s="21"/>
      <c r="G257" s="21"/>
      <c r="I257" s="11"/>
      <c r="J257" s="11"/>
      <c r="K257" s="11"/>
      <c r="L257" s="11"/>
      <c r="M257" s="11"/>
      <c r="N257" s="11"/>
      <c r="O257" s="12"/>
      <c r="P257" s="11"/>
      <c r="Q257" s="11"/>
      <c r="R257" s="11"/>
      <c r="S257" s="11"/>
      <c r="T257" s="11"/>
      <c r="U257" s="11"/>
      <c r="V257" s="11"/>
      <c r="W257" s="11"/>
      <c r="X257" s="12"/>
    </row>
    <row r="258" spans="4:24" ht="12.75" customHeight="1">
      <c r="D258" s="99"/>
      <c r="E258" s="99"/>
      <c r="F258" s="21"/>
      <c r="G258" s="21"/>
      <c r="I258" s="11"/>
      <c r="J258" s="11"/>
      <c r="K258" s="11"/>
      <c r="L258" s="11"/>
      <c r="M258" s="11"/>
      <c r="N258" s="11"/>
      <c r="O258" s="12"/>
      <c r="P258" s="11"/>
      <c r="Q258" s="11"/>
      <c r="R258" s="11"/>
      <c r="S258" s="11"/>
      <c r="T258" s="11"/>
      <c r="U258" s="11"/>
      <c r="V258" s="11"/>
      <c r="W258" s="11"/>
      <c r="X258" s="12"/>
    </row>
    <row r="259" spans="4:24" ht="12.75" customHeight="1">
      <c r="D259" s="99"/>
      <c r="E259" s="99"/>
      <c r="F259" s="21"/>
      <c r="G259" s="21"/>
      <c r="I259" s="11"/>
      <c r="J259" s="11"/>
      <c r="K259" s="11"/>
      <c r="L259" s="11"/>
      <c r="M259" s="11"/>
      <c r="N259" s="11"/>
      <c r="O259" s="12"/>
      <c r="P259" s="11"/>
      <c r="Q259" s="11"/>
      <c r="R259" s="11"/>
      <c r="S259" s="11"/>
      <c r="T259" s="11"/>
      <c r="U259" s="11"/>
      <c r="V259" s="11"/>
      <c r="W259" s="11"/>
      <c r="X259" s="12"/>
    </row>
    <row r="260" spans="4:24" ht="12.75" customHeight="1">
      <c r="D260" s="99"/>
      <c r="E260" s="99"/>
      <c r="F260" s="21"/>
      <c r="G260" s="21"/>
      <c r="I260" s="11"/>
      <c r="J260" s="11"/>
      <c r="K260" s="11"/>
      <c r="L260" s="11"/>
      <c r="M260" s="11"/>
      <c r="N260" s="11"/>
      <c r="O260" s="12"/>
      <c r="P260" s="11"/>
      <c r="Q260" s="11"/>
      <c r="R260" s="11"/>
      <c r="S260" s="11"/>
      <c r="T260" s="11"/>
      <c r="U260" s="11"/>
      <c r="V260" s="11"/>
      <c r="W260" s="11"/>
      <c r="X260" s="12"/>
    </row>
    <row r="261" spans="4:24" ht="12.75" customHeight="1">
      <c r="D261" s="99"/>
      <c r="E261" s="99"/>
      <c r="F261" s="21"/>
      <c r="G261" s="21"/>
      <c r="I261" s="11"/>
      <c r="J261" s="11"/>
      <c r="K261" s="11"/>
      <c r="L261" s="11"/>
      <c r="M261" s="11"/>
      <c r="N261" s="11"/>
      <c r="O261" s="12"/>
      <c r="P261" s="11"/>
      <c r="Q261" s="11"/>
      <c r="R261" s="11"/>
      <c r="S261" s="11"/>
      <c r="T261" s="11"/>
      <c r="U261" s="11"/>
      <c r="V261" s="11"/>
      <c r="W261" s="11"/>
      <c r="X261" s="12"/>
    </row>
    <row r="262" spans="4:24" ht="12.75" customHeight="1">
      <c r="D262" s="99"/>
      <c r="E262" s="99"/>
      <c r="F262" s="21"/>
      <c r="G262" s="21"/>
      <c r="I262" s="11"/>
      <c r="J262" s="11"/>
      <c r="K262" s="11"/>
      <c r="L262" s="11"/>
      <c r="M262" s="11"/>
      <c r="N262" s="11"/>
      <c r="O262" s="12"/>
      <c r="P262" s="11"/>
      <c r="Q262" s="11"/>
      <c r="R262" s="11"/>
      <c r="S262" s="11"/>
      <c r="T262" s="11"/>
      <c r="U262" s="11"/>
      <c r="V262" s="11"/>
      <c r="W262" s="11"/>
      <c r="X262" s="12"/>
    </row>
    <row r="263" spans="4:24" ht="12.75" customHeight="1">
      <c r="D263" s="99"/>
      <c r="E263" s="99"/>
      <c r="F263" s="21"/>
      <c r="G263" s="21"/>
      <c r="I263" s="11"/>
      <c r="J263" s="11"/>
      <c r="K263" s="11"/>
      <c r="L263" s="11"/>
      <c r="M263" s="11"/>
      <c r="N263" s="11"/>
      <c r="O263" s="12"/>
      <c r="P263" s="11"/>
      <c r="Q263" s="11"/>
      <c r="R263" s="11"/>
      <c r="S263" s="11"/>
      <c r="T263" s="11"/>
      <c r="U263" s="11"/>
      <c r="V263" s="11"/>
      <c r="W263" s="11"/>
      <c r="X263" s="12"/>
    </row>
    <row r="264" spans="4:24" ht="12.75" customHeight="1">
      <c r="D264" s="99"/>
      <c r="E264" s="99"/>
      <c r="F264" s="21"/>
      <c r="G264" s="21"/>
      <c r="I264" s="11"/>
      <c r="J264" s="11"/>
      <c r="K264" s="11"/>
      <c r="L264" s="11"/>
      <c r="M264" s="11"/>
      <c r="N264" s="11"/>
      <c r="O264" s="12"/>
      <c r="P264" s="11"/>
      <c r="Q264" s="11"/>
      <c r="R264" s="11"/>
      <c r="S264" s="11"/>
      <c r="T264" s="11"/>
      <c r="U264" s="11"/>
      <c r="V264" s="11"/>
      <c r="W264" s="11"/>
      <c r="X264" s="12"/>
    </row>
    <row r="265" spans="4:24" ht="12.75" customHeight="1">
      <c r="D265" s="99"/>
      <c r="E265" s="99"/>
      <c r="F265" s="21"/>
      <c r="G265" s="21"/>
      <c r="I265" s="11"/>
      <c r="J265" s="11"/>
      <c r="K265" s="11"/>
      <c r="L265" s="11"/>
      <c r="M265" s="11"/>
      <c r="N265" s="11"/>
      <c r="O265" s="12"/>
      <c r="P265" s="11"/>
      <c r="Q265" s="11"/>
      <c r="R265" s="11"/>
      <c r="S265" s="11"/>
      <c r="T265" s="11"/>
      <c r="U265" s="11"/>
      <c r="V265" s="11"/>
      <c r="W265" s="11"/>
      <c r="X265" s="12"/>
    </row>
    <row r="266" spans="4:24" ht="12.75" customHeight="1">
      <c r="D266" s="99"/>
      <c r="E266" s="99"/>
      <c r="F266" s="21"/>
      <c r="G266" s="21"/>
      <c r="I266" s="11"/>
      <c r="J266" s="11"/>
      <c r="K266" s="11"/>
      <c r="L266" s="11"/>
      <c r="M266" s="11"/>
      <c r="N266" s="11"/>
      <c r="O266" s="12"/>
      <c r="P266" s="11"/>
      <c r="Q266" s="11"/>
      <c r="R266" s="11"/>
      <c r="S266" s="11"/>
      <c r="T266" s="11"/>
      <c r="U266" s="11"/>
      <c r="V266" s="11"/>
      <c r="W266" s="11"/>
      <c r="X266" s="12"/>
    </row>
    <row r="267" spans="4:24" ht="12.75" customHeight="1">
      <c r="D267" s="99"/>
      <c r="E267" s="99"/>
      <c r="F267" s="21"/>
      <c r="G267" s="21"/>
      <c r="I267" s="11"/>
      <c r="J267" s="11"/>
      <c r="K267" s="11"/>
      <c r="L267" s="11"/>
      <c r="M267" s="11"/>
      <c r="N267" s="11"/>
      <c r="O267" s="12"/>
      <c r="P267" s="11"/>
      <c r="Q267" s="11"/>
      <c r="R267" s="11"/>
      <c r="S267" s="11"/>
      <c r="T267" s="11"/>
      <c r="U267" s="11"/>
      <c r="V267" s="11"/>
      <c r="W267" s="11"/>
      <c r="X267" s="12"/>
    </row>
    <row r="268" spans="4:24" ht="12.75" customHeight="1">
      <c r="D268" s="99"/>
      <c r="E268" s="99"/>
      <c r="F268" s="21"/>
      <c r="G268" s="21"/>
      <c r="I268" s="11"/>
      <c r="J268" s="11"/>
      <c r="K268" s="11"/>
      <c r="L268" s="11"/>
      <c r="M268" s="11"/>
      <c r="N268" s="11"/>
      <c r="O268" s="12"/>
      <c r="P268" s="11"/>
      <c r="Q268" s="11"/>
      <c r="R268" s="11"/>
      <c r="S268" s="11"/>
      <c r="T268" s="11"/>
      <c r="U268" s="11"/>
      <c r="V268" s="11"/>
      <c r="W268" s="11"/>
      <c r="X268" s="12"/>
    </row>
    <row r="269" spans="4:24" ht="12.75" customHeight="1">
      <c r="D269" s="99"/>
      <c r="E269" s="99"/>
      <c r="F269" s="21"/>
      <c r="G269" s="21"/>
      <c r="I269" s="11"/>
      <c r="J269" s="11"/>
      <c r="K269" s="11"/>
      <c r="L269" s="11"/>
      <c r="M269" s="11"/>
      <c r="N269" s="11"/>
      <c r="O269" s="12"/>
      <c r="P269" s="11"/>
      <c r="Q269" s="11"/>
      <c r="R269" s="11"/>
      <c r="S269" s="11"/>
      <c r="T269" s="11"/>
      <c r="U269" s="11"/>
      <c r="V269" s="11"/>
      <c r="W269" s="11"/>
      <c r="X269" s="12"/>
    </row>
    <row r="270" spans="4:24" ht="12.75" customHeight="1">
      <c r="D270" s="99"/>
      <c r="E270" s="99"/>
      <c r="F270" s="21"/>
      <c r="G270" s="21"/>
      <c r="I270" s="11"/>
      <c r="J270" s="11"/>
      <c r="K270" s="11"/>
      <c r="L270" s="11"/>
      <c r="M270" s="11"/>
      <c r="N270" s="11"/>
      <c r="O270" s="12"/>
      <c r="P270" s="11"/>
      <c r="Q270" s="11"/>
      <c r="R270" s="11"/>
      <c r="S270" s="11"/>
      <c r="T270" s="11"/>
      <c r="U270" s="11"/>
      <c r="V270" s="11"/>
      <c r="W270" s="11"/>
      <c r="X270" s="12"/>
    </row>
    <row r="271" spans="4:24">
      <c r="D271" s="99"/>
      <c r="E271" s="99"/>
      <c r="F271" s="21"/>
      <c r="G271" s="21"/>
      <c r="I271" s="11"/>
      <c r="J271" s="11"/>
      <c r="K271" s="11"/>
      <c r="L271" s="11"/>
      <c r="M271" s="11"/>
      <c r="N271" s="11"/>
      <c r="O271" s="12"/>
      <c r="P271" s="11"/>
      <c r="Q271" s="11"/>
      <c r="R271" s="11"/>
      <c r="S271" s="11"/>
      <c r="T271" s="11"/>
      <c r="U271" s="11"/>
      <c r="V271" s="11"/>
      <c r="W271" s="11"/>
      <c r="X271" s="12"/>
    </row>
    <row r="272" spans="4:24">
      <c r="D272" s="99"/>
      <c r="E272" s="99"/>
      <c r="F272" s="21"/>
      <c r="G272" s="21"/>
      <c r="I272" s="11"/>
      <c r="J272" s="11"/>
      <c r="K272" s="11"/>
      <c r="L272" s="11"/>
      <c r="M272" s="11"/>
      <c r="N272" s="11"/>
      <c r="O272" s="12"/>
      <c r="P272" s="11"/>
      <c r="Q272" s="11"/>
      <c r="R272" s="11"/>
      <c r="S272" s="11"/>
      <c r="T272" s="11"/>
      <c r="U272" s="11"/>
      <c r="V272" s="11"/>
      <c r="W272" s="11"/>
      <c r="X272" s="12"/>
    </row>
    <row r="273" spans="4:24">
      <c r="D273" s="99"/>
      <c r="E273" s="99"/>
      <c r="F273" s="21"/>
      <c r="G273" s="21"/>
      <c r="I273" s="11"/>
      <c r="J273" s="11"/>
      <c r="K273" s="11"/>
      <c r="L273" s="11"/>
      <c r="M273" s="11"/>
      <c r="N273" s="11"/>
      <c r="O273" s="12"/>
      <c r="P273" s="11"/>
      <c r="Q273" s="11"/>
      <c r="R273" s="11"/>
      <c r="S273" s="11"/>
      <c r="T273" s="11"/>
      <c r="U273" s="11"/>
      <c r="V273" s="11"/>
      <c r="W273" s="11"/>
      <c r="X273" s="12"/>
    </row>
    <row r="274" spans="4:24">
      <c r="D274" s="99"/>
      <c r="E274" s="99"/>
      <c r="F274" s="21"/>
      <c r="G274" s="21"/>
      <c r="I274" s="11"/>
      <c r="J274" s="11"/>
      <c r="K274" s="11"/>
      <c r="L274" s="11"/>
      <c r="M274" s="11"/>
      <c r="N274" s="11"/>
      <c r="O274" s="12"/>
      <c r="P274" s="11"/>
      <c r="Q274" s="11"/>
      <c r="R274" s="11"/>
      <c r="S274" s="11"/>
      <c r="T274" s="11"/>
      <c r="U274" s="11"/>
      <c r="V274" s="11"/>
      <c r="W274" s="11"/>
      <c r="X274" s="12"/>
    </row>
    <row r="275" spans="4:24">
      <c r="D275" s="99"/>
      <c r="E275" s="99"/>
      <c r="F275" s="21"/>
      <c r="G275" s="21"/>
      <c r="I275" s="11"/>
      <c r="J275" s="11"/>
      <c r="K275" s="11"/>
      <c r="L275" s="11"/>
      <c r="M275" s="11"/>
      <c r="N275" s="11"/>
      <c r="O275" s="12"/>
      <c r="P275" s="11"/>
      <c r="Q275" s="11"/>
      <c r="R275" s="11"/>
      <c r="S275" s="11"/>
      <c r="T275" s="11"/>
      <c r="U275" s="11"/>
      <c r="V275" s="11"/>
      <c r="W275" s="11"/>
      <c r="X275" s="12"/>
    </row>
    <row r="276" spans="4:24">
      <c r="D276" s="99"/>
      <c r="E276" s="99"/>
      <c r="F276" s="21"/>
      <c r="G276" s="21"/>
      <c r="I276" s="11"/>
      <c r="J276" s="11"/>
      <c r="K276" s="11"/>
      <c r="L276" s="11"/>
      <c r="M276" s="11"/>
      <c r="N276" s="11"/>
      <c r="O276" s="12"/>
      <c r="P276" s="11"/>
      <c r="Q276" s="11"/>
      <c r="R276" s="11"/>
      <c r="S276" s="11"/>
      <c r="T276" s="11"/>
      <c r="U276" s="11"/>
      <c r="V276" s="11"/>
      <c r="W276" s="11"/>
      <c r="X276" s="12"/>
    </row>
    <row r="277" spans="4:24">
      <c r="D277" s="99"/>
      <c r="E277" s="99"/>
      <c r="F277" s="21"/>
      <c r="G277" s="21"/>
      <c r="I277" s="11"/>
      <c r="J277" s="11"/>
      <c r="K277" s="11"/>
      <c r="L277" s="11"/>
      <c r="M277" s="11"/>
      <c r="N277" s="11"/>
      <c r="O277" s="12"/>
      <c r="P277" s="11"/>
      <c r="Q277" s="11"/>
      <c r="R277" s="11"/>
      <c r="S277" s="11"/>
      <c r="T277" s="11"/>
      <c r="U277" s="11"/>
      <c r="V277" s="11"/>
      <c r="W277" s="11"/>
      <c r="X277" s="12"/>
    </row>
    <row r="278" spans="4:24">
      <c r="D278" s="99"/>
      <c r="E278" s="99"/>
      <c r="F278" s="21"/>
      <c r="G278" s="21"/>
      <c r="I278" s="11"/>
      <c r="J278" s="11"/>
      <c r="K278" s="11"/>
      <c r="L278" s="11"/>
      <c r="M278" s="11"/>
      <c r="N278" s="11"/>
      <c r="O278" s="12"/>
      <c r="P278" s="11"/>
      <c r="Q278" s="11"/>
      <c r="R278" s="11"/>
      <c r="S278" s="11"/>
      <c r="T278" s="11"/>
      <c r="U278" s="11"/>
      <c r="V278" s="11"/>
      <c r="W278" s="11"/>
      <c r="X278" s="12"/>
    </row>
    <row r="279" spans="4:24">
      <c r="D279" s="99"/>
      <c r="E279" s="99"/>
      <c r="F279" s="21"/>
      <c r="G279" s="21"/>
      <c r="I279" s="11"/>
      <c r="J279" s="11"/>
      <c r="K279" s="11"/>
      <c r="L279" s="11"/>
      <c r="M279" s="11"/>
      <c r="N279" s="11"/>
      <c r="O279" s="12"/>
      <c r="P279" s="11"/>
      <c r="Q279" s="11"/>
      <c r="R279" s="11"/>
      <c r="S279" s="11"/>
      <c r="T279" s="11"/>
      <c r="U279" s="11"/>
      <c r="V279" s="11"/>
      <c r="W279" s="11"/>
      <c r="X279" s="12"/>
    </row>
    <row r="280" spans="4:24">
      <c r="D280" s="99"/>
      <c r="E280" s="99"/>
      <c r="F280" s="21"/>
      <c r="G280" s="21"/>
      <c r="I280" s="11"/>
      <c r="J280" s="11"/>
      <c r="K280" s="11"/>
      <c r="L280" s="11"/>
      <c r="M280" s="11"/>
      <c r="N280" s="11"/>
      <c r="O280" s="12"/>
      <c r="P280" s="11"/>
      <c r="Q280" s="11"/>
      <c r="R280" s="11"/>
      <c r="S280" s="11"/>
      <c r="T280" s="11"/>
      <c r="U280" s="11"/>
      <c r="V280" s="11"/>
      <c r="W280" s="11"/>
      <c r="X280" s="12"/>
    </row>
    <row r="281" spans="4:24">
      <c r="D281" s="99"/>
      <c r="E281" s="99"/>
      <c r="F281" s="21"/>
      <c r="G281" s="21"/>
      <c r="I281" s="11"/>
      <c r="J281" s="11"/>
      <c r="K281" s="11"/>
      <c r="L281" s="11"/>
      <c r="M281" s="11"/>
      <c r="N281" s="11"/>
      <c r="O281" s="12"/>
      <c r="P281" s="11"/>
      <c r="Q281" s="11"/>
      <c r="R281" s="11"/>
      <c r="S281" s="11"/>
      <c r="T281" s="11"/>
      <c r="U281" s="11"/>
      <c r="V281" s="11"/>
      <c r="W281" s="11"/>
      <c r="X281" s="12"/>
    </row>
    <row r="282" spans="4:24">
      <c r="D282" s="99"/>
      <c r="E282" s="99"/>
      <c r="F282" s="21"/>
      <c r="G282" s="21"/>
      <c r="I282" s="11"/>
      <c r="J282" s="11"/>
      <c r="K282" s="11"/>
      <c r="L282" s="11"/>
      <c r="M282" s="11"/>
      <c r="N282" s="11"/>
      <c r="O282" s="12"/>
      <c r="P282" s="11"/>
      <c r="Q282" s="11"/>
      <c r="R282" s="11"/>
      <c r="S282" s="11"/>
      <c r="T282" s="11"/>
      <c r="U282" s="11"/>
      <c r="V282" s="11"/>
      <c r="W282" s="11"/>
      <c r="X282" s="12"/>
    </row>
    <row r="283" spans="4:24">
      <c r="D283" s="99"/>
      <c r="E283" s="99"/>
      <c r="F283" s="21"/>
      <c r="G283" s="21"/>
      <c r="I283" s="11"/>
      <c r="J283" s="11"/>
      <c r="K283" s="11"/>
      <c r="L283" s="11"/>
      <c r="M283" s="11"/>
      <c r="N283" s="11"/>
      <c r="O283" s="12"/>
      <c r="P283" s="11"/>
      <c r="Q283" s="11"/>
      <c r="R283" s="11"/>
      <c r="S283" s="11"/>
      <c r="T283" s="11"/>
      <c r="U283" s="11"/>
      <c r="V283" s="11"/>
      <c r="W283" s="11"/>
      <c r="X283" s="12"/>
    </row>
    <row r="284" spans="4:24">
      <c r="D284" s="99"/>
      <c r="E284" s="99"/>
      <c r="F284" s="21"/>
      <c r="G284" s="21"/>
      <c r="I284" s="11"/>
      <c r="J284" s="11"/>
      <c r="K284" s="11"/>
      <c r="L284" s="11"/>
      <c r="M284" s="11"/>
      <c r="N284" s="11"/>
      <c r="O284" s="12"/>
      <c r="P284" s="11"/>
      <c r="Q284" s="11"/>
      <c r="R284" s="11"/>
      <c r="S284" s="11"/>
      <c r="T284" s="11"/>
      <c r="U284" s="11"/>
      <c r="V284" s="11"/>
      <c r="W284" s="11"/>
      <c r="X284" s="12"/>
    </row>
    <row r="285" spans="4:24">
      <c r="D285" s="99"/>
      <c r="E285" s="99"/>
      <c r="F285" s="21"/>
      <c r="G285" s="21"/>
      <c r="I285" s="11"/>
      <c r="J285" s="11"/>
      <c r="K285" s="11"/>
      <c r="L285" s="11"/>
      <c r="M285" s="11"/>
      <c r="N285" s="11"/>
      <c r="O285" s="12"/>
      <c r="P285" s="11"/>
      <c r="Q285" s="11"/>
      <c r="R285" s="11"/>
      <c r="S285" s="11"/>
      <c r="T285" s="11"/>
      <c r="U285" s="11"/>
      <c r="V285" s="11"/>
      <c r="W285" s="11"/>
      <c r="X285" s="12"/>
    </row>
    <row r="286" spans="4:24">
      <c r="D286" s="99"/>
      <c r="E286" s="99"/>
      <c r="F286" s="21"/>
      <c r="G286" s="21"/>
      <c r="I286" s="11"/>
      <c r="J286" s="11"/>
      <c r="K286" s="11"/>
      <c r="L286" s="11"/>
      <c r="M286" s="11"/>
      <c r="N286" s="11"/>
      <c r="O286" s="12"/>
      <c r="P286" s="11"/>
      <c r="Q286" s="11"/>
      <c r="R286" s="11"/>
      <c r="S286" s="11"/>
      <c r="T286" s="11"/>
      <c r="U286" s="11"/>
      <c r="V286" s="11"/>
      <c r="W286" s="11"/>
      <c r="X286" s="12"/>
    </row>
    <row r="287" spans="4:24">
      <c r="D287" s="99"/>
      <c r="E287" s="99"/>
      <c r="F287" s="21"/>
      <c r="G287" s="21"/>
      <c r="I287" s="11"/>
      <c r="J287" s="11"/>
      <c r="K287" s="11"/>
      <c r="L287" s="11"/>
      <c r="M287" s="11"/>
      <c r="N287" s="11"/>
      <c r="O287" s="12"/>
      <c r="P287" s="11"/>
      <c r="Q287" s="11"/>
      <c r="R287" s="11"/>
      <c r="S287" s="11"/>
      <c r="T287" s="11"/>
      <c r="U287" s="11"/>
      <c r="V287" s="11"/>
      <c r="W287" s="11"/>
      <c r="X287" s="12"/>
    </row>
    <row r="288" spans="4:24">
      <c r="D288" s="99"/>
      <c r="E288" s="99"/>
      <c r="F288" s="21"/>
      <c r="G288" s="21"/>
      <c r="I288" s="11"/>
      <c r="J288" s="11"/>
      <c r="K288" s="11"/>
      <c r="L288" s="11"/>
      <c r="M288" s="11"/>
      <c r="N288" s="11"/>
      <c r="O288" s="12"/>
      <c r="P288" s="11"/>
      <c r="Q288" s="11"/>
      <c r="R288" s="11"/>
      <c r="S288" s="11"/>
      <c r="T288" s="11"/>
      <c r="U288" s="11"/>
      <c r="V288" s="11"/>
      <c r="W288" s="11"/>
      <c r="X288" s="12"/>
    </row>
    <row r="289" spans="4:24">
      <c r="D289" s="99"/>
      <c r="E289" s="99"/>
      <c r="F289" s="21"/>
      <c r="G289" s="21"/>
      <c r="I289" s="11"/>
      <c r="J289" s="11"/>
      <c r="K289" s="11"/>
      <c r="L289" s="11"/>
      <c r="M289" s="11"/>
      <c r="N289" s="11"/>
      <c r="O289" s="12"/>
      <c r="P289" s="11"/>
      <c r="Q289" s="11"/>
      <c r="R289" s="11"/>
      <c r="S289" s="11"/>
      <c r="T289" s="11"/>
      <c r="U289" s="11"/>
      <c r="V289" s="11"/>
      <c r="W289" s="11"/>
      <c r="X289" s="12"/>
    </row>
    <row r="290" spans="4:24">
      <c r="D290" s="99"/>
      <c r="E290" s="99"/>
      <c r="F290" s="21"/>
      <c r="G290" s="21"/>
      <c r="I290" s="11"/>
      <c r="J290" s="11"/>
      <c r="K290" s="11"/>
      <c r="L290" s="11"/>
      <c r="M290" s="11"/>
      <c r="N290" s="11"/>
      <c r="O290" s="12"/>
      <c r="P290" s="11"/>
      <c r="Q290" s="11"/>
      <c r="R290" s="11"/>
      <c r="S290" s="11"/>
      <c r="T290" s="11"/>
      <c r="U290" s="11"/>
      <c r="V290" s="11"/>
      <c r="W290" s="11"/>
      <c r="X290" s="12"/>
    </row>
    <row r="291" spans="4:24">
      <c r="D291" s="99"/>
      <c r="E291" s="99"/>
      <c r="F291" s="21"/>
      <c r="G291" s="21"/>
      <c r="I291" s="11"/>
      <c r="J291" s="11"/>
      <c r="K291" s="11"/>
      <c r="L291" s="11"/>
      <c r="M291" s="11"/>
      <c r="N291" s="11"/>
      <c r="O291" s="12"/>
      <c r="P291" s="11"/>
      <c r="Q291" s="11"/>
      <c r="R291" s="11"/>
      <c r="S291" s="11"/>
      <c r="T291" s="11"/>
      <c r="U291" s="11"/>
      <c r="V291" s="11"/>
      <c r="W291" s="11"/>
      <c r="X291" s="12"/>
    </row>
    <row r="292" spans="4:24">
      <c r="D292" s="99"/>
      <c r="E292" s="99"/>
      <c r="F292" s="21"/>
      <c r="G292" s="21"/>
      <c r="I292" s="11"/>
      <c r="J292" s="11"/>
      <c r="K292" s="11"/>
      <c r="L292" s="11"/>
      <c r="M292" s="11"/>
      <c r="N292" s="11"/>
      <c r="O292" s="12"/>
      <c r="P292" s="11"/>
      <c r="Q292" s="11"/>
      <c r="R292" s="11"/>
      <c r="S292" s="11"/>
      <c r="T292" s="11"/>
      <c r="U292" s="11"/>
      <c r="V292" s="11"/>
      <c r="W292" s="11"/>
      <c r="X292" s="12"/>
    </row>
    <row r="293" spans="4:24">
      <c r="D293" s="99"/>
      <c r="E293" s="99"/>
      <c r="F293" s="21"/>
      <c r="G293" s="21"/>
      <c r="I293" s="11"/>
      <c r="J293" s="11"/>
      <c r="K293" s="11"/>
      <c r="L293" s="11"/>
      <c r="M293" s="11"/>
      <c r="N293" s="11"/>
      <c r="O293" s="12"/>
      <c r="P293" s="11"/>
      <c r="Q293" s="11"/>
      <c r="R293" s="11"/>
      <c r="S293" s="11"/>
      <c r="T293" s="11"/>
      <c r="U293" s="11"/>
      <c r="V293" s="11"/>
      <c r="W293" s="11"/>
      <c r="X293" s="12"/>
    </row>
    <row r="294" spans="4:24">
      <c r="D294" s="99"/>
      <c r="E294" s="99"/>
      <c r="F294" s="21"/>
      <c r="G294" s="21"/>
      <c r="I294" s="11"/>
      <c r="J294" s="11"/>
      <c r="K294" s="11"/>
      <c r="L294" s="11"/>
      <c r="M294" s="11"/>
      <c r="N294" s="11"/>
      <c r="O294" s="12"/>
      <c r="P294" s="11"/>
      <c r="Q294" s="11"/>
      <c r="R294" s="11"/>
      <c r="S294" s="11"/>
      <c r="T294" s="11"/>
      <c r="U294" s="11"/>
      <c r="V294" s="11"/>
      <c r="W294" s="11"/>
      <c r="X294" s="12"/>
    </row>
    <row r="295" spans="4:24">
      <c r="D295" s="99"/>
      <c r="E295" s="99"/>
      <c r="F295" s="21"/>
      <c r="G295" s="21"/>
      <c r="I295" s="11"/>
      <c r="J295" s="11"/>
      <c r="K295" s="11"/>
      <c r="L295" s="11"/>
      <c r="M295" s="11"/>
      <c r="N295" s="11"/>
      <c r="O295" s="12"/>
      <c r="P295" s="11"/>
      <c r="Q295" s="11"/>
      <c r="R295" s="11"/>
      <c r="S295" s="11"/>
      <c r="T295" s="11"/>
      <c r="U295" s="11"/>
      <c r="V295" s="11"/>
      <c r="W295" s="11"/>
      <c r="X295" s="12"/>
    </row>
    <row r="296" spans="4:24">
      <c r="D296" s="99"/>
      <c r="E296" s="99"/>
      <c r="F296" s="21"/>
      <c r="G296" s="21"/>
      <c r="I296" s="11"/>
      <c r="J296" s="11"/>
      <c r="K296" s="11"/>
      <c r="L296" s="11"/>
      <c r="M296" s="11"/>
      <c r="N296" s="11"/>
      <c r="O296" s="12"/>
      <c r="P296" s="11"/>
      <c r="Q296" s="11"/>
      <c r="R296" s="11"/>
      <c r="S296" s="11"/>
      <c r="T296" s="11"/>
      <c r="U296" s="11"/>
      <c r="V296" s="11"/>
      <c r="W296" s="11"/>
      <c r="X296" s="12"/>
    </row>
    <row r="297" spans="4:24">
      <c r="D297" s="99"/>
      <c r="E297" s="99"/>
      <c r="F297" s="21"/>
      <c r="G297" s="21"/>
      <c r="I297" s="11"/>
      <c r="J297" s="11"/>
      <c r="K297" s="11"/>
      <c r="L297" s="11"/>
      <c r="M297" s="11"/>
      <c r="N297" s="11"/>
      <c r="O297" s="12"/>
      <c r="P297" s="11"/>
      <c r="Q297" s="11"/>
      <c r="R297" s="11"/>
      <c r="S297" s="11"/>
      <c r="T297" s="11"/>
      <c r="U297" s="11"/>
      <c r="V297" s="11"/>
      <c r="W297" s="11"/>
      <c r="X297" s="12"/>
    </row>
    <row r="298" spans="4:24">
      <c r="D298" s="99"/>
      <c r="E298" s="99"/>
      <c r="F298" s="21"/>
      <c r="G298" s="21"/>
      <c r="I298" s="11"/>
      <c r="J298" s="11"/>
      <c r="K298" s="11"/>
      <c r="L298" s="11"/>
      <c r="M298" s="11"/>
      <c r="N298" s="11"/>
      <c r="O298" s="12"/>
      <c r="P298" s="11"/>
      <c r="Q298" s="11"/>
      <c r="R298" s="11"/>
      <c r="S298" s="11"/>
      <c r="T298" s="11"/>
      <c r="U298" s="11"/>
      <c r="V298" s="11"/>
      <c r="W298" s="11"/>
      <c r="X298" s="12"/>
    </row>
    <row r="299" spans="4:24">
      <c r="D299" s="99"/>
      <c r="E299" s="99"/>
      <c r="F299" s="21"/>
      <c r="G299" s="21"/>
      <c r="I299" s="11"/>
      <c r="J299" s="11"/>
      <c r="K299" s="11"/>
      <c r="L299" s="11"/>
      <c r="M299" s="11"/>
      <c r="N299" s="11"/>
      <c r="O299" s="12"/>
      <c r="P299" s="11"/>
      <c r="Q299" s="11"/>
      <c r="R299" s="11"/>
      <c r="S299" s="11"/>
      <c r="T299" s="11"/>
      <c r="U299" s="11"/>
      <c r="V299" s="11"/>
      <c r="W299" s="11"/>
      <c r="X299" s="12"/>
    </row>
    <row r="300" spans="4:24">
      <c r="D300" s="99"/>
      <c r="E300" s="99"/>
      <c r="F300" s="21"/>
      <c r="G300" s="21"/>
      <c r="I300" s="11"/>
      <c r="J300" s="11"/>
      <c r="K300" s="11"/>
      <c r="L300" s="11"/>
      <c r="M300" s="11"/>
      <c r="N300" s="11"/>
      <c r="O300" s="12"/>
      <c r="P300" s="11"/>
      <c r="Q300" s="11"/>
      <c r="R300" s="11"/>
      <c r="S300" s="11"/>
      <c r="T300" s="11"/>
      <c r="U300" s="11"/>
      <c r="V300" s="11"/>
      <c r="W300" s="11"/>
      <c r="X300" s="12"/>
    </row>
    <row r="301" spans="4:24">
      <c r="D301" s="99"/>
      <c r="E301" s="99"/>
      <c r="F301" s="21"/>
      <c r="G301" s="21"/>
      <c r="I301" s="11"/>
      <c r="J301" s="11"/>
      <c r="K301" s="11"/>
      <c r="L301" s="11"/>
      <c r="M301" s="11"/>
      <c r="N301" s="11"/>
      <c r="O301" s="12"/>
      <c r="P301" s="11"/>
      <c r="Q301" s="11"/>
      <c r="R301" s="11"/>
      <c r="S301" s="11"/>
      <c r="T301" s="11"/>
      <c r="U301" s="11"/>
      <c r="V301" s="11"/>
      <c r="W301" s="11"/>
      <c r="X301" s="12"/>
    </row>
    <row r="302" spans="4:24">
      <c r="D302" s="99"/>
      <c r="E302" s="99"/>
      <c r="F302" s="21"/>
      <c r="G302" s="21"/>
      <c r="I302" s="11"/>
      <c r="J302" s="11"/>
      <c r="K302" s="11"/>
      <c r="L302" s="11"/>
      <c r="M302" s="11"/>
      <c r="N302" s="11"/>
      <c r="O302" s="12"/>
      <c r="P302" s="11"/>
      <c r="Q302" s="11"/>
      <c r="R302" s="11"/>
      <c r="S302" s="11"/>
      <c r="T302" s="11"/>
      <c r="U302" s="11"/>
      <c r="V302" s="11"/>
      <c r="W302" s="11"/>
      <c r="X302" s="12"/>
    </row>
    <row r="303" spans="4:24">
      <c r="D303" s="99"/>
      <c r="E303" s="99"/>
      <c r="F303" s="21"/>
      <c r="G303" s="21"/>
      <c r="I303" s="11"/>
      <c r="J303" s="11"/>
      <c r="K303" s="11"/>
      <c r="L303" s="11"/>
      <c r="M303" s="11"/>
      <c r="N303" s="11"/>
      <c r="O303" s="12"/>
      <c r="P303" s="11"/>
      <c r="Q303" s="11"/>
      <c r="R303" s="11"/>
      <c r="S303" s="11"/>
      <c r="T303" s="11"/>
      <c r="U303" s="11"/>
      <c r="V303" s="11"/>
      <c r="W303" s="11"/>
      <c r="X303" s="12"/>
    </row>
    <row r="304" spans="4:24">
      <c r="D304" s="99"/>
      <c r="E304" s="99"/>
      <c r="F304" s="21"/>
      <c r="G304" s="21"/>
      <c r="I304" s="11"/>
      <c r="J304" s="11"/>
      <c r="K304" s="11"/>
      <c r="L304" s="11"/>
      <c r="M304" s="11"/>
      <c r="N304" s="11"/>
      <c r="O304" s="12"/>
      <c r="P304" s="11"/>
      <c r="Q304" s="11"/>
      <c r="R304" s="11"/>
      <c r="S304" s="11"/>
      <c r="T304" s="11"/>
      <c r="U304" s="11"/>
      <c r="V304" s="11"/>
      <c r="W304" s="11"/>
      <c r="X304" s="12"/>
    </row>
    <row r="305" spans="4:24">
      <c r="D305" s="99"/>
      <c r="E305" s="99"/>
      <c r="F305" s="21"/>
      <c r="G305" s="21"/>
      <c r="I305" s="11"/>
      <c r="J305" s="11"/>
      <c r="K305" s="11"/>
      <c r="L305" s="11"/>
      <c r="M305" s="11"/>
      <c r="N305" s="11"/>
      <c r="O305" s="12"/>
      <c r="P305" s="11"/>
      <c r="Q305" s="11"/>
      <c r="R305" s="11"/>
      <c r="S305" s="11"/>
      <c r="T305" s="11"/>
      <c r="U305" s="11"/>
      <c r="V305" s="11"/>
      <c r="W305" s="11"/>
      <c r="X305" s="12"/>
    </row>
    <row r="306" spans="4:24">
      <c r="D306" s="99"/>
      <c r="E306" s="99"/>
      <c r="F306" s="21"/>
      <c r="G306" s="21"/>
      <c r="I306" s="11"/>
      <c r="J306" s="11"/>
      <c r="K306" s="11"/>
      <c r="L306" s="11"/>
      <c r="M306" s="11"/>
      <c r="N306" s="11"/>
      <c r="O306" s="12"/>
      <c r="P306" s="11"/>
      <c r="Q306" s="11"/>
      <c r="R306" s="11"/>
      <c r="S306" s="11"/>
      <c r="T306" s="11"/>
      <c r="U306" s="11"/>
      <c r="V306" s="11"/>
      <c r="W306" s="11"/>
      <c r="X306" s="12"/>
    </row>
    <row r="307" spans="4:24">
      <c r="D307" s="99"/>
      <c r="E307" s="99"/>
      <c r="F307" s="21"/>
      <c r="G307" s="21"/>
      <c r="I307" s="11"/>
      <c r="J307" s="11"/>
      <c r="K307" s="11"/>
      <c r="L307" s="11"/>
      <c r="M307" s="11"/>
      <c r="N307" s="11"/>
      <c r="O307" s="12"/>
      <c r="P307" s="11"/>
      <c r="Q307" s="11"/>
      <c r="R307" s="11"/>
      <c r="S307" s="11"/>
      <c r="T307" s="11"/>
      <c r="U307" s="11"/>
      <c r="V307" s="11"/>
      <c r="W307" s="11"/>
      <c r="X307" s="12"/>
    </row>
    <row r="308" spans="4:24">
      <c r="D308" s="99"/>
      <c r="E308" s="99"/>
      <c r="F308" s="21"/>
      <c r="G308" s="21"/>
      <c r="I308" s="11"/>
      <c r="J308" s="11"/>
      <c r="K308" s="11"/>
      <c r="L308" s="11"/>
      <c r="M308" s="11"/>
      <c r="N308" s="11"/>
      <c r="O308" s="12"/>
      <c r="P308" s="11"/>
      <c r="Q308" s="11"/>
      <c r="R308" s="11"/>
      <c r="S308" s="11"/>
      <c r="T308" s="11"/>
      <c r="U308" s="11"/>
      <c r="V308" s="11"/>
      <c r="W308" s="11"/>
      <c r="X308" s="12"/>
    </row>
    <row r="309" spans="4:24">
      <c r="D309" s="99"/>
      <c r="E309" s="99"/>
      <c r="F309" s="21"/>
      <c r="G309" s="21"/>
      <c r="I309" s="11"/>
      <c r="J309" s="11"/>
      <c r="K309" s="11"/>
      <c r="L309" s="11"/>
      <c r="M309" s="11"/>
      <c r="N309" s="11"/>
      <c r="O309" s="12"/>
      <c r="P309" s="11"/>
      <c r="Q309" s="11"/>
      <c r="R309" s="11"/>
      <c r="S309" s="11"/>
      <c r="T309" s="11"/>
      <c r="U309" s="11"/>
      <c r="V309" s="11"/>
      <c r="W309" s="11"/>
      <c r="X309" s="12"/>
    </row>
    <row r="310" spans="4:24">
      <c r="D310" s="99"/>
      <c r="E310" s="99"/>
      <c r="F310" s="21"/>
      <c r="G310" s="21"/>
      <c r="I310" s="11"/>
      <c r="J310" s="11"/>
      <c r="K310" s="11"/>
      <c r="L310" s="11"/>
      <c r="M310" s="11"/>
      <c r="N310" s="11"/>
      <c r="O310" s="12"/>
      <c r="P310" s="11"/>
      <c r="Q310" s="11"/>
      <c r="R310" s="11"/>
      <c r="S310" s="11"/>
      <c r="T310" s="11"/>
      <c r="U310" s="11"/>
      <c r="V310" s="11"/>
      <c r="W310" s="11"/>
      <c r="X310" s="12"/>
    </row>
    <row r="311" spans="4:24">
      <c r="D311" s="99"/>
      <c r="E311" s="99"/>
      <c r="F311" s="21"/>
      <c r="G311" s="21"/>
      <c r="I311" s="11"/>
      <c r="J311" s="11"/>
      <c r="K311" s="11"/>
      <c r="L311" s="11"/>
      <c r="M311" s="11"/>
      <c r="N311" s="11"/>
      <c r="O311" s="12"/>
      <c r="P311" s="11"/>
      <c r="Q311" s="11"/>
      <c r="R311" s="11"/>
      <c r="S311" s="11"/>
      <c r="T311" s="11"/>
      <c r="U311" s="11"/>
      <c r="V311" s="11"/>
      <c r="W311" s="11"/>
      <c r="X311" s="12"/>
    </row>
    <row r="312" spans="4:24">
      <c r="D312" s="99"/>
      <c r="E312" s="99"/>
      <c r="F312" s="21"/>
      <c r="G312" s="21"/>
      <c r="I312" s="11"/>
      <c r="J312" s="11"/>
      <c r="K312" s="11"/>
      <c r="L312" s="11"/>
      <c r="M312" s="11"/>
      <c r="N312" s="11"/>
      <c r="O312" s="12"/>
      <c r="P312" s="11"/>
      <c r="Q312" s="11"/>
      <c r="R312" s="11"/>
      <c r="S312" s="11"/>
      <c r="T312" s="11"/>
      <c r="U312" s="11"/>
      <c r="V312" s="11"/>
      <c r="W312" s="11"/>
      <c r="X312" s="12"/>
    </row>
    <row r="313" spans="4:24">
      <c r="D313" s="99"/>
      <c r="E313" s="99"/>
      <c r="F313" s="21"/>
      <c r="G313" s="21"/>
      <c r="I313" s="11"/>
      <c r="J313" s="11"/>
      <c r="K313" s="11"/>
      <c r="L313" s="11"/>
      <c r="M313" s="11"/>
      <c r="N313" s="11"/>
      <c r="O313" s="12"/>
      <c r="P313" s="11"/>
      <c r="Q313" s="11"/>
      <c r="R313" s="11"/>
      <c r="S313" s="11"/>
      <c r="T313" s="11"/>
      <c r="U313" s="11"/>
      <c r="V313" s="11"/>
      <c r="W313" s="11"/>
      <c r="X313" s="12"/>
    </row>
    <row r="314" spans="4:24">
      <c r="D314" s="99"/>
      <c r="E314" s="99"/>
      <c r="F314" s="21"/>
      <c r="G314" s="21"/>
      <c r="I314" s="11"/>
      <c r="J314" s="11"/>
      <c r="K314" s="11"/>
      <c r="L314" s="11"/>
      <c r="M314" s="11"/>
      <c r="N314" s="11"/>
      <c r="O314" s="12"/>
      <c r="P314" s="11"/>
      <c r="Q314" s="11"/>
      <c r="R314" s="11"/>
      <c r="S314" s="11"/>
      <c r="T314" s="11"/>
      <c r="U314" s="11"/>
      <c r="V314" s="11"/>
      <c r="W314" s="11"/>
      <c r="X314" s="12"/>
    </row>
    <row r="315" spans="4:24">
      <c r="D315" s="99"/>
      <c r="E315" s="99"/>
      <c r="F315" s="21"/>
      <c r="G315" s="21"/>
      <c r="I315" s="11"/>
      <c r="J315" s="11"/>
      <c r="K315" s="11"/>
      <c r="L315" s="11"/>
      <c r="M315" s="11"/>
      <c r="N315" s="11"/>
      <c r="O315" s="12"/>
      <c r="P315" s="11"/>
      <c r="Q315" s="11"/>
      <c r="R315" s="11"/>
      <c r="S315" s="11"/>
      <c r="T315" s="11"/>
      <c r="U315" s="11"/>
      <c r="V315" s="11"/>
      <c r="W315" s="11"/>
      <c r="X315" s="12"/>
    </row>
    <row r="316" spans="4:24">
      <c r="D316" s="99"/>
      <c r="E316" s="99"/>
      <c r="F316" s="21"/>
      <c r="G316" s="21"/>
      <c r="I316" s="11"/>
      <c r="J316" s="11"/>
      <c r="K316" s="11"/>
      <c r="L316" s="11"/>
      <c r="M316" s="11"/>
      <c r="N316" s="11"/>
      <c r="O316" s="12"/>
      <c r="P316" s="11"/>
      <c r="Q316" s="11"/>
      <c r="R316" s="11"/>
      <c r="S316" s="11"/>
      <c r="T316" s="11"/>
      <c r="U316" s="11"/>
      <c r="V316" s="11"/>
      <c r="W316" s="11"/>
      <c r="X316" s="12"/>
    </row>
    <row r="317" spans="4:24">
      <c r="D317" s="99"/>
      <c r="E317" s="99"/>
      <c r="F317" s="21"/>
      <c r="G317" s="21"/>
      <c r="I317" s="11"/>
      <c r="J317" s="11"/>
      <c r="K317" s="11"/>
      <c r="L317" s="11"/>
      <c r="M317" s="11"/>
      <c r="N317" s="11"/>
      <c r="O317" s="12"/>
      <c r="P317" s="11"/>
      <c r="Q317" s="11"/>
      <c r="R317" s="11"/>
      <c r="S317" s="11"/>
      <c r="T317" s="11"/>
      <c r="U317" s="11"/>
      <c r="V317" s="11"/>
      <c r="W317" s="11"/>
      <c r="X317" s="12"/>
    </row>
    <row r="318" spans="4:24">
      <c r="D318" s="99"/>
      <c r="E318" s="99"/>
      <c r="F318" s="21"/>
      <c r="G318" s="21"/>
      <c r="I318" s="11"/>
      <c r="J318" s="11"/>
      <c r="K318" s="11"/>
      <c r="L318" s="11"/>
      <c r="M318" s="11"/>
      <c r="N318" s="11"/>
      <c r="O318" s="12"/>
      <c r="P318" s="11"/>
      <c r="Q318" s="11"/>
      <c r="R318" s="11"/>
      <c r="S318" s="11"/>
      <c r="T318" s="11"/>
      <c r="U318" s="11"/>
      <c r="V318" s="11"/>
      <c r="W318" s="11"/>
      <c r="X318" s="12"/>
    </row>
    <row r="319" spans="4:24">
      <c r="D319" s="99"/>
      <c r="E319" s="99"/>
      <c r="F319" s="21"/>
      <c r="G319" s="21"/>
      <c r="I319" s="11"/>
      <c r="J319" s="11"/>
      <c r="K319" s="11"/>
      <c r="L319" s="11"/>
      <c r="M319" s="11"/>
      <c r="N319" s="11"/>
      <c r="O319" s="12"/>
      <c r="P319" s="11"/>
      <c r="Q319" s="11"/>
      <c r="R319" s="11"/>
      <c r="S319" s="11"/>
      <c r="T319" s="11"/>
      <c r="U319" s="11"/>
      <c r="V319" s="11"/>
      <c r="W319" s="11"/>
      <c r="X319" s="12"/>
    </row>
    <row r="320" spans="4:24">
      <c r="D320" s="99"/>
      <c r="E320" s="99"/>
      <c r="F320" s="21"/>
      <c r="G320" s="21"/>
      <c r="I320" s="11"/>
      <c r="J320" s="11"/>
      <c r="K320" s="11"/>
      <c r="L320" s="11"/>
      <c r="M320" s="11"/>
      <c r="N320" s="11"/>
      <c r="O320" s="12"/>
      <c r="P320" s="11"/>
      <c r="Q320" s="11"/>
      <c r="R320" s="11"/>
      <c r="S320" s="11"/>
      <c r="T320" s="11"/>
      <c r="U320" s="11"/>
      <c r="V320" s="11"/>
      <c r="W320" s="11"/>
      <c r="X320" s="12"/>
    </row>
    <row r="321" spans="4:24">
      <c r="D321" s="99"/>
      <c r="E321" s="99"/>
      <c r="F321" s="21"/>
      <c r="G321" s="21"/>
      <c r="I321" s="11"/>
      <c r="J321" s="11"/>
      <c r="K321" s="11"/>
      <c r="L321" s="11"/>
      <c r="M321" s="11"/>
      <c r="N321" s="11"/>
      <c r="O321" s="12"/>
      <c r="P321" s="11"/>
      <c r="Q321" s="11"/>
      <c r="R321" s="11"/>
      <c r="S321" s="11"/>
      <c r="T321" s="11"/>
      <c r="U321" s="11"/>
      <c r="V321" s="11"/>
      <c r="W321" s="11"/>
      <c r="X321" s="12"/>
    </row>
    <row r="322" spans="4:24">
      <c r="D322" s="99"/>
      <c r="E322" s="99"/>
      <c r="F322" s="21"/>
      <c r="G322" s="21"/>
      <c r="I322" s="11"/>
      <c r="J322" s="11"/>
      <c r="K322" s="11"/>
      <c r="L322" s="11"/>
      <c r="M322" s="11"/>
      <c r="N322" s="11"/>
      <c r="O322" s="12"/>
      <c r="P322" s="11"/>
      <c r="Q322" s="11"/>
      <c r="R322" s="11"/>
      <c r="S322" s="11"/>
      <c r="T322" s="11"/>
      <c r="U322" s="11"/>
      <c r="V322" s="11"/>
      <c r="W322" s="11"/>
      <c r="X322" s="12"/>
    </row>
    <row r="323" spans="4:24">
      <c r="D323" s="99"/>
      <c r="E323" s="99"/>
      <c r="F323" s="21"/>
      <c r="G323" s="21"/>
      <c r="I323" s="11"/>
      <c r="J323" s="11"/>
      <c r="K323" s="11"/>
      <c r="L323" s="11"/>
      <c r="M323" s="11"/>
      <c r="N323" s="11"/>
      <c r="O323" s="12"/>
      <c r="P323" s="11"/>
      <c r="Q323" s="11"/>
      <c r="R323" s="11"/>
      <c r="S323" s="11"/>
      <c r="T323" s="11"/>
      <c r="U323" s="11"/>
      <c r="V323" s="11"/>
      <c r="W323" s="11"/>
      <c r="X323" s="12"/>
    </row>
    <row r="324" spans="4:24">
      <c r="D324" s="99"/>
      <c r="E324" s="99"/>
      <c r="F324" s="21"/>
      <c r="G324" s="21"/>
      <c r="I324" s="11"/>
      <c r="J324" s="11"/>
      <c r="K324" s="11"/>
      <c r="L324" s="11"/>
      <c r="M324" s="11"/>
      <c r="N324" s="11"/>
      <c r="O324" s="12"/>
      <c r="P324" s="11"/>
      <c r="Q324" s="11"/>
      <c r="R324" s="11"/>
      <c r="S324" s="11"/>
      <c r="T324" s="11"/>
      <c r="U324" s="11"/>
      <c r="V324" s="11"/>
      <c r="W324" s="11"/>
      <c r="X324" s="12"/>
    </row>
    <row r="325" spans="4:24">
      <c r="D325" s="99"/>
      <c r="E325" s="99"/>
      <c r="F325" s="21"/>
      <c r="G325" s="21"/>
      <c r="I325" s="11"/>
      <c r="J325" s="11"/>
      <c r="K325" s="11"/>
      <c r="L325" s="11"/>
      <c r="M325" s="11"/>
      <c r="N325" s="11"/>
      <c r="O325" s="12"/>
      <c r="P325" s="11"/>
      <c r="Q325" s="11"/>
      <c r="R325" s="11"/>
      <c r="S325" s="11"/>
      <c r="T325" s="11"/>
      <c r="U325" s="11"/>
      <c r="V325" s="11"/>
      <c r="W325" s="11"/>
      <c r="X325" s="12"/>
    </row>
    <row r="326" spans="4:24">
      <c r="D326" s="99"/>
      <c r="E326" s="99"/>
      <c r="F326" s="21"/>
      <c r="G326" s="21"/>
      <c r="I326" s="11"/>
      <c r="J326" s="11"/>
      <c r="K326" s="11"/>
      <c r="L326" s="11"/>
      <c r="M326" s="11"/>
      <c r="N326" s="11"/>
      <c r="O326" s="12"/>
      <c r="P326" s="11"/>
      <c r="Q326" s="11"/>
      <c r="R326" s="11"/>
      <c r="S326" s="11"/>
      <c r="T326" s="11"/>
      <c r="U326" s="11"/>
      <c r="V326" s="11"/>
      <c r="W326" s="11"/>
      <c r="X326" s="12"/>
    </row>
    <row r="327" spans="4:24">
      <c r="D327" s="99"/>
      <c r="E327" s="99"/>
      <c r="F327" s="21"/>
      <c r="G327" s="21"/>
      <c r="I327" s="11"/>
      <c r="J327" s="11"/>
      <c r="K327" s="11"/>
      <c r="L327" s="11"/>
      <c r="M327" s="11"/>
      <c r="N327" s="11"/>
      <c r="O327" s="12"/>
      <c r="P327" s="11"/>
      <c r="Q327" s="11"/>
      <c r="R327" s="11"/>
      <c r="S327" s="11"/>
      <c r="T327" s="11"/>
      <c r="U327" s="11"/>
      <c r="V327" s="11"/>
      <c r="W327" s="11"/>
      <c r="X327" s="12"/>
    </row>
    <row r="328" spans="4:24">
      <c r="D328" s="99"/>
      <c r="E328" s="99"/>
      <c r="F328" s="21"/>
      <c r="G328" s="21"/>
      <c r="I328" s="11"/>
      <c r="J328" s="11"/>
      <c r="K328" s="11"/>
      <c r="L328" s="11"/>
      <c r="M328" s="11"/>
      <c r="N328" s="11"/>
      <c r="O328" s="12"/>
      <c r="P328" s="11"/>
      <c r="Q328" s="11"/>
      <c r="R328" s="11"/>
      <c r="S328" s="11"/>
      <c r="T328" s="11"/>
      <c r="U328" s="11"/>
      <c r="V328" s="11"/>
      <c r="W328" s="11"/>
      <c r="X328" s="12"/>
    </row>
    <row r="329" spans="4:24">
      <c r="D329" s="99"/>
      <c r="E329" s="99"/>
      <c r="F329" s="21"/>
      <c r="G329" s="21"/>
      <c r="I329" s="11"/>
      <c r="J329" s="11"/>
      <c r="K329" s="11"/>
      <c r="L329" s="11"/>
      <c r="M329" s="11"/>
      <c r="N329" s="11"/>
      <c r="O329" s="12"/>
      <c r="P329" s="11"/>
      <c r="Q329" s="11"/>
      <c r="R329" s="11"/>
      <c r="S329" s="11"/>
      <c r="T329" s="11"/>
      <c r="U329" s="11"/>
      <c r="V329" s="11"/>
      <c r="W329" s="11"/>
      <c r="X329" s="12"/>
    </row>
    <row r="330" spans="4:24">
      <c r="D330" s="99"/>
      <c r="E330" s="99"/>
      <c r="F330" s="21"/>
      <c r="G330" s="21"/>
      <c r="I330" s="11"/>
      <c r="J330" s="11"/>
      <c r="K330" s="11"/>
      <c r="L330" s="11"/>
      <c r="M330" s="11"/>
      <c r="N330" s="11"/>
      <c r="O330" s="12"/>
      <c r="P330" s="11"/>
      <c r="Q330" s="11"/>
      <c r="R330" s="11"/>
      <c r="S330" s="11"/>
      <c r="T330" s="11"/>
      <c r="U330" s="11"/>
      <c r="V330" s="11"/>
      <c r="W330" s="11"/>
      <c r="X330" s="12"/>
    </row>
    <row r="331" spans="4:24">
      <c r="D331" s="99"/>
      <c r="E331" s="99"/>
      <c r="F331" s="21"/>
      <c r="G331" s="21"/>
      <c r="I331" s="11"/>
      <c r="J331" s="11"/>
      <c r="K331" s="11"/>
      <c r="L331" s="11"/>
      <c r="M331" s="11"/>
      <c r="N331" s="11"/>
      <c r="O331" s="12"/>
      <c r="P331" s="11"/>
      <c r="Q331" s="11"/>
      <c r="R331" s="11"/>
      <c r="S331" s="11"/>
      <c r="T331" s="11"/>
      <c r="U331" s="11"/>
      <c r="V331" s="11"/>
      <c r="W331" s="11"/>
      <c r="X331" s="12"/>
    </row>
    <row r="332" spans="4:24">
      <c r="D332" s="99"/>
      <c r="E332" s="99"/>
      <c r="F332" s="21"/>
      <c r="G332" s="21"/>
      <c r="I332" s="11"/>
      <c r="J332" s="11"/>
      <c r="K332" s="11"/>
      <c r="L332" s="11"/>
      <c r="M332" s="11"/>
      <c r="N332" s="11"/>
      <c r="O332" s="12"/>
      <c r="P332" s="11"/>
      <c r="Q332" s="11"/>
      <c r="R332" s="11"/>
      <c r="S332" s="11"/>
      <c r="T332" s="11"/>
      <c r="U332" s="11"/>
      <c r="V332" s="11"/>
      <c r="W332" s="11"/>
      <c r="X332" s="12"/>
    </row>
    <row r="333" spans="4:24">
      <c r="D333" s="99"/>
      <c r="E333" s="99"/>
      <c r="F333" s="21"/>
      <c r="G333" s="21"/>
      <c r="I333" s="11"/>
      <c r="J333" s="11"/>
      <c r="K333" s="11"/>
      <c r="L333" s="11"/>
      <c r="M333" s="11"/>
      <c r="N333" s="11"/>
      <c r="O333" s="12"/>
      <c r="P333" s="11"/>
      <c r="Q333" s="11"/>
      <c r="R333" s="11"/>
      <c r="S333" s="11"/>
      <c r="T333" s="11"/>
      <c r="U333" s="11"/>
      <c r="V333" s="11"/>
      <c r="W333" s="11"/>
      <c r="X333" s="12"/>
    </row>
    <row r="334" spans="4:24">
      <c r="D334" s="99"/>
      <c r="E334" s="99"/>
      <c r="F334" s="21"/>
      <c r="G334" s="21"/>
      <c r="I334" s="11"/>
      <c r="J334" s="11"/>
      <c r="K334" s="11"/>
      <c r="L334" s="11"/>
      <c r="M334" s="11"/>
      <c r="N334" s="11"/>
      <c r="O334" s="12"/>
      <c r="P334" s="11"/>
      <c r="Q334" s="11"/>
      <c r="R334" s="11"/>
      <c r="S334" s="11"/>
      <c r="T334" s="11"/>
      <c r="U334" s="11"/>
      <c r="V334" s="11"/>
      <c r="W334" s="11"/>
      <c r="X334" s="12"/>
    </row>
    <row r="335" spans="4:24">
      <c r="D335" s="99"/>
      <c r="E335" s="99"/>
      <c r="F335" s="21"/>
      <c r="G335" s="21"/>
      <c r="I335" s="11"/>
      <c r="J335" s="11"/>
      <c r="K335" s="11"/>
      <c r="L335" s="11"/>
      <c r="M335" s="11"/>
      <c r="N335" s="11"/>
      <c r="O335" s="12"/>
      <c r="P335" s="11"/>
      <c r="Q335" s="11"/>
      <c r="R335" s="11"/>
      <c r="S335" s="11"/>
      <c r="T335" s="11"/>
      <c r="U335" s="11"/>
      <c r="V335" s="11"/>
      <c r="W335" s="11"/>
      <c r="X335" s="12"/>
    </row>
    <row r="336" spans="4:24">
      <c r="D336" s="99"/>
      <c r="E336" s="99"/>
      <c r="F336" s="21"/>
      <c r="G336" s="21"/>
      <c r="I336" s="11"/>
      <c r="J336" s="11"/>
      <c r="K336" s="11"/>
      <c r="L336" s="11"/>
      <c r="M336" s="11"/>
      <c r="N336" s="11"/>
      <c r="O336" s="12"/>
      <c r="P336" s="11"/>
      <c r="Q336" s="11"/>
      <c r="R336" s="11"/>
      <c r="S336" s="11"/>
      <c r="T336" s="11"/>
      <c r="U336" s="11"/>
      <c r="V336" s="11"/>
      <c r="W336" s="11"/>
      <c r="X336" s="12"/>
    </row>
    <row r="337" spans="4:24">
      <c r="D337" s="99"/>
      <c r="E337" s="99"/>
      <c r="F337" s="21"/>
      <c r="G337" s="21"/>
      <c r="I337" s="11"/>
      <c r="J337" s="11"/>
      <c r="K337" s="11"/>
      <c r="L337" s="11"/>
      <c r="M337" s="11"/>
      <c r="N337" s="11"/>
      <c r="O337" s="12"/>
      <c r="P337" s="11"/>
      <c r="Q337" s="11"/>
      <c r="R337" s="11"/>
      <c r="S337" s="11"/>
      <c r="T337" s="11"/>
      <c r="U337" s="11"/>
      <c r="V337" s="11"/>
      <c r="W337" s="11"/>
      <c r="X337" s="12"/>
    </row>
    <row r="338" spans="4:24">
      <c r="D338" s="99"/>
      <c r="E338" s="99"/>
      <c r="F338" s="21"/>
      <c r="G338" s="21"/>
      <c r="I338" s="11"/>
      <c r="J338" s="11"/>
      <c r="K338" s="11"/>
      <c r="L338" s="11"/>
      <c r="M338" s="11"/>
      <c r="N338" s="11"/>
      <c r="O338" s="12"/>
      <c r="P338" s="11"/>
      <c r="Q338" s="11"/>
      <c r="R338" s="11"/>
      <c r="S338" s="11"/>
      <c r="T338" s="11"/>
      <c r="U338" s="11"/>
      <c r="V338" s="11"/>
      <c r="W338" s="11"/>
      <c r="X338" s="12"/>
    </row>
    <row r="339" spans="4:24">
      <c r="D339" s="99"/>
      <c r="E339" s="99"/>
      <c r="F339" s="21"/>
      <c r="G339" s="21"/>
      <c r="I339" s="11"/>
      <c r="J339" s="11"/>
      <c r="K339" s="11"/>
      <c r="L339" s="11"/>
      <c r="M339" s="11"/>
      <c r="N339" s="11"/>
      <c r="O339" s="12"/>
      <c r="P339" s="11"/>
      <c r="Q339" s="11"/>
      <c r="R339" s="11"/>
      <c r="S339" s="11"/>
      <c r="T339" s="11"/>
      <c r="U339" s="11"/>
      <c r="V339" s="11"/>
      <c r="W339" s="11"/>
      <c r="X339" s="12"/>
    </row>
    <row r="340" spans="4:24">
      <c r="D340" s="99"/>
      <c r="E340" s="99"/>
      <c r="F340" s="21"/>
      <c r="G340" s="21"/>
      <c r="I340" s="11"/>
      <c r="J340" s="11"/>
      <c r="K340" s="11"/>
      <c r="L340" s="11"/>
      <c r="M340" s="11"/>
      <c r="N340" s="11"/>
      <c r="O340" s="12"/>
      <c r="P340" s="11"/>
      <c r="Q340" s="11"/>
      <c r="R340" s="11"/>
      <c r="S340" s="11"/>
      <c r="T340" s="11"/>
      <c r="U340" s="11"/>
      <c r="V340" s="11"/>
      <c r="W340" s="11"/>
      <c r="X340" s="12"/>
    </row>
    <row r="341" spans="4:24">
      <c r="D341" s="99"/>
      <c r="E341" s="99"/>
      <c r="F341" s="21"/>
      <c r="G341" s="21"/>
      <c r="I341" s="11"/>
      <c r="J341" s="11"/>
      <c r="K341" s="11"/>
      <c r="L341" s="11"/>
      <c r="M341" s="11"/>
      <c r="N341" s="11"/>
      <c r="O341" s="12"/>
      <c r="P341" s="11"/>
      <c r="Q341" s="11"/>
      <c r="R341" s="11"/>
      <c r="S341" s="11"/>
      <c r="T341" s="11"/>
      <c r="U341" s="11"/>
      <c r="V341" s="11"/>
      <c r="W341" s="11"/>
      <c r="X341" s="12"/>
    </row>
    <row r="342" spans="4:24">
      <c r="D342" s="99"/>
      <c r="E342" s="99"/>
      <c r="F342" s="21"/>
      <c r="G342" s="21"/>
      <c r="I342" s="11"/>
      <c r="J342" s="11"/>
      <c r="K342" s="11"/>
      <c r="L342" s="11"/>
      <c r="M342" s="11"/>
      <c r="N342" s="11"/>
      <c r="O342" s="12"/>
      <c r="P342" s="11"/>
      <c r="Q342" s="11"/>
      <c r="R342" s="11"/>
      <c r="S342" s="11"/>
      <c r="T342" s="11"/>
      <c r="U342" s="11"/>
      <c r="V342" s="11"/>
      <c r="W342" s="11"/>
      <c r="X342" s="12"/>
    </row>
    <row r="343" spans="4:24">
      <c r="D343" s="99"/>
      <c r="E343" s="99"/>
      <c r="F343" s="21"/>
      <c r="G343" s="21"/>
      <c r="I343" s="11"/>
      <c r="J343" s="11"/>
      <c r="K343" s="11"/>
      <c r="L343" s="11"/>
      <c r="M343" s="11"/>
      <c r="N343" s="11"/>
      <c r="O343" s="12"/>
      <c r="P343" s="11"/>
      <c r="Q343" s="11"/>
      <c r="R343" s="11"/>
      <c r="S343" s="11"/>
      <c r="T343" s="11"/>
      <c r="U343" s="11"/>
      <c r="V343" s="11"/>
      <c r="W343" s="11"/>
      <c r="X343" s="12"/>
    </row>
    <row r="344" spans="4:24">
      <c r="D344" s="99"/>
      <c r="E344" s="99"/>
      <c r="F344" s="21"/>
      <c r="G344" s="21"/>
      <c r="I344" s="11"/>
      <c r="J344" s="11"/>
      <c r="K344" s="11"/>
      <c r="L344" s="11"/>
      <c r="M344" s="11"/>
      <c r="N344" s="11"/>
      <c r="O344" s="12"/>
      <c r="P344" s="11"/>
      <c r="Q344" s="11"/>
      <c r="R344" s="11"/>
      <c r="S344" s="11"/>
      <c r="T344" s="11"/>
      <c r="U344" s="11"/>
      <c r="V344" s="11"/>
      <c r="W344" s="11"/>
      <c r="X344" s="12"/>
    </row>
    <row r="345" spans="4:24">
      <c r="D345" s="99"/>
      <c r="E345" s="99"/>
      <c r="F345" s="21"/>
      <c r="G345" s="21"/>
      <c r="I345" s="11"/>
      <c r="J345" s="11"/>
      <c r="K345" s="11"/>
      <c r="L345" s="11"/>
      <c r="M345" s="11"/>
      <c r="N345" s="11"/>
      <c r="O345" s="12"/>
      <c r="P345" s="11"/>
      <c r="Q345" s="11"/>
      <c r="R345" s="11"/>
      <c r="S345" s="11"/>
      <c r="T345" s="11"/>
      <c r="U345" s="11"/>
      <c r="V345" s="11"/>
      <c r="W345" s="11"/>
      <c r="X345" s="12"/>
    </row>
    <row r="346" spans="4:24">
      <c r="D346" s="99"/>
      <c r="E346" s="99"/>
      <c r="F346" s="21"/>
      <c r="G346" s="21"/>
      <c r="I346" s="11"/>
      <c r="J346" s="11"/>
      <c r="K346" s="11"/>
      <c r="L346" s="11"/>
      <c r="M346" s="11"/>
      <c r="N346" s="11"/>
      <c r="O346" s="12"/>
      <c r="P346" s="11"/>
      <c r="Q346" s="11"/>
      <c r="R346" s="11"/>
      <c r="S346" s="11"/>
      <c r="T346" s="11"/>
      <c r="U346" s="11"/>
      <c r="V346" s="11"/>
      <c r="W346" s="11"/>
      <c r="X346" s="12"/>
    </row>
    <row r="347" spans="4:24">
      <c r="D347" s="99"/>
      <c r="E347" s="99"/>
      <c r="F347" s="21"/>
      <c r="G347" s="21"/>
      <c r="I347" s="11"/>
      <c r="J347" s="11"/>
      <c r="K347" s="11"/>
      <c r="L347" s="11"/>
      <c r="M347" s="11"/>
      <c r="N347" s="11"/>
      <c r="O347" s="12"/>
      <c r="P347" s="11"/>
      <c r="Q347" s="11"/>
      <c r="R347" s="11"/>
      <c r="S347" s="11"/>
      <c r="T347" s="11"/>
      <c r="U347" s="11"/>
      <c r="V347" s="11"/>
      <c r="W347" s="11"/>
      <c r="X347" s="12"/>
    </row>
    <row r="348" spans="4:24">
      <c r="D348" s="99"/>
      <c r="E348" s="99"/>
      <c r="F348" s="21"/>
      <c r="G348" s="21"/>
      <c r="I348" s="11"/>
      <c r="J348" s="11"/>
      <c r="K348" s="11"/>
      <c r="L348" s="11"/>
      <c r="M348" s="11"/>
      <c r="N348" s="11"/>
      <c r="O348" s="12"/>
      <c r="P348" s="11"/>
      <c r="Q348" s="11"/>
      <c r="R348" s="11"/>
      <c r="S348" s="11"/>
      <c r="T348" s="11"/>
      <c r="U348" s="11"/>
      <c r="V348" s="11"/>
      <c r="W348" s="11"/>
      <c r="X348" s="12"/>
    </row>
    <row r="349" spans="4:24">
      <c r="D349" s="99"/>
      <c r="E349" s="99"/>
      <c r="F349" s="21"/>
      <c r="G349" s="21"/>
      <c r="I349" s="11"/>
      <c r="J349" s="11"/>
      <c r="K349" s="11"/>
      <c r="L349" s="11"/>
      <c r="M349" s="11"/>
      <c r="N349" s="11"/>
      <c r="O349" s="12"/>
      <c r="P349" s="11"/>
      <c r="Q349" s="11"/>
      <c r="R349" s="11"/>
      <c r="S349" s="11"/>
      <c r="T349" s="11"/>
      <c r="U349" s="11"/>
      <c r="V349" s="11"/>
      <c r="W349" s="11"/>
      <c r="X349" s="12"/>
    </row>
    <row r="350" spans="4:24">
      <c r="D350" s="99"/>
      <c r="E350" s="99"/>
      <c r="F350" s="21"/>
      <c r="G350" s="21"/>
      <c r="I350" s="11"/>
      <c r="J350" s="11"/>
      <c r="K350" s="11"/>
      <c r="L350" s="11"/>
      <c r="M350" s="11"/>
      <c r="N350" s="11"/>
      <c r="O350" s="12"/>
      <c r="P350" s="11"/>
      <c r="Q350" s="11"/>
      <c r="R350" s="11"/>
      <c r="S350" s="11"/>
      <c r="T350" s="11"/>
      <c r="U350" s="11"/>
      <c r="V350" s="11"/>
      <c r="W350" s="11"/>
      <c r="X350" s="12"/>
    </row>
    <row r="351" spans="4:24">
      <c r="D351" s="99"/>
      <c r="E351" s="99"/>
      <c r="F351" s="21"/>
      <c r="G351" s="21"/>
      <c r="I351" s="11"/>
      <c r="J351" s="11"/>
      <c r="K351" s="11"/>
      <c r="L351" s="11"/>
      <c r="M351" s="11"/>
      <c r="N351" s="11"/>
      <c r="O351" s="12"/>
      <c r="P351" s="11"/>
      <c r="Q351" s="11"/>
      <c r="R351" s="11"/>
      <c r="S351" s="11"/>
      <c r="T351" s="11"/>
      <c r="U351" s="11"/>
      <c r="V351" s="11"/>
      <c r="W351" s="11"/>
      <c r="X351" s="12"/>
    </row>
    <row r="352" spans="4:24">
      <c r="D352" s="99"/>
      <c r="E352" s="99"/>
      <c r="F352" s="21"/>
      <c r="G352" s="21"/>
      <c r="I352" s="11"/>
      <c r="J352" s="11"/>
      <c r="K352" s="11"/>
      <c r="L352" s="11"/>
      <c r="M352" s="11"/>
      <c r="N352" s="11"/>
      <c r="O352" s="12"/>
      <c r="P352" s="11"/>
      <c r="Q352" s="11"/>
      <c r="R352" s="11"/>
      <c r="S352" s="11"/>
      <c r="T352" s="11"/>
      <c r="U352" s="11"/>
      <c r="V352" s="11"/>
      <c r="W352" s="11"/>
      <c r="X352" s="12"/>
    </row>
    <row r="353" spans="4:24">
      <c r="D353" s="99"/>
      <c r="E353" s="99"/>
      <c r="F353" s="21"/>
      <c r="G353" s="21"/>
      <c r="I353" s="11"/>
      <c r="J353" s="11"/>
      <c r="K353" s="11"/>
      <c r="L353" s="11"/>
      <c r="M353" s="11"/>
      <c r="N353" s="11"/>
      <c r="O353" s="12"/>
      <c r="P353" s="11"/>
      <c r="Q353" s="11"/>
      <c r="R353" s="11"/>
      <c r="S353" s="11"/>
      <c r="T353" s="11"/>
      <c r="U353" s="11"/>
      <c r="V353" s="11"/>
      <c r="W353" s="11"/>
      <c r="X353" s="12"/>
    </row>
    <row r="354" spans="4:24">
      <c r="D354" s="99"/>
      <c r="E354" s="99"/>
      <c r="F354" s="21"/>
      <c r="G354" s="21"/>
      <c r="I354" s="11"/>
      <c r="J354" s="11"/>
      <c r="K354" s="11"/>
      <c r="L354" s="11"/>
      <c r="M354" s="11"/>
      <c r="N354" s="11"/>
      <c r="O354" s="12"/>
      <c r="P354" s="11"/>
      <c r="Q354" s="11"/>
      <c r="R354" s="11"/>
      <c r="S354" s="11"/>
      <c r="T354" s="11"/>
      <c r="U354" s="11"/>
      <c r="V354" s="11"/>
      <c r="W354" s="11"/>
      <c r="X354" s="12"/>
    </row>
    <row r="355" spans="4:24">
      <c r="D355" s="99"/>
      <c r="E355" s="99"/>
      <c r="F355" s="21"/>
      <c r="G355" s="21"/>
      <c r="I355" s="11"/>
      <c r="J355" s="11"/>
      <c r="K355" s="11"/>
      <c r="L355" s="11"/>
      <c r="M355" s="11"/>
      <c r="N355" s="11"/>
      <c r="O355" s="12"/>
      <c r="P355" s="11"/>
      <c r="Q355" s="11"/>
      <c r="R355" s="11"/>
      <c r="S355" s="11"/>
      <c r="T355" s="11"/>
      <c r="U355" s="11"/>
      <c r="V355" s="11"/>
      <c r="W355" s="11"/>
      <c r="X355" s="12"/>
    </row>
    <row r="356" spans="4:24">
      <c r="D356" s="99"/>
      <c r="E356" s="99"/>
      <c r="F356" s="21"/>
      <c r="G356" s="21"/>
      <c r="I356" s="11"/>
      <c r="J356" s="11"/>
      <c r="K356" s="11"/>
      <c r="L356" s="11"/>
      <c r="M356" s="11"/>
      <c r="N356" s="11"/>
      <c r="O356" s="12"/>
      <c r="P356" s="11"/>
      <c r="Q356" s="11"/>
      <c r="R356" s="11"/>
      <c r="S356" s="11"/>
      <c r="T356" s="11"/>
      <c r="U356" s="11"/>
      <c r="V356" s="11"/>
      <c r="W356" s="11"/>
      <c r="X356" s="12"/>
    </row>
    <row r="357" spans="4:24">
      <c r="D357" s="99"/>
      <c r="E357" s="99"/>
      <c r="F357" s="21"/>
      <c r="G357" s="21"/>
      <c r="I357" s="11"/>
      <c r="J357" s="11"/>
      <c r="K357" s="11"/>
      <c r="L357" s="11"/>
      <c r="M357" s="11"/>
      <c r="N357" s="11"/>
      <c r="O357" s="12"/>
      <c r="P357" s="11"/>
      <c r="Q357" s="11"/>
      <c r="R357" s="11"/>
      <c r="S357" s="11"/>
      <c r="T357" s="11"/>
      <c r="U357" s="11"/>
      <c r="V357" s="11"/>
      <c r="W357" s="11"/>
      <c r="X357" s="12"/>
    </row>
    <row r="358" spans="4:24">
      <c r="D358" s="99"/>
      <c r="E358" s="99"/>
      <c r="F358" s="21"/>
      <c r="G358" s="21"/>
      <c r="I358" s="11"/>
      <c r="J358" s="11"/>
      <c r="K358" s="11"/>
      <c r="L358" s="11"/>
      <c r="M358" s="11"/>
      <c r="N358" s="11"/>
      <c r="O358" s="12"/>
      <c r="P358" s="11"/>
      <c r="Q358" s="11"/>
      <c r="R358" s="11"/>
      <c r="S358" s="11"/>
      <c r="T358" s="11"/>
      <c r="U358" s="11"/>
      <c r="V358" s="11"/>
      <c r="W358" s="11"/>
      <c r="X358" s="12"/>
    </row>
    <row r="359" spans="4:24">
      <c r="D359" s="99"/>
      <c r="E359" s="99"/>
      <c r="F359" s="21"/>
      <c r="G359" s="21"/>
      <c r="I359" s="11"/>
      <c r="J359" s="11"/>
      <c r="K359" s="11"/>
      <c r="L359" s="11"/>
      <c r="M359" s="11"/>
      <c r="N359" s="11"/>
      <c r="O359" s="12"/>
      <c r="P359" s="11"/>
      <c r="Q359" s="11"/>
      <c r="R359" s="11"/>
      <c r="S359" s="11"/>
      <c r="T359" s="11"/>
      <c r="U359" s="11"/>
      <c r="V359" s="11"/>
      <c r="W359" s="11"/>
      <c r="X359" s="12"/>
    </row>
    <row r="360" spans="4:24">
      <c r="D360" s="99"/>
      <c r="E360" s="99"/>
      <c r="F360" s="21"/>
      <c r="G360" s="21"/>
      <c r="I360" s="11"/>
      <c r="J360" s="11"/>
      <c r="K360" s="11"/>
      <c r="L360" s="11"/>
      <c r="M360" s="11"/>
      <c r="N360" s="11"/>
      <c r="O360" s="12"/>
      <c r="P360" s="11"/>
      <c r="Q360" s="11"/>
      <c r="R360" s="11"/>
      <c r="S360" s="11"/>
      <c r="T360" s="11"/>
      <c r="U360" s="11"/>
      <c r="V360" s="11"/>
      <c r="W360" s="11"/>
      <c r="X360" s="12"/>
    </row>
    <row r="361" spans="4:24">
      <c r="D361" s="99"/>
      <c r="E361" s="99"/>
      <c r="F361" s="21"/>
      <c r="G361" s="21"/>
      <c r="I361" s="11"/>
      <c r="J361" s="11"/>
      <c r="K361" s="11"/>
      <c r="L361" s="11"/>
      <c r="M361" s="11"/>
      <c r="N361" s="11"/>
      <c r="O361" s="12"/>
      <c r="P361" s="11"/>
      <c r="Q361" s="11"/>
      <c r="R361" s="11"/>
      <c r="S361" s="11"/>
      <c r="T361" s="11"/>
      <c r="U361" s="11"/>
      <c r="V361" s="11"/>
      <c r="W361" s="11"/>
      <c r="X361" s="12"/>
    </row>
    <row r="362" spans="4:24">
      <c r="D362" s="99"/>
      <c r="E362" s="99"/>
      <c r="F362" s="21"/>
      <c r="G362" s="21"/>
      <c r="I362" s="11"/>
      <c r="J362" s="11"/>
      <c r="K362" s="11"/>
      <c r="L362" s="11"/>
      <c r="M362" s="11"/>
      <c r="N362" s="11"/>
      <c r="O362" s="12"/>
      <c r="P362" s="11"/>
      <c r="Q362" s="11"/>
      <c r="R362" s="11"/>
      <c r="S362" s="11"/>
      <c r="T362" s="11"/>
      <c r="U362" s="11"/>
      <c r="V362" s="11"/>
      <c r="W362" s="11"/>
      <c r="X362" s="12"/>
    </row>
    <row r="363" spans="4:24">
      <c r="D363" s="99"/>
      <c r="E363" s="99"/>
      <c r="F363" s="21"/>
      <c r="G363" s="21"/>
      <c r="I363" s="11"/>
      <c r="J363" s="11"/>
      <c r="K363" s="11"/>
      <c r="L363" s="11"/>
      <c r="M363" s="11"/>
      <c r="N363" s="11"/>
      <c r="O363" s="12"/>
      <c r="P363" s="11"/>
      <c r="Q363" s="11"/>
      <c r="R363" s="11"/>
      <c r="S363" s="11"/>
      <c r="T363" s="11"/>
      <c r="U363" s="11"/>
      <c r="V363" s="11"/>
      <c r="W363" s="11"/>
      <c r="X363" s="12"/>
    </row>
    <row r="364" spans="4:24">
      <c r="D364" s="99"/>
      <c r="E364" s="99"/>
      <c r="F364" s="21"/>
      <c r="G364" s="21"/>
      <c r="I364" s="11"/>
      <c r="J364" s="11"/>
      <c r="K364" s="11"/>
      <c r="L364" s="11"/>
      <c r="M364" s="11"/>
      <c r="N364" s="11"/>
      <c r="O364" s="12"/>
      <c r="P364" s="11"/>
      <c r="Q364" s="11"/>
      <c r="R364" s="11"/>
      <c r="S364" s="11"/>
      <c r="T364" s="11"/>
      <c r="U364" s="11"/>
      <c r="V364" s="11"/>
      <c r="W364" s="11"/>
      <c r="X364" s="12"/>
    </row>
    <row r="365" spans="4:24">
      <c r="D365" s="99"/>
      <c r="E365" s="99"/>
      <c r="F365" s="21"/>
      <c r="G365" s="21"/>
      <c r="I365" s="11"/>
      <c r="J365" s="11"/>
      <c r="K365" s="11"/>
      <c r="L365" s="11"/>
      <c r="M365" s="11"/>
      <c r="N365" s="11"/>
      <c r="O365" s="12"/>
      <c r="P365" s="11"/>
      <c r="Q365" s="11"/>
      <c r="R365" s="11"/>
      <c r="S365" s="11"/>
      <c r="T365" s="11"/>
      <c r="U365" s="11"/>
      <c r="V365" s="11"/>
      <c r="W365" s="11"/>
      <c r="X365" s="12"/>
    </row>
    <row r="366" spans="4:24">
      <c r="D366" s="99"/>
      <c r="E366" s="99"/>
      <c r="F366" s="21"/>
      <c r="G366" s="21"/>
      <c r="I366" s="11"/>
      <c r="J366" s="11"/>
      <c r="K366" s="11"/>
      <c r="L366" s="11"/>
      <c r="M366" s="11"/>
      <c r="N366" s="11"/>
      <c r="O366" s="12"/>
      <c r="P366" s="11"/>
      <c r="Q366" s="11"/>
      <c r="R366" s="11"/>
      <c r="S366" s="11"/>
      <c r="T366" s="11"/>
      <c r="U366" s="11"/>
      <c r="V366" s="11"/>
      <c r="W366" s="11"/>
      <c r="X366" s="12"/>
    </row>
    <row r="367" spans="4:24">
      <c r="D367" s="99"/>
      <c r="E367" s="99"/>
      <c r="F367" s="21"/>
      <c r="G367" s="21"/>
      <c r="I367" s="11"/>
      <c r="J367" s="11"/>
      <c r="K367" s="11"/>
      <c r="L367" s="11"/>
      <c r="M367" s="11"/>
      <c r="N367" s="11"/>
      <c r="O367" s="12"/>
      <c r="P367" s="11"/>
      <c r="Q367" s="11"/>
      <c r="R367" s="11"/>
      <c r="S367" s="11"/>
      <c r="T367" s="11"/>
      <c r="U367" s="11"/>
      <c r="V367" s="11"/>
      <c r="W367" s="11"/>
      <c r="X367" s="12"/>
    </row>
    <row r="368" spans="4:24">
      <c r="D368" s="99"/>
      <c r="E368" s="99"/>
      <c r="F368" s="21"/>
      <c r="G368" s="21"/>
      <c r="I368" s="11"/>
      <c r="J368" s="11"/>
      <c r="K368" s="11"/>
      <c r="L368" s="11"/>
      <c r="M368" s="11"/>
      <c r="N368" s="11"/>
      <c r="O368" s="12"/>
      <c r="P368" s="11"/>
      <c r="Q368" s="11"/>
      <c r="R368" s="11"/>
      <c r="S368" s="11"/>
      <c r="T368" s="11"/>
      <c r="U368" s="11"/>
      <c r="V368" s="11"/>
      <c r="W368" s="11"/>
      <c r="X368" s="12"/>
    </row>
    <row r="369" spans="4:24">
      <c r="D369" s="99"/>
      <c r="E369" s="99"/>
      <c r="F369" s="21"/>
      <c r="G369" s="21"/>
      <c r="I369" s="11"/>
      <c r="J369" s="11"/>
      <c r="K369" s="11"/>
      <c r="L369" s="11"/>
      <c r="M369" s="11"/>
      <c r="N369" s="11"/>
      <c r="O369" s="12"/>
      <c r="P369" s="11"/>
      <c r="Q369" s="11"/>
      <c r="R369" s="11"/>
      <c r="S369" s="11"/>
      <c r="T369" s="11"/>
      <c r="U369" s="11"/>
      <c r="V369" s="11"/>
      <c r="W369" s="11"/>
      <c r="X369" s="12"/>
    </row>
    <row r="370" spans="4:24">
      <c r="D370" s="99"/>
      <c r="E370" s="99"/>
      <c r="F370" s="21"/>
      <c r="G370" s="21"/>
      <c r="I370" s="11"/>
      <c r="J370" s="11"/>
      <c r="K370" s="11"/>
      <c r="L370" s="11"/>
      <c r="M370" s="11"/>
      <c r="N370" s="11"/>
      <c r="O370" s="12"/>
      <c r="P370" s="11"/>
      <c r="Q370" s="11"/>
      <c r="R370" s="11"/>
      <c r="S370" s="11"/>
      <c r="T370" s="11"/>
      <c r="U370" s="11"/>
      <c r="V370" s="11"/>
      <c r="W370" s="11"/>
      <c r="X370" s="12"/>
    </row>
    <row r="371" spans="4:24">
      <c r="D371" s="99"/>
      <c r="E371" s="99"/>
      <c r="F371" s="21"/>
      <c r="G371" s="21"/>
      <c r="I371" s="11"/>
      <c r="J371" s="11"/>
      <c r="K371" s="11"/>
      <c r="L371" s="11"/>
      <c r="M371" s="11"/>
      <c r="N371" s="11"/>
      <c r="O371" s="12"/>
      <c r="P371" s="11"/>
      <c r="Q371" s="11"/>
      <c r="R371" s="11"/>
      <c r="S371" s="11"/>
      <c r="T371" s="11"/>
      <c r="U371" s="11"/>
      <c r="V371" s="11"/>
      <c r="W371" s="11"/>
      <c r="X371" s="12"/>
    </row>
    <row r="372" spans="4:24">
      <c r="D372" s="99"/>
      <c r="E372" s="99"/>
      <c r="F372" s="21"/>
      <c r="G372" s="21"/>
      <c r="I372" s="11"/>
      <c r="J372" s="11"/>
      <c r="K372" s="11"/>
      <c r="L372" s="11"/>
      <c r="M372" s="11"/>
      <c r="N372" s="11"/>
      <c r="O372" s="12"/>
      <c r="P372" s="11"/>
      <c r="Q372" s="11"/>
      <c r="R372" s="11"/>
      <c r="S372" s="11"/>
      <c r="T372" s="11"/>
      <c r="U372" s="11"/>
      <c r="V372" s="11"/>
      <c r="W372" s="11"/>
      <c r="X372" s="12"/>
    </row>
    <row r="373" spans="4:24">
      <c r="D373" s="99"/>
      <c r="E373" s="99"/>
      <c r="F373" s="21"/>
      <c r="G373" s="21"/>
      <c r="I373" s="11"/>
      <c r="J373" s="11"/>
      <c r="K373" s="11"/>
      <c r="L373" s="11"/>
      <c r="M373" s="11"/>
      <c r="N373" s="11"/>
      <c r="O373" s="12"/>
      <c r="P373" s="11"/>
      <c r="Q373" s="11"/>
      <c r="R373" s="11"/>
      <c r="S373" s="11"/>
      <c r="T373" s="11"/>
      <c r="U373" s="11"/>
      <c r="V373" s="11"/>
      <c r="W373" s="11"/>
      <c r="X373" s="12"/>
    </row>
    <row r="374" spans="4:24">
      <c r="D374" s="99"/>
      <c r="E374" s="99"/>
      <c r="F374" s="21"/>
      <c r="G374" s="21"/>
      <c r="I374" s="11"/>
      <c r="J374" s="11"/>
      <c r="K374" s="11"/>
      <c r="L374" s="11"/>
      <c r="M374" s="11"/>
      <c r="N374" s="11"/>
      <c r="O374" s="12"/>
      <c r="P374" s="11"/>
      <c r="Q374" s="11"/>
      <c r="R374" s="11"/>
      <c r="S374" s="11"/>
      <c r="T374" s="11"/>
      <c r="U374" s="11"/>
      <c r="V374" s="11"/>
      <c r="W374" s="11"/>
      <c r="X374" s="12"/>
    </row>
    <row r="375" spans="4:24">
      <c r="D375" s="99"/>
      <c r="E375" s="99"/>
      <c r="F375" s="21"/>
      <c r="G375" s="21"/>
      <c r="I375" s="11"/>
      <c r="J375" s="11"/>
      <c r="K375" s="11"/>
      <c r="L375" s="11"/>
      <c r="M375" s="11"/>
      <c r="N375" s="11"/>
      <c r="O375" s="12"/>
      <c r="P375" s="11"/>
      <c r="Q375" s="11"/>
      <c r="R375" s="11"/>
      <c r="S375" s="11"/>
      <c r="T375" s="11"/>
      <c r="U375" s="11"/>
      <c r="V375" s="11"/>
      <c r="W375" s="11"/>
      <c r="X375" s="12"/>
    </row>
    <row r="376" spans="4:24">
      <c r="D376" s="99"/>
      <c r="E376" s="99"/>
      <c r="F376" s="21"/>
      <c r="G376" s="21"/>
      <c r="I376" s="11"/>
      <c r="J376" s="11"/>
      <c r="K376" s="11"/>
      <c r="L376" s="11"/>
      <c r="M376" s="11"/>
      <c r="N376" s="11"/>
      <c r="O376" s="12"/>
      <c r="P376" s="11"/>
      <c r="Q376" s="11"/>
      <c r="R376" s="11"/>
      <c r="S376" s="11"/>
      <c r="T376" s="11"/>
      <c r="U376" s="11"/>
      <c r="V376" s="11"/>
      <c r="W376" s="11"/>
      <c r="X376" s="12"/>
    </row>
    <row r="377" spans="4:24">
      <c r="D377" s="99"/>
      <c r="E377" s="99"/>
      <c r="F377" s="21"/>
      <c r="G377" s="21"/>
      <c r="I377" s="11"/>
      <c r="J377" s="11"/>
      <c r="K377" s="11"/>
      <c r="L377" s="11"/>
      <c r="M377" s="11"/>
      <c r="N377" s="11"/>
      <c r="O377" s="12"/>
      <c r="P377" s="11"/>
      <c r="Q377" s="11"/>
      <c r="R377" s="11"/>
      <c r="S377" s="11"/>
      <c r="T377" s="11"/>
      <c r="U377" s="11"/>
      <c r="V377" s="11"/>
      <c r="W377" s="11"/>
      <c r="X377" s="12"/>
    </row>
    <row r="378" spans="4:24">
      <c r="D378" s="99"/>
      <c r="E378" s="99"/>
      <c r="F378" s="21"/>
      <c r="G378" s="21"/>
      <c r="I378" s="11"/>
      <c r="J378" s="11"/>
      <c r="K378" s="11"/>
      <c r="L378" s="11"/>
      <c r="M378" s="11"/>
      <c r="N378" s="11"/>
      <c r="O378" s="12"/>
      <c r="P378" s="11"/>
      <c r="Q378" s="11"/>
      <c r="R378" s="11"/>
      <c r="S378" s="11"/>
      <c r="T378" s="11"/>
      <c r="U378" s="11"/>
      <c r="V378" s="11"/>
      <c r="W378" s="11"/>
      <c r="X378" s="12"/>
    </row>
    <row r="379" spans="4:24">
      <c r="D379" s="99"/>
      <c r="E379" s="99"/>
      <c r="F379" s="21"/>
      <c r="G379" s="21"/>
      <c r="I379" s="11"/>
      <c r="J379" s="11"/>
      <c r="K379" s="11"/>
      <c r="L379" s="11"/>
      <c r="M379" s="11"/>
      <c r="N379" s="11"/>
      <c r="O379" s="12"/>
      <c r="P379" s="11"/>
      <c r="Q379" s="11"/>
      <c r="R379" s="11"/>
      <c r="S379" s="11"/>
      <c r="T379" s="11"/>
      <c r="U379" s="11"/>
      <c r="V379" s="11"/>
      <c r="W379" s="11"/>
      <c r="X379" s="12"/>
    </row>
    <row r="380" spans="4:24">
      <c r="D380" s="99"/>
      <c r="E380" s="99"/>
      <c r="F380" s="21"/>
      <c r="G380" s="21"/>
      <c r="I380" s="11"/>
      <c r="J380" s="11"/>
      <c r="K380" s="11"/>
      <c r="L380" s="11"/>
      <c r="M380" s="11"/>
      <c r="N380" s="11"/>
      <c r="O380" s="12"/>
      <c r="P380" s="11"/>
      <c r="Q380" s="11"/>
      <c r="R380" s="11"/>
      <c r="S380" s="11"/>
      <c r="T380" s="11"/>
      <c r="U380" s="11"/>
      <c r="V380" s="11"/>
      <c r="W380" s="11"/>
      <c r="X380" s="12"/>
    </row>
    <row r="381" spans="4:24">
      <c r="D381" s="99"/>
      <c r="E381" s="99"/>
      <c r="F381" s="21"/>
      <c r="G381" s="21"/>
      <c r="I381" s="11"/>
      <c r="J381" s="11"/>
      <c r="K381" s="11"/>
      <c r="L381" s="11"/>
      <c r="M381" s="11"/>
      <c r="N381" s="11"/>
      <c r="O381" s="12"/>
      <c r="P381" s="11"/>
      <c r="Q381" s="11"/>
      <c r="R381" s="11"/>
      <c r="S381" s="11"/>
      <c r="T381" s="11"/>
      <c r="U381" s="11"/>
      <c r="V381" s="11"/>
      <c r="W381" s="11"/>
      <c r="X381" s="12"/>
    </row>
    <row r="382" spans="4:24">
      <c r="D382" s="99"/>
      <c r="E382" s="99"/>
      <c r="F382" s="21"/>
      <c r="G382" s="21"/>
      <c r="I382" s="11"/>
      <c r="J382" s="11"/>
      <c r="K382" s="11"/>
      <c r="L382" s="11"/>
      <c r="M382" s="11"/>
      <c r="N382" s="11"/>
      <c r="O382" s="12"/>
      <c r="P382" s="11"/>
      <c r="Q382" s="11"/>
      <c r="R382" s="11"/>
      <c r="S382" s="11"/>
      <c r="T382" s="11"/>
      <c r="U382" s="11"/>
      <c r="V382" s="11"/>
      <c r="W382" s="11"/>
      <c r="X382" s="12"/>
    </row>
    <row r="383" spans="4:24">
      <c r="D383" s="99"/>
      <c r="E383" s="99"/>
      <c r="F383" s="21"/>
      <c r="G383" s="21"/>
      <c r="I383" s="11"/>
      <c r="J383" s="11"/>
      <c r="K383" s="11"/>
      <c r="L383" s="11"/>
      <c r="M383" s="11"/>
      <c r="N383" s="11"/>
      <c r="O383" s="12"/>
      <c r="P383" s="11"/>
      <c r="Q383" s="11"/>
      <c r="R383" s="11"/>
      <c r="S383" s="11"/>
      <c r="T383" s="11"/>
      <c r="U383" s="11"/>
      <c r="V383" s="11"/>
      <c r="W383" s="11"/>
      <c r="X383" s="12"/>
    </row>
    <row r="384" spans="4:24">
      <c r="D384" s="99"/>
      <c r="E384" s="99"/>
      <c r="F384" s="21"/>
      <c r="G384" s="21"/>
      <c r="I384" s="11"/>
      <c r="J384" s="11"/>
      <c r="K384" s="11"/>
      <c r="L384" s="11"/>
      <c r="M384" s="11"/>
      <c r="N384" s="11"/>
      <c r="O384" s="12"/>
      <c r="P384" s="11"/>
      <c r="Q384" s="11"/>
      <c r="R384" s="11"/>
      <c r="S384" s="11"/>
      <c r="T384" s="11"/>
      <c r="U384" s="11"/>
      <c r="V384" s="11"/>
      <c r="W384" s="11"/>
      <c r="X384" s="12"/>
    </row>
    <row r="385" spans="4:24">
      <c r="D385" s="99"/>
      <c r="E385" s="99"/>
      <c r="F385" s="21"/>
      <c r="G385" s="21"/>
      <c r="I385" s="11"/>
      <c r="J385" s="11"/>
      <c r="K385" s="11"/>
      <c r="L385" s="11"/>
      <c r="M385" s="11"/>
      <c r="N385" s="11"/>
      <c r="O385" s="12"/>
      <c r="P385" s="11"/>
      <c r="Q385" s="11"/>
      <c r="R385" s="11"/>
      <c r="S385" s="11"/>
      <c r="T385" s="11"/>
      <c r="U385" s="11"/>
      <c r="V385" s="11"/>
      <c r="W385" s="11"/>
      <c r="X385" s="12"/>
    </row>
    <row r="386" spans="4:24">
      <c r="D386" s="99"/>
      <c r="E386" s="99"/>
      <c r="F386" s="21"/>
      <c r="G386" s="21"/>
      <c r="I386" s="11"/>
      <c r="J386" s="11"/>
      <c r="K386" s="11"/>
      <c r="L386" s="11"/>
      <c r="M386" s="11"/>
      <c r="N386" s="11"/>
      <c r="O386" s="12"/>
      <c r="P386" s="11"/>
      <c r="Q386" s="11"/>
      <c r="R386" s="11"/>
      <c r="S386" s="11"/>
      <c r="T386" s="11"/>
      <c r="U386" s="11"/>
      <c r="V386" s="11"/>
      <c r="W386" s="11"/>
      <c r="X386" s="12"/>
    </row>
    <row r="387" spans="4:24">
      <c r="D387" s="99"/>
      <c r="E387" s="99"/>
      <c r="F387" s="21"/>
      <c r="G387" s="21"/>
      <c r="I387" s="11"/>
      <c r="J387" s="11"/>
      <c r="K387" s="11"/>
      <c r="L387" s="11"/>
      <c r="M387" s="11"/>
      <c r="N387" s="11"/>
      <c r="O387" s="12"/>
      <c r="P387" s="11"/>
      <c r="Q387" s="11"/>
      <c r="R387" s="11"/>
      <c r="S387" s="11"/>
      <c r="T387" s="11"/>
      <c r="U387" s="11"/>
      <c r="V387" s="11"/>
      <c r="W387" s="11"/>
      <c r="X387" s="12"/>
    </row>
    <row r="388" spans="4:24">
      <c r="D388" s="99"/>
      <c r="E388" s="99"/>
      <c r="F388" s="21"/>
      <c r="G388" s="21"/>
      <c r="I388" s="11"/>
      <c r="J388" s="11"/>
      <c r="K388" s="11"/>
      <c r="L388" s="11"/>
      <c r="M388" s="11"/>
      <c r="N388" s="11"/>
      <c r="O388" s="12"/>
      <c r="P388" s="11"/>
      <c r="Q388" s="11"/>
      <c r="R388" s="11"/>
      <c r="S388" s="11"/>
      <c r="T388" s="11"/>
      <c r="U388" s="11"/>
      <c r="V388" s="11"/>
      <c r="W388" s="11"/>
      <c r="X388" s="12"/>
    </row>
    <row r="389" spans="4:24">
      <c r="D389" s="99"/>
      <c r="E389" s="99"/>
      <c r="F389" s="21"/>
      <c r="G389" s="21"/>
      <c r="I389" s="11"/>
      <c r="J389" s="11"/>
      <c r="K389" s="11"/>
      <c r="L389" s="11"/>
      <c r="M389" s="11"/>
      <c r="N389" s="11"/>
      <c r="O389" s="12"/>
      <c r="P389" s="11"/>
      <c r="Q389" s="11"/>
      <c r="R389" s="11"/>
      <c r="S389" s="11"/>
      <c r="T389" s="11"/>
      <c r="U389" s="11"/>
      <c r="V389" s="11"/>
      <c r="W389" s="11"/>
      <c r="X389" s="12"/>
    </row>
    <row r="390" spans="4:24">
      <c r="D390" s="99"/>
      <c r="E390" s="99"/>
      <c r="F390" s="21"/>
      <c r="G390" s="21"/>
      <c r="I390" s="11"/>
      <c r="J390" s="11"/>
      <c r="K390" s="11"/>
      <c r="L390" s="11"/>
      <c r="M390" s="11"/>
      <c r="N390" s="11"/>
      <c r="O390" s="12"/>
      <c r="P390" s="11"/>
      <c r="Q390" s="11"/>
      <c r="R390" s="11"/>
      <c r="S390" s="11"/>
      <c r="T390" s="11"/>
      <c r="U390" s="11"/>
      <c r="V390" s="11"/>
      <c r="W390" s="11"/>
      <c r="X390" s="12"/>
    </row>
    <row r="391" spans="4:24">
      <c r="D391" s="99"/>
      <c r="E391" s="99"/>
      <c r="F391" s="21"/>
      <c r="G391" s="21"/>
      <c r="I391" s="11"/>
      <c r="J391" s="11"/>
      <c r="K391" s="11"/>
      <c r="L391" s="11"/>
      <c r="M391" s="11"/>
      <c r="N391" s="11"/>
      <c r="O391" s="12"/>
      <c r="P391" s="11"/>
      <c r="Q391" s="11"/>
      <c r="R391" s="11"/>
      <c r="S391" s="11"/>
      <c r="T391" s="11"/>
      <c r="U391" s="11"/>
      <c r="V391" s="11"/>
      <c r="W391" s="11"/>
      <c r="X391" s="12"/>
    </row>
    <row r="392" spans="4:24">
      <c r="D392" s="99"/>
      <c r="E392" s="99"/>
      <c r="F392" s="21"/>
      <c r="G392" s="21"/>
      <c r="I392" s="11"/>
      <c r="J392" s="11"/>
      <c r="K392" s="11"/>
      <c r="L392" s="11"/>
      <c r="M392" s="11"/>
      <c r="N392" s="11"/>
      <c r="O392" s="12"/>
      <c r="P392" s="11"/>
      <c r="Q392" s="11"/>
      <c r="R392" s="11"/>
      <c r="S392" s="11"/>
      <c r="T392" s="11"/>
      <c r="U392" s="11"/>
      <c r="V392" s="11"/>
      <c r="W392" s="11"/>
      <c r="X392" s="12"/>
    </row>
    <row r="393" spans="4:24">
      <c r="D393" s="99"/>
      <c r="E393" s="99"/>
      <c r="F393" s="21"/>
      <c r="G393" s="21"/>
      <c r="I393" s="11"/>
      <c r="J393" s="11"/>
      <c r="K393" s="11"/>
      <c r="L393" s="11"/>
      <c r="M393" s="11"/>
      <c r="N393" s="11"/>
      <c r="O393" s="12"/>
      <c r="P393" s="11"/>
      <c r="Q393" s="11"/>
      <c r="R393" s="11"/>
      <c r="S393" s="11"/>
      <c r="T393" s="11"/>
      <c r="U393" s="11"/>
      <c r="V393" s="11"/>
      <c r="W393" s="11"/>
      <c r="X393" s="12"/>
    </row>
    <row r="394" spans="4:24">
      <c r="D394" s="99"/>
      <c r="E394" s="99"/>
      <c r="F394" s="21"/>
      <c r="G394" s="21"/>
      <c r="I394" s="11"/>
      <c r="J394" s="11"/>
      <c r="K394" s="11"/>
      <c r="L394" s="11"/>
      <c r="M394" s="11"/>
      <c r="N394" s="11"/>
      <c r="O394" s="12"/>
      <c r="P394" s="11"/>
      <c r="Q394" s="11"/>
      <c r="R394" s="11"/>
      <c r="S394" s="11"/>
      <c r="T394" s="11"/>
      <c r="U394" s="11"/>
      <c r="V394" s="11"/>
      <c r="W394" s="11"/>
      <c r="X394" s="12"/>
    </row>
    <row r="395" spans="4:24">
      <c r="D395" s="99"/>
      <c r="E395" s="99"/>
      <c r="F395" s="21"/>
      <c r="G395" s="21"/>
      <c r="I395" s="11"/>
      <c r="J395" s="11"/>
      <c r="K395" s="11"/>
      <c r="L395" s="11"/>
      <c r="M395" s="11"/>
      <c r="N395" s="11"/>
      <c r="O395" s="12"/>
      <c r="P395" s="11"/>
      <c r="Q395" s="11"/>
      <c r="R395" s="11"/>
      <c r="S395" s="11"/>
      <c r="T395" s="11"/>
      <c r="U395" s="11"/>
      <c r="V395" s="11"/>
      <c r="W395" s="11"/>
      <c r="X395" s="12"/>
    </row>
    <row r="396" spans="4:24">
      <c r="D396" s="99"/>
      <c r="E396" s="99"/>
      <c r="F396" s="21"/>
      <c r="G396" s="21"/>
      <c r="I396" s="11"/>
      <c r="J396" s="11"/>
      <c r="K396" s="11"/>
      <c r="L396" s="11"/>
      <c r="M396" s="11"/>
      <c r="N396" s="11"/>
      <c r="O396" s="12"/>
      <c r="P396" s="11"/>
      <c r="Q396" s="11"/>
      <c r="R396" s="11"/>
      <c r="S396" s="11"/>
      <c r="T396" s="11"/>
      <c r="U396" s="11"/>
      <c r="V396" s="11"/>
      <c r="W396" s="11"/>
      <c r="X396" s="12"/>
    </row>
    <row r="397" spans="4:24">
      <c r="D397" s="99"/>
      <c r="E397" s="99"/>
      <c r="F397" s="21"/>
      <c r="G397" s="21"/>
      <c r="I397" s="11"/>
      <c r="J397" s="11"/>
      <c r="K397" s="11"/>
      <c r="L397" s="11"/>
      <c r="M397" s="11"/>
      <c r="N397" s="11"/>
      <c r="O397" s="12"/>
      <c r="P397" s="11"/>
      <c r="Q397" s="11"/>
      <c r="R397" s="11"/>
      <c r="S397" s="11"/>
      <c r="T397" s="11"/>
      <c r="U397" s="11"/>
      <c r="V397" s="11"/>
      <c r="W397" s="11"/>
      <c r="X397" s="12"/>
    </row>
    <row r="398" spans="4:24">
      <c r="D398" s="99"/>
      <c r="E398" s="99"/>
      <c r="F398" s="21"/>
      <c r="G398" s="21"/>
      <c r="I398" s="11"/>
      <c r="J398" s="11"/>
      <c r="K398" s="11"/>
      <c r="L398" s="11"/>
      <c r="M398" s="11"/>
      <c r="N398" s="11"/>
      <c r="O398" s="12"/>
      <c r="P398" s="11"/>
      <c r="Q398" s="11"/>
      <c r="R398" s="11"/>
      <c r="S398" s="11"/>
      <c r="T398" s="11"/>
      <c r="U398" s="11"/>
      <c r="V398" s="11"/>
      <c r="W398" s="11"/>
      <c r="X398" s="12"/>
    </row>
    <row r="399" spans="4:24">
      <c r="D399" s="99"/>
      <c r="E399" s="99"/>
      <c r="F399" s="21"/>
      <c r="G399" s="21"/>
      <c r="I399" s="11"/>
      <c r="J399" s="11"/>
      <c r="K399" s="11"/>
      <c r="L399" s="11"/>
      <c r="M399" s="11"/>
      <c r="N399" s="11"/>
      <c r="O399" s="12"/>
      <c r="P399" s="11"/>
      <c r="Q399" s="11"/>
      <c r="R399" s="11"/>
      <c r="S399" s="11"/>
      <c r="T399" s="11"/>
      <c r="U399" s="11"/>
      <c r="V399" s="11"/>
      <c r="W399" s="11"/>
      <c r="X399" s="12"/>
    </row>
    <row r="400" spans="4:24">
      <c r="D400" s="99"/>
      <c r="E400" s="99"/>
      <c r="F400" s="21"/>
      <c r="G400" s="21"/>
      <c r="I400" s="11"/>
      <c r="J400" s="11"/>
      <c r="K400" s="11"/>
      <c r="L400" s="11"/>
      <c r="M400" s="11"/>
      <c r="N400" s="11"/>
      <c r="O400" s="12"/>
      <c r="P400" s="11"/>
      <c r="Q400" s="11"/>
      <c r="R400" s="11"/>
      <c r="S400" s="11"/>
      <c r="T400" s="11"/>
      <c r="U400" s="11"/>
      <c r="V400" s="11"/>
      <c r="W400" s="11"/>
      <c r="X400" s="12"/>
    </row>
    <row r="401" spans="4:24">
      <c r="D401" s="99"/>
      <c r="E401" s="99"/>
      <c r="F401" s="21"/>
      <c r="G401" s="21"/>
      <c r="I401" s="11"/>
      <c r="J401" s="11"/>
      <c r="K401" s="11"/>
      <c r="L401" s="11"/>
      <c r="M401" s="11"/>
      <c r="N401" s="11"/>
      <c r="O401" s="12"/>
      <c r="P401" s="11"/>
      <c r="Q401" s="11"/>
      <c r="R401" s="11"/>
      <c r="S401" s="11"/>
      <c r="T401" s="11"/>
      <c r="U401" s="11"/>
      <c r="V401" s="11"/>
      <c r="W401" s="11"/>
      <c r="X401" s="12"/>
    </row>
    <row r="402" spans="4:24">
      <c r="F402" s="21"/>
      <c r="G402" s="21"/>
      <c r="I402" s="11"/>
      <c r="J402" s="11"/>
      <c r="K402" s="11"/>
      <c r="L402" s="11"/>
      <c r="M402" s="11"/>
      <c r="N402" s="11"/>
      <c r="O402" s="12"/>
      <c r="P402" s="11"/>
      <c r="Q402" s="11"/>
      <c r="R402" s="11"/>
      <c r="S402" s="11"/>
      <c r="T402" s="11"/>
      <c r="U402" s="11"/>
      <c r="V402" s="11"/>
      <c r="W402" s="11"/>
      <c r="X402" s="12"/>
    </row>
    <row r="403" spans="4:24">
      <c r="F403" s="21"/>
      <c r="G403" s="21"/>
      <c r="I403" s="11"/>
      <c r="J403" s="11"/>
      <c r="K403" s="11"/>
      <c r="L403" s="11"/>
      <c r="M403" s="11"/>
      <c r="N403" s="11"/>
      <c r="O403" s="12"/>
      <c r="P403" s="11"/>
      <c r="Q403" s="11"/>
      <c r="R403" s="11"/>
      <c r="S403" s="11"/>
      <c r="T403" s="11"/>
      <c r="U403" s="11"/>
      <c r="V403" s="11"/>
      <c r="W403" s="11"/>
      <c r="X403" s="12"/>
    </row>
    <row r="404" spans="4:24">
      <c r="F404" s="21"/>
      <c r="G404" s="21"/>
      <c r="I404" s="11"/>
      <c r="J404" s="11"/>
      <c r="K404" s="11"/>
      <c r="L404" s="11"/>
      <c r="M404" s="11"/>
      <c r="N404" s="11"/>
      <c r="O404" s="12"/>
      <c r="P404" s="11"/>
      <c r="Q404" s="11"/>
      <c r="R404" s="11"/>
      <c r="S404" s="11"/>
      <c r="T404" s="11"/>
      <c r="U404" s="11"/>
      <c r="V404" s="11"/>
      <c r="W404" s="11"/>
      <c r="X404" s="12"/>
    </row>
    <row r="405" spans="4:24">
      <c r="F405" s="21"/>
      <c r="G405" s="21"/>
      <c r="I405" s="11"/>
      <c r="J405" s="11"/>
      <c r="K405" s="11"/>
      <c r="L405" s="11"/>
      <c r="M405" s="11"/>
      <c r="N405" s="11"/>
      <c r="O405" s="12"/>
      <c r="P405" s="11"/>
      <c r="Q405" s="11"/>
      <c r="R405" s="11"/>
      <c r="S405" s="11"/>
      <c r="T405" s="11"/>
      <c r="U405" s="11"/>
      <c r="V405" s="11"/>
      <c r="W405" s="11"/>
      <c r="X405" s="12"/>
    </row>
    <row r="406" spans="4:24">
      <c r="F406" s="21"/>
      <c r="G406" s="21"/>
      <c r="I406" s="11"/>
      <c r="J406" s="11"/>
      <c r="K406" s="11"/>
      <c r="L406" s="11"/>
      <c r="M406" s="11"/>
      <c r="N406" s="11"/>
      <c r="O406" s="12"/>
      <c r="P406" s="11"/>
      <c r="Q406" s="11"/>
      <c r="R406" s="11"/>
      <c r="S406" s="11"/>
      <c r="T406" s="11"/>
      <c r="U406" s="11"/>
      <c r="V406" s="11"/>
      <c r="W406" s="11"/>
      <c r="X406" s="12"/>
    </row>
    <row r="407" spans="4:24">
      <c r="F407" s="21"/>
      <c r="G407" s="21"/>
      <c r="I407" s="11"/>
      <c r="J407" s="11"/>
      <c r="K407" s="11"/>
      <c r="L407" s="11"/>
      <c r="M407" s="11"/>
      <c r="N407" s="11"/>
      <c r="O407" s="12"/>
      <c r="P407" s="11"/>
      <c r="Q407" s="11"/>
      <c r="R407" s="11"/>
      <c r="S407" s="11"/>
      <c r="T407" s="11"/>
      <c r="U407" s="11"/>
      <c r="V407" s="11"/>
      <c r="W407" s="11"/>
      <c r="X407" s="12"/>
    </row>
    <row r="408" spans="4:24">
      <c r="F408" s="21"/>
      <c r="G408" s="21"/>
      <c r="I408" s="11"/>
      <c r="J408" s="11"/>
      <c r="K408" s="11"/>
      <c r="L408" s="11"/>
      <c r="M408" s="11"/>
      <c r="N408" s="11"/>
      <c r="O408" s="12"/>
      <c r="P408" s="11"/>
      <c r="Q408" s="11"/>
      <c r="R408" s="11"/>
      <c r="S408" s="11"/>
      <c r="T408" s="11"/>
      <c r="U408" s="11"/>
      <c r="V408" s="11"/>
      <c r="W408" s="11"/>
      <c r="X408" s="12"/>
    </row>
    <row r="409" spans="4:24">
      <c r="F409" s="21"/>
      <c r="G409" s="21"/>
      <c r="I409" s="11"/>
      <c r="J409" s="11"/>
      <c r="K409" s="11"/>
      <c r="L409" s="11"/>
      <c r="M409" s="11"/>
      <c r="N409" s="11"/>
      <c r="O409" s="12"/>
      <c r="P409" s="11"/>
      <c r="Q409" s="11"/>
      <c r="R409" s="11"/>
      <c r="S409" s="11"/>
      <c r="T409" s="11"/>
      <c r="U409" s="11"/>
      <c r="V409" s="11"/>
      <c r="W409" s="11"/>
      <c r="X409" s="12"/>
    </row>
    <row r="410" spans="4:24">
      <c r="F410" s="21"/>
      <c r="G410" s="21"/>
      <c r="I410" s="11"/>
      <c r="J410" s="11"/>
      <c r="K410" s="11"/>
      <c r="L410" s="11"/>
      <c r="M410" s="11"/>
      <c r="N410" s="11"/>
      <c r="O410" s="12"/>
      <c r="P410" s="11"/>
      <c r="Q410" s="11"/>
      <c r="R410" s="11"/>
      <c r="S410" s="11"/>
      <c r="T410" s="11"/>
      <c r="U410" s="11"/>
      <c r="V410" s="11"/>
      <c r="W410" s="11"/>
      <c r="X410" s="12"/>
    </row>
    <row r="411" spans="4:24">
      <c r="F411" s="21"/>
      <c r="G411" s="21"/>
      <c r="I411" s="11"/>
      <c r="J411" s="11"/>
      <c r="K411" s="11"/>
      <c r="L411" s="11"/>
      <c r="M411" s="11"/>
      <c r="N411" s="11"/>
      <c r="O411" s="12"/>
      <c r="P411" s="11"/>
      <c r="Q411" s="11"/>
      <c r="R411" s="11"/>
      <c r="S411" s="11"/>
      <c r="T411" s="11"/>
      <c r="U411" s="11"/>
      <c r="V411" s="11"/>
      <c r="W411" s="11"/>
      <c r="X411" s="12"/>
    </row>
    <row r="412" spans="4:24">
      <c r="F412" s="21"/>
      <c r="G412" s="21"/>
      <c r="I412" s="11"/>
      <c r="J412" s="11"/>
      <c r="K412" s="11"/>
      <c r="L412" s="11"/>
      <c r="M412" s="11"/>
      <c r="N412" s="11"/>
      <c r="O412" s="12"/>
      <c r="P412" s="11"/>
      <c r="Q412" s="11"/>
      <c r="R412" s="11"/>
      <c r="S412" s="11"/>
      <c r="T412" s="11"/>
      <c r="U412" s="11"/>
      <c r="V412" s="11"/>
      <c r="W412" s="11"/>
      <c r="X412" s="12"/>
    </row>
  </sheetData>
  <protectedRanges>
    <protectedRange sqref="R24:X28 R31:X35 V38:X44" name="Range1"/>
    <protectedRange sqref="T38:U38" name="Range1_2"/>
    <protectedRange sqref="T39:U39" name="Range1_3"/>
    <protectedRange sqref="T40:U40" name="Range1_4"/>
    <protectedRange sqref="T41:U41" name="Range1_5"/>
    <protectedRange sqref="T42:U42" name="Range1_6"/>
    <protectedRange sqref="T43:U43" name="Range1_7"/>
    <protectedRange sqref="T44:U44" name="Range1_8"/>
    <protectedRange sqref="R38:S38" name="Range1_9"/>
    <protectedRange sqref="R39:S39" name="Range1_10"/>
    <protectedRange sqref="R40:S40" name="Range1_11"/>
    <protectedRange sqref="R41:S44" name="Range1_12"/>
    <protectedRange sqref="B23:B26" name="Sheet49LeasingSummary1"/>
    <protectedRange sqref="B27:B28" name="Sheet49LeasingSummary2"/>
    <protectedRange sqref="B29:B35" name="Sheet49LeasingSummary3"/>
    <protectedRange sqref="B38:B43" name="Sheet49StermLeases"/>
    <protectedRange sqref="B46:C58" name="Sheet49Fees"/>
    <protectedRange sqref="H4:H35" name="Sheet49PropAmens"/>
    <protectedRange sqref="F39:H43" name="Sheet49Parking"/>
    <protectedRange sqref="P4:P30" name="Sheet49UnitAmens"/>
    <protectedRange sqref="L34:P36" name="Sheet49UtilSummary"/>
    <protectedRange sqref="L38:M42" name="Sheet49OtherUtil1"/>
    <protectedRange sqref="P38:P42" name="Sheet49OtherUtil2"/>
    <protectedRange sqref="R3:X44" name="Sheet49Notes"/>
    <protectedRange sqref="A71:I229" name="Sheet49FloorPlan1"/>
    <protectedRange sqref="K71:M229" name="Sheet49FloorPlan2"/>
  </protectedRanges>
  <dataConsolidate link="1"/>
  <mergeCells count="46">
    <mergeCell ref="R21:X21"/>
    <mergeCell ref="Y1:Z1"/>
    <mergeCell ref="Y2:Z5"/>
    <mergeCell ref="R3:X17"/>
    <mergeCell ref="T18:U18"/>
    <mergeCell ref="R20:X20"/>
    <mergeCell ref="R33:X33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32:X32"/>
    <mergeCell ref="R34:X34"/>
    <mergeCell ref="R35:X35"/>
    <mergeCell ref="R36:X36"/>
    <mergeCell ref="R37:X37"/>
    <mergeCell ref="R38:S38"/>
    <mergeCell ref="T38:U38"/>
    <mergeCell ref="R39:S39"/>
    <mergeCell ref="T39:U39"/>
    <mergeCell ref="R40:S40"/>
    <mergeCell ref="T40:U40"/>
    <mergeCell ref="R41:S41"/>
    <mergeCell ref="T41:U41"/>
    <mergeCell ref="R42:S42"/>
    <mergeCell ref="T42:U42"/>
    <mergeCell ref="R43:S43"/>
    <mergeCell ref="T43:U43"/>
    <mergeCell ref="R44:S44"/>
    <mergeCell ref="T44:U44"/>
    <mergeCell ref="I233:J233"/>
    <mergeCell ref="K233:M233"/>
    <mergeCell ref="N233:O233"/>
    <mergeCell ref="P233:V233"/>
    <mergeCell ref="W233:X233"/>
    <mergeCell ref="I69:J69"/>
    <mergeCell ref="K69:M69"/>
    <mergeCell ref="N69:O69"/>
    <mergeCell ref="P69:V69"/>
    <mergeCell ref="W69:X69"/>
  </mergeCells>
  <dataValidations count="26">
    <dataValidation type="list" operator="greaterThanOrEqual" allowBlank="1" showInputMessage="1" showErrorMessage="1" sqref="C46:C58">
      <formula1>"Monthly,Annual"</formula1>
    </dataValidation>
    <dataValidation type="list" allowBlank="1" showInputMessage="1" showErrorMessage="1" sqref="B48">
      <formula1>"App Fee Waived-Admin Due, Admin Fee Waived-App Due, Both Fees Waived, Both Fees Due"</formula1>
    </dataValidation>
    <dataValidation type="list" allowBlank="1" showInputMessage="1" showErrorMessage="1" sqref="B33">
      <formula1>"Gift Card, Monthly Concession, One-Time Concession, None"</formula1>
    </dataValidation>
    <dataValidation type="decimal" allowBlank="1" showInputMessage="1" showErrorMessage="1" sqref="B29:B30 B32">
      <formula1>0</formula1>
      <formula2>3000</formula2>
    </dataValidation>
    <dataValidation type="list" allowBlank="1" showInputMessage="1" showErrorMessage="1" sqref="R38:S44">
      <formula1>"Monday,Tuesday,Wednesday,Thursday,Friday,Saturday,Sunday"</formula1>
    </dataValidation>
    <dataValidation type="list" allowBlank="1" showInputMessage="1" showErrorMessage="1" sqref="U45">
      <formula1>"10:00-5:00 PM,10:00-6:00 PM,9:00-6:00 PM,9:00-5:00 PM,12:00-5:00 PM"</formula1>
    </dataValidation>
    <dataValidation type="list" allowBlank="1" showInputMessage="1" showErrorMessage="1" sqref="B22">
      <formula1>"Saturday-Friday,Sunday-Monday,Monday-Sunday"</formula1>
    </dataValidation>
    <dataValidation type="list" allowBlank="1" showInputMessage="1" showErrorMessage="1" sqref="B13">
      <formula1>"New Construction,Operational,Undergoing Renovations"</formula1>
    </dataValidation>
    <dataValidation type="list" allowBlank="1" showInputMessage="1" showErrorMessage="1" sqref="P34:P36 P38:P42">
      <formula1>"Per Bed,Per Unit"</formula1>
    </dataValidation>
    <dataValidation type="list" allowBlank="1" showInputMessage="1" showErrorMessage="1" sqref="B12">
      <formula1>"Student,Conventional,Affordable,Innovative"</formula1>
    </dataValidation>
    <dataValidation type="list" allowBlank="1" showInputMessage="1" showErrorMessage="1" sqref="B14">
      <formula1>"High-Rise,Mid-Rise,Wrap,Garden,Cottage,SFR"</formula1>
    </dataValidation>
    <dataValidation type="list" allowBlank="1" showInputMessage="1" showErrorMessage="1" sqref="H4 P4">
      <formula1>"1,2,3,4,5,N/A"</formula1>
    </dataValidation>
    <dataValidation type="list" allowBlank="1" showInputMessage="1" showErrorMessage="1" sqref="AC19 P18 P23 S18 H5:H35 B41 F39:G43 L38:L42 B38 L34:N36 AC17 H71:H229">
      <formula1>"Yes,No"</formula1>
    </dataValidation>
    <dataValidation type="whole" allowBlank="1" showInputMessage="1" showErrorMessage="1" sqref="M38:M42 T18">
      <formula1>0</formula1>
      <formula2>1000</formula2>
    </dataValidation>
    <dataValidation type="list" allowBlank="1" showInputMessage="1" showErrorMessage="1" sqref="B16">
      <formula1>"Subject Property,Tier 1,Tier 2"</formula1>
    </dataValidation>
    <dataValidation type="list" allowBlank="1" showInputMessage="1" showErrorMessage="1" sqref="P6:P16">
      <formula1>"Yes,No,Varies"</formula1>
    </dataValidation>
    <dataValidation type="whole" operator="greaterThanOrEqual" allowBlank="1" showInputMessage="1" showErrorMessage="1" sqref="B50:B51 O67 B39 B42 B34 B53:B54 B46:B47 B56:B66">
      <formula1>0</formula1>
    </dataValidation>
    <dataValidation type="date" allowBlank="1" showInputMessage="1" showErrorMessage="1" errorTitle="Invalid Date" error="The date must fall within this week." sqref="B35:B36 C32">
      <formula1>TODAY()-5</formula1>
      <formula2>TODAY()</formula2>
    </dataValidation>
    <dataValidation type="list" allowBlank="1" showInputMessage="1" showErrorMessage="1" sqref="B15">
      <formula1>"1,2,3,4,5"</formula1>
    </dataValidation>
    <dataValidation type="whole" allowBlank="1" showInputMessage="1" showErrorMessage="1" sqref="I230:N230">
      <formula1>0</formula1>
      <formula2>3000</formula2>
    </dataValidation>
    <dataValidation type="decimal" allowBlank="1" showInputMessage="1" showErrorMessage="1" sqref="B25:B28">
      <formula1>0</formula1>
      <formula2>1.2</formula2>
    </dataValidation>
    <dataValidation operator="greaterThanOrEqual" allowBlank="1" showInputMessage="1" showErrorMessage="1" sqref="B52 B55 B49"/>
    <dataValidation type="list" allowBlank="1" showInputMessage="1" showErrorMessage="1" sqref="T38:U44">
      <formula1>"9:00 – 5:00,9:00 – 6:00,9:00 – 7:00,10:00 – 5:00,10:00 – 6:00,10:00 – 7:00,11:00 – 4:00,11:00 – 5:00,11:00 – 6:00,11:00 – 7:00,12:00 – 4:00,12:00 – 5:00,12:00 – 6:00,12:00 – 7:00"</formula1>
    </dataValidation>
    <dataValidation type="decimal" allowBlank="1" showInputMessage="1" showErrorMessage="1" sqref="J71:J229">
      <formula1>0</formula1>
      <formula2>3000000</formula2>
    </dataValidation>
    <dataValidation type="list" allowBlank="1" showInputMessage="1" showErrorMessage="1" sqref="A71:A229">
      <formula1>"Studio,1 Bedroom,2 Bedroom,3 Bedroom,4 Bedroom,5 Bedroom,6 Bedroom"</formula1>
    </dataValidation>
    <dataValidation type="whole" allowBlank="1" showInputMessage="1" showErrorMessage="1" sqref="I71:I229 K71:N229">
      <formula1>0</formula1>
      <formula2>3000000</formula2>
    </dataValidation>
  </dataValidations>
  <pageMargins left="0.25" right="0.25" top="0.75" bottom="0.75" header="0.3" footer="0.3"/>
  <pageSetup scale="40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tabColor theme="0" tint="-0.14999847407452621"/>
    <pageSetUpPr fitToPage="1"/>
  </sheetPr>
  <dimension ref="A1:AC430"/>
  <sheetViews>
    <sheetView showGridLines="0" zoomScale="90" zoomScaleNormal="90" zoomScaleSheetLayoutView="80" workbookViewId="0">
      <pane ySplit="2" topLeftCell="A29" activePane="bottomLeft" state="frozen"/>
      <selection activeCell="F11" sqref="F11"/>
      <selection pane="bottomLeft" activeCell="C111" sqref="C111"/>
    </sheetView>
  </sheetViews>
  <sheetFormatPr defaultColWidth="9.33203125" defaultRowHeight="13.2"/>
  <cols>
    <col min="1" max="1" width="22.6640625" style="31" customWidth="1"/>
    <col min="2" max="2" width="34.77734375" style="1" bestFit="1" customWidth="1"/>
    <col min="3" max="3" width="12" style="21" customWidth="1"/>
    <col min="4" max="5" width="10.44140625" style="100" customWidth="1"/>
    <col min="6" max="6" width="9.33203125" style="1" bestFit="1" customWidth="1"/>
    <col min="7" max="7" width="9.33203125" style="1" customWidth="1"/>
    <col min="8" max="8" width="9.44140625" style="8" bestFit="1" customWidth="1"/>
    <col min="9" max="10" width="7.6640625" style="27" customWidth="1"/>
    <col min="11" max="11" width="13.33203125" style="27" customWidth="1"/>
    <col min="12" max="12" width="9.6640625" style="27" customWidth="1"/>
    <col min="13" max="14" width="9.33203125" style="27" bestFit="1" customWidth="1"/>
    <col min="15" max="15" width="11.88671875" style="28" customWidth="1"/>
    <col min="16" max="16" width="11.109375" style="27" customWidth="1"/>
    <col min="17" max="17" width="7.6640625" style="27" customWidth="1"/>
    <col min="18" max="18" width="8.6640625" style="27" customWidth="1"/>
    <col min="19" max="19" width="9.33203125" style="27" bestFit="1" customWidth="1"/>
    <col min="20" max="20" width="9.6640625" style="27" customWidth="1"/>
    <col min="21" max="21" width="8.33203125" style="27" customWidth="1"/>
    <col min="22" max="22" width="8" style="27" customWidth="1"/>
    <col min="23" max="23" width="7.6640625" style="1" customWidth="1"/>
    <col min="24" max="24" width="7.44140625" style="28" customWidth="1"/>
    <col min="25" max="25" width="10.5546875" style="1" bestFit="1" customWidth="1"/>
    <col min="26" max="26" width="9.6640625" style="1" bestFit="1" customWidth="1"/>
    <col min="27" max="16384" width="9.33203125" style="1"/>
  </cols>
  <sheetData>
    <row r="1" spans="1:26" ht="93" customHeight="1">
      <c r="A1" s="172" t="str">
        <f>Dashboard!$A$1</f>
        <v>MARKET SURVEY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173" t="str">
        <f>"Property Detail: "&amp;B4</f>
        <v xml:space="preserve">Property Detail: Social at North Charles </v>
      </c>
      <c r="Y1" s="274"/>
      <c r="Z1" s="274"/>
    </row>
    <row r="2" spans="1:26" ht="18" customHeight="1" thickBot="1">
      <c r="A2" s="3"/>
      <c r="B2" s="3"/>
      <c r="C2" s="37"/>
      <c r="D2" s="3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19"/>
      <c r="Y2" s="275"/>
      <c r="Z2" s="275"/>
    </row>
    <row r="3" spans="1:26" ht="12.75" customHeight="1" thickBot="1">
      <c r="A3" s="159" t="s">
        <v>57</v>
      </c>
      <c r="B3" s="159"/>
      <c r="C3" s="20"/>
      <c r="D3" s="37"/>
      <c r="E3" s="160" t="s">
        <v>58</v>
      </c>
      <c r="F3" s="159"/>
      <c r="G3" s="159"/>
      <c r="H3" s="159"/>
      <c r="I3" s="3"/>
      <c r="J3" s="3"/>
      <c r="K3" s="159" t="s">
        <v>59</v>
      </c>
      <c r="L3" s="159"/>
      <c r="M3" s="159"/>
      <c r="N3" s="159"/>
      <c r="O3" s="159"/>
      <c r="P3" s="159"/>
      <c r="Q3" s="1"/>
      <c r="R3" s="277" t="s">
        <v>209</v>
      </c>
      <c r="S3" s="277"/>
      <c r="T3" s="277"/>
      <c r="U3" s="277"/>
      <c r="V3" s="277"/>
      <c r="W3" s="277"/>
      <c r="X3" s="277"/>
      <c r="Y3" s="275"/>
      <c r="Z3" s="275"/>
    </row>
    <row r="4" spans="1:26" ht="12.75" customHeight="1">
      <c r="A4" s="138" t="s">
        <v>0</v>
      </c>
      <c r="B4" s="144" t="s">
        <v>275</v>
      </c>
      <c r="C4" s="37"/>
      <c r="D4" s="37"/>
      <c r="E4" s="136" t="s">
        <v>60</v>
      </c>
      <c r="F4" s="38"/>
      <c r="G4" s="3"/>
      <c r="H4" s="137">
        <v>3</v>
      </c>
      <c r="I4" s="3"/>
      <c r="J4" s="3"/>
      <c r="K4" s="136" t="s">
        <v>61</v>
      </c>
      <c r="L4" s="38"/>
      <c r="M4" s="3"/>
      <c r="N4" s="39"/>
      <c r="P4" s="137">
        <v>2</v>
      </c>
      <c r="Q4" s="1"/>
      <c r="R4" s="277"/>
      <c r="S4" s="277"/>
      <c r="T4" s="277"/>
      <c r="U4" s="277"/>
      <c r="V4" s="277"/>
      <c r="W4" s="277"/>
      <c r="X4" s="277"/>
      <c r="Y4" s="275"/>
      <c r="Z4" s="275"/>
    </row>
    <row r="5" spans="1:26" ht="12.75" customHeight="1">
      <c r="A5" s="31" t="s">
        <v>212</v>
      </c>
      <c r="B5" s="175"/>
      <c r="C5" s="37"/>
      <c r="D5" s="37"/>
      <c r="E5" s="138" t="s">
        <v>163</v>
      </c>
      <c r="F5" s="3"/>
      <c r="G5" s="3"/>
      <c r="H5" s="139" t="s">
        <v>56</v>
      </c>
      <c r="I5" s="3"/>
      <c r="J5" s="3"/>
      <c r="K5" s="138" t="s">
        <v>65</v>
      </c>
      <c r="L5" s="3"/>
      <c r="M5" s="3"/>
      <c r="N5" s="3"/>
      <c r="P5" s="152">
        <v>14</v>
      </c>
      <c r="Q5" s="1"/>
      <c r="R5" s="277"/>
      <c r="S5" s="277"/>
      <c r="T5" s="277"/>
      <c r="U5" s="277"/>
      <c r="V5" s="277"/>
      <c r="W5" s="277"/>
      <c r="X5" s="277"/>
      <c r="Y5" s="275"/>
      <c r="Z5" s="275"/>
    </row>
    <row r="6" spans="1:26" ht="12.75" customHeight="1">
      <c r="A6" s="138" t="s">
        <v>62</v>
      </c>
      <c r="B6" s="144" t="s">
        <v>276</v>
      </c>
      <c r="C6" s="37"/>
      <c r="D6" s="37"/>
      <c r="E6" s="138" t="s">
        <v>63</v>
      </c>
      <c r="F6" s="3"/>
      <c r="G6" s="3"/>
      <c r="H6" s="139" t="s">
        <v>64</v>
      </c>
      <c r="I6" s="3"/>
      <c r="J6" s="3"/>
      <c r="K6" s="138" t="s">
        <v>67</v>
      </c>
      <c r="L6" s="3"/>
      <c r="M6" s="3"/>
      <c r="N6" s="3"/>
      <c r="P6" s="153" t="s">
        <v>243</v>
      </c>
      <c r="Q6" s="1"/>
      <c r="R6" s="277"/>
      <c r="S6" s="277"/>
      <c r="T6" s="277"/>
      <c r="U6" s="277"/>
      <c r="V6" s="277"/>
      <c r="W6" s="277"/>
      <c r="X6" s="277"/>
    </row>
    <row r="7" spans="1:26" ht="12.75" customHeight="1">
      <c r="A7" s="138"/>
      <c r="B7" s="144" t="s">
        <v>264</v>
      </c>
      <c r="C7" s="40"/>
      <c r="D7" s="37"/>
      <c r="E7" s="140" t="s">
        <v>66</v>
      </c>
      <c r="H7" s="139"/>
      <c r="I7" s="3"/>
      <c r="J7" s="3"/>
      <c r="K7" s="138" t="s">
        <v>70</v>
      </c>
      <c r="L7" s="3"/>
      <c r="M7" s="3"/>
      <c r="N7" s="3"/>
      <c r="P7" s="153" t="s">
        <v>243</v>
      </c>
      <c r="Q7" s="1"/>
      <c r="R7" s="277"/>
      <c r="S7" s="277"/>
      <c r="T7" s="277"/>
      <c r="U7" s="277"/>
      <c r="V7" s="277"/>
      <c r="W7" s="277"/>
      <c r="X7" s="277"/>
    </row>
    <row r="8" spans="1:26" ht="12.75" customHeight="1">
      <c r="A8" s="138" t="s">
        <v>68</v>
      </c>
      <c r="B8" s="145" t="s">
        <v>277</v>
      </c>
      <c r="C8" s="37"/>
      <c r="D8" s="37"/>
      <c r="E8" s="136" t="s">
        <v>69</v>
      </c>
      <c r="F8" s="38"/>
      <c r="G8" s="3"/>
      <c r="H8" s="139" t="s">
        <v>56</v>
      </c>
      <c r="I8" s="3"/>
      <c r="J8" s="3"/>
      <c r="K8" s="138" t="s">
        <v>73</v>
      </c>
      <c r="L8" s="3"/>
      <c r="M8" s="3"/>
      <c r="N8" s="3"/>
      <c r="P8" s="153" t="s">
        <v>243</v>
      </c>
      <c r="Q8" s="1"/>
      <c r="R8" s="277"/>
      <c r="S8" s="277"/>
      <c r="T8" s="277"/>
      <c r="U8" s="277"/>
      <c r="V8" s="277"/>
      <c r="W8" s="277"/>
      <c r="X8" s="277"/>
    </row>
    <row r="9" spans="1:26" ht="12.75" customHeight="1">
      <c r="A9" s="138" t="s">
        <v>71</v>
      </c>
      <c r="B9" s="144"/>
      <c r="C9" s="37"/>
      <c r="D9" s="37"/>
      <c r="E9" s="136" t="s">
        <v>72</v>
      </c>
      <c r="F9" s="38"/>
      <c r="G9" s="3"/>
      <c r="H9" s="139" t="s">
        <v>56</v>
      </c>
      <c r="I9" s="3"/>
      <c r="J9" s="3"/>
      <c r="K9" s="138" t="s">
        <v>181</v>
      </c>
      <c r="L9" s="3"/>
      <c r="M9" s="3"/>
      <c r="N9" s="3"/>
      <c r="P9" s="153" t="s">
        <v>64</v>
      </c>
      <c r="Q9" s="1"/>
      <c r="R9" s="277"/>
      <c r="S9" s="277"/>
      <c r="T9" s="277"/>
      <c r="U9" s="277"/>
      <c r="V9" s="277"/>
      <c r="W9" s="277"/>
      <c r="X9" s="277"/>
    </row>
    <row r="10" spans="1:26" ht="12.75" customHeight="1">
      <c r="A10" s="138" t="s">
        <v>74</v>
      </c>
      <c r="B10" s="144" t="s">
        <v>278</v>
      </c>
      <c r="C10" s="37"/>
      <c r="D10" s="37"/>
      <c r="E10" s="140" t="s">
        <v>75</v>
      </c>
      <c r="H10" s="139" t="s">
        <v>56</v>
      </c>
      <c r="I10" s="3"/>
      <c r="J10" s="3"/>
      <c r="K10" s="138" t="s">
        <v>182</v>
      </c>
      <c r="L10" s="3"/>
      <c r="M10" s="3"/>
      <c r="N10" s="3"/>
      <c r="P10" s="153" t="s">
        <v>243</v>
      </c>
      <c r="Q10" s="1"/>
      <c r="R10" s="277"/>
      <c r="S10" s="277"/>
      <c r="T10" s="277"/>
      <c r="U10" s="277"/>
      <c r="V10" s="277"/>
      <c r="W10" s="277"/>
      <c r="X10" s="277"/>
      <c r="Y10"/>
    </row>
    <row r="11" spans="1:26" ht="12.75" customHeight="1">
      <c r="A11" s="138" t="s">
        <v>76</v>
      </c>
      <c r="B11" s="144" t="s">
        <v>278</v>
      </c>
      <c r="C11" s="41"/>
      <c r="D11" s="37"/>
      <c r="E11" s="138" t="s">
        <v>161</v>
      </c>
      <c r="F11" s="3"/>
      <c r="G11" s="3"/>
      <c r="H11" s="139" t="s">
        <v>64</v>
      </c>
      <c r="I11" s="3"/>
      <c r="J11" s="3"/>
      <c r="K11" s="138" t="s">
        <v>183</v>
      </c>
      <c r="L11" s="3"/>
      <c r="M11" s="3"/>
      <c r="N11" s="3"/>
      <c r="P11" s="153" t="s">
        <v>243</v>
      </c>
      <c r="Q11" s="1"/>
      <c r="R11" s="277"/>
      <c r="S11" s="277"/>
      <c r="T11" s="277"/>
      <c r="U11" s="277"/>
      <c r="V11" s="277"/>
      <c r="W11" s="277"/>
      <c r="X11" s="277"/>
    </row>
    <row r="12" spans="1:26" ht="12.75" customHeight="1">
      <c r="A12" s="138" t="s">
        <v>78</v>
      </c>
      <c r="B12" s="146" t="s">
        <v>238</v>
      </c>
      <c r="C12" s="41"/>
      <c r="D12" s="37"/>
      <c r="E12" s="138" t="s">
        <v>162</v>
      </c>
      <c r="F12" s="3"/>
      <c r="G12" s="3"/>
      <c r="H12" s="139" t="s">
        <v>64</v>
      </c>
      <c r="I12" s="3"/>
      <c r="J12" s="3"/>
      <c r="K12" s="138" t="s">
        <v>184</v>
      </c>
      <c r="L12" s="3"/>
      <c r="M12" s="3"/>
      <c r="N12" s="3"/>
      <c r="P12" s="153" t="s">
        <v>56</v>
      </c>
      <c r="Q12" s="1"/>
      <c r="R12" s="277"/>
      <c r="S12" s="277"/>
      <c r="T12" s="277"/>
      <c r="U12" s="277"/>
      <c r="V12" s="277"/>
      <c r="W12" s="277"/>
      <c r="X12" s="277"/>
    </row>
    <row r="13" spans="1:26" ht="12.75" customHeight="1">
      <c r="A13" s="138" t="s">
        <v>155</v>
      </c>
      <c r="B13" s="146" t="s">
        <v>156</v>
      </c>
      <c r="C13" s="37"/>
      <c r="D13" s="37"/>
      <c r="E13" s="138" t="s">
        <v>79</v>
      </c>
      <c r="F13" s="3"/>
      <c r="G13" s="3"/>
      <c r="H13" s="139" t="s">
        <v>56</v>
      </c>
      <c r="I13" s="3"/>
      <c r="J13" s="3"/>
      <c r="K13" s="138" t="s">
        <v>185</v>
      </c>
      <c r="L13" s="3"/>
      <c r="M13" s="3"/>
      <c r="N13" s="3"/>
      <c r="P13" s="153" t="s">
        <v>64</v>
      </c>
      <c r="Q13" s="1"/>
      <c r="R13" s="277"/>
      <c r="S13" s="277"/>
      <c r="T13" s="277"/>
      <c r="U13" s="277"/>
      <c r="V13" s="277"/>
      <c r="W13" s="277"/>
      <c r="X13" s="277"/>
    </row>
    <row r="14" spans="1:26" ht="12.75" customHeight="1">
      <c r="A14" s="138" t="s">
        <v>2</v>
      </c>
      <c r="B14" s="144" t="s">
        <v>239</v>
      </c>
      <c r="C14" s="42"/>
      <c r="D14" s="43"/>
      <c r="E14" s="138" t="s">
        <v>81</v>
      </c>
      <c r="F14" s="3"/>
      <c r="G14" s="3"/>
      <c r="H14" s="139" t="s">
        <v>64</v>
      </c>
      <c r="I14" s="3"/>
      <c r="J14" s="3"/>
      <c r="K14" s="138" t="s">
        <v>186</v>
      </c>
      <c r="L14" s="3"/>
      <c r="M14" s="3"/>
      <c r="N14" s="3"/>
      <c r="P14" s="153" t="s">
        <v>64</v>
      </c>
      <c r="Q14" s="1"/>
      <c r="R14" s="277"/>
      <c r="S14" s="277"/>
      <c r="T14" s="277"/>
      <c r="U14" s="277"/>
      <c r="V14" s="277"/>
      <c r="W14" s="277"/>
      <c r="X14" s="277"/>
    </row>
    <row r="15" spans="1:26" ht="12.75" customHeight="1">
      <c r="A15" s="138" t="s">
        <v>82</v>
      </c>
      <c r="B15" s="147">
        <v>2</v>
      </c>
      <c r="C15" s="37"/>
      <c r="D15" s="43"/>
      <c r="E15" s="138" t="s">
        <v>165</v>
      </c>
      <c r="F15" s="3"/>
      <c r="G15" s="3"/>
      <c r="H15" s="139" t="s">
        <v>56</v>
      </c>
      <c r="I15" s="3"/>
      <c r="J15" s="3"/>
      <c r="K15" s="138" t="s">
        <v>187</v>
      </c>
      <c r="L15" s="3"/>
      <c r="M15" s="3"/>
      <c r="N15" s="3"/>
      <c r="P15" s="153" t="s">
        <v>64</v>
      </c>
      <c r="Q15" s="1"/>
      <c r="R15" s="277"/>
      <c r="S15" s="277"/>
      <c r="T15" s="277"/>
      <c r="U15" s="277"/>
      <c r="V15" s="277"/>
      <c r="W15" s="277"/>
      <c r="X15" s="277"/>
    </row>
    <row r="16" spans="1:26" ht="12.75" customHeight="1">
      <c r="A16" s="138" t="s">
        <v>84</v>
      </c>
      <c r="B16" s="144" t="s">
        <v>242</v>
      </c>
      <c r="C16" s="37"/>
      <c r="D16" s="43"/>
      <c r="E16" s="138" t="s">
        <v>166</v>
      </c>
      <c r="F16" s="3"/>
      <c r="G16" s="3"/>
      <c r="H16" s="139" t="s">
        <v>56</v>
      </c>
      <c r="I16" s="3"/>
      <c r="J16" s="3"/>
      <c r="K16" s="138" t="s">
        <v>180</v>
      </c>
      <c r="L16" s="3"/>
      <c r="M16" s="3"/>
      <c r="N16" s="3"/>
      <c r="P16" s="153" t="s">
        <v>64</v>
      </c>
      <c r="Q16" s="1"/>
      <c r="R16" s="277"/>
      <c r="S16" s="277"/>
      <c r="T16" s="277"/>
      <c r="U16" s="277"/>
      <c r="V16" s="277"/>
      <c r="W16" s="277"/>
      <c r="X16" s="277"/>
    </row>
    <row r="17" spans="1:29" ht="12.75" customHeight="1">
      <c r="A17" s="138" t="s">
        <v>86</v>
      </c>
      <c r="B17" s="144">
        <v>1966</v>
      </c>
      <c r="C17" s="41"/>
      <c r="D17" s="43"/>
      <c r="E17" s="138" t="s">
        <v>167</v>
      </c>
      <c r="F17" s="3"/>
      <c r="G17" s="3"/>
      <c r="H17" s="139" t="s">
        <v>64</v>
      </c>
      <c r="I17" s="3"/>
      <c r="J17" s="3"/>
      <c r="K17" s="161" t="s">
        <v>43</v>
      </c>
      <c r="L17" s="162"/>
      <c r="M17" s="162"/>
      <c r="N17" s="162"/>
      <c r="O17" s="182"/>
      <c r="P17" s="163"/>
      <c r="Q17" s="1"/>
      <c r="R17" s="277"/>
      <c r="S17" s="277"/>
      <c r="T17" s="277"/>
      <c r="U17" s="277"/>
      <c r="V17" s="277"/>
      <c r="W17" s="277"/>
      <c r="X17" s="277"/>
      <c r="Z17" s="3"/>
      <c r="AA17" s="3"/>
      <c r="AB17" s="3"/>
      <c r="AC17" s="45"/>
    </row>
    <row r="18" spans="1:29" ht="12.75" customHeight="1">
      <c r="A18" s="138" t="s">
        <v>89</v>
      </c>
      <c r="B18" s="146">
        <v>43201</v>
      </c>
      <c r="C18" s="41"/>
      <c r="D18" s="37"/>
      <c r="E18" s="136" t="s">
        <v>168</v>
      </c>
      <c r="F18" s="38"/>
      <c r="G18" s="3"/>
      <c r="H18" s="139" t="s">
        <v>64</v>
      </c>
      <c r="I18" s="3"/>
      <c r="J18" s="3"/>
      <c r="K18" s="138" t="s">
        <v>77</v>
      </c>
      <c r="L18" s="3"/>
      <c r="M18" s="3"/>
      <c r="N18" s="3"/>
      <c r="P18" s="210" t="s">
        <v>64</v>
      </c>
      <c r="Q18" s="1"/>
      <c r="R18" s="1"/>
      <c r="S18" s="8"/>
      <c r="T18" s="276"/>
      <c r="U18" s="276"/>
      <c r="V18" s="44"/>
      <c r="W18" s="44"/>
      <c r="X18" s="44"/>
      <c r="Z18" s="3"/>
      <c r="AB18" s="3"/>
      <c r="AC18" s="45"/>
    </row>
    <row r="19" spans="1:29" ht="12.75" customHeight="1" thickBot="1">
      <c r="A19" s="141" t="s">
        <v>92</v>
      </c>
      <c r="B19" s="148">
        <v>1</v>
      </c>
      <c r="C19" s="8"/>
      <c r="D19" s="37"/>
      <c r="E19" s="138" t="s">
        <v>169</v>
      </c>
      <c r="F19" s="3"/>
      <c r="G19" s="3"/>
      <c r="H19" s="139" t="s">
        <v>64</v>
      </c>
      <c r="I19" s="3"/>
      <c r="J19" s="3"/>
      <c r="K19" s="138" t="s">
        <v>80</v>
      </c>
      <c r="L19" s="3"/>
      <c r="M19" s="3"/>
      <c r="N19" s="3"/>
      <c r="P19" s="208">
        <v>0</v>
      </c>
      <c r="Q19" s="102">
        <f>IF($P$18="No",$P$19 + $P$20 + $P$21,0)</f>
        <v>0</v>
      </c>
      <c r="R19" s="159" t="s">
        <v>95</v>
      </c>
      <c r="S19" s="159"/>
      <c r="T19" s="159"/>
      <c r="U19" s="159"/>
      <c r="V19" s="159"/>
      <c r="W19" s="159"/>
      <c r="X19" s="159"/>
      <c r="Y19" s="38"/>
      <c r="Z19" s="3"/>
      <c r="AA19" s="3"/>
      <c r="AC19" s="45"/>
    </row>
    <row r="20" spans="1:29" ht="12.75" customHeight="1">
      <c r="A20" s="1"/>
      <c r="C20" s="20"/>
      <c r="D20" s="37"/>
      <c r="E20" s="138" t="s">
        <v>170</v>
      </c>
      <c r="F20" s="3"/>
      <c r="G20" s="3"/>
      <c r="H20" s="139" t="s">
        <v>56</v>
      </c>
      <c r="I20" s="3"/>
      <c r="J20" s="3"/>
      <c r="K20" s="138" t="s">
        <v>188</v>
      </c>
      <c r="L20" s="3"/>
      <c r="M20" s="3"/>
      <c r="N20" s="3"/>
      <c r="P20" s="208">
        <v>0</v>
      </c>
      <c r="R20" s="286" t="s">
        <v>98</v>
      </c>
      <c r="S20" s="287"/>
      <c r="T20" s="287"/>
      <c r="U20" s="287"/>
      <c r="V20" s="287"/>
      <c r="W20" s="287"/>
      <c r="X20" s="288"/>
      <c r="Y20" s="38"/>
      <c r="Z20" s="38"/>
      <c r="AA20" s="38"/>
      <c r="AC20" s="45"/>
    </row>
    <row r="21" spans="1:29" ht="12.75" customHeight="1">
      <c r="A21" s="159" t="s">
        <v>96</v>
      </c>
      <c r="B21" s="159"/>
      <c r="C21" s="20"/>
      <c r="D21" s="37"/>
      <c r="E21" s="138" t="s">
        <v>171</v>
      </c>
      <c r="F21" s="3"/>
      <c r="G21" s="3"/>
      <c r="H21" s="139" t="s">
        <v>56</v>
      </c>
      <c r="I21" s="3"/>
      <c r="J21" s="3"/>
      <c r="K21" s="138" t="s">
        <v>189</v>
      </c>
      <c r="L21" s="3"/>
      <c r="M21" s="3"/>
      <c r="N21" s="3"/>
      <c r="P21" s="208">
        <v>0</v>
      </c>
      <c r="R21" s="283"/>
      <c r="S21" s="284"/>
      <c r="T21" s="284"/>
      <c r="U21" s="284"/>
      <c r="V21" s="284"/>
      <c r="W21" s="284"/>
      <c r="X21" s="285"/>
      <c r="Y21" s="38"/>
      <c r="Z21" s="38"/>
      <c r="AA21" s="38"/>
      <c r="AC21" s="45"/>
    </row>
    <row r="22" spans="1:29" ht="12.75" customHeight="1">
      <c r="A22" s="138" t="s">
        <v>157</v>
      </c>
      <c r="B22" s="144" t="s">
        <v>158</v>
      </c>
      <c r="C22" s="20"/>
      <c r="D22" s="37"/>
      <c r="E22" s="136" t="s">
        <v>172</v>
      </c>
      <c r="F22" s="3"/>
      <c r="G22" s="3"/>
      <c r="H22" s="139"/>
      <c r="I22" s="3"/>
      <c r="J22" s="3"/>
      <c r="K22" s="161" t="s">
        <v>42</v>
      </c>
      <c r="L22" s="162"/>
      <c r="M22" s="162"/>
      <c r="N22" s="162"/>
      <c r="O22" s="182"/>
      <c r="P22" s="163"/>
      <c r="R22" s="283" t="s">
        <v>353</v>
      </c>
      <c r="S22" s="284"/>
      <c r="T22" s="284"/>
      <c r="U22" s="284"/>
      <c r="V22" s="284"/>
      <c r="W22" s="284"/>
      <c r="X22" s="285"/>
      <c r="Y22" s="38"/>
      <c r="Z22" s="38"/>
      <c r="AA22" s="38"/>
      <c r="AC22" s="45"/>
    </row>
    <row r="23" spans="1:29" ht="12.75" customHeight="1">
      <c r="A23" s="138" t="s">
        <v>159</v>
      </c>
      <c r="B23" s="135">
        <v>45607</v>
      </c>
      <c r="C23" s="20"/>
      <c r="D23" s="37"/>
      <c r="E23" s="136" t="s">
        <v>173</v>
      </c>
      <c r="F23" s="38"/>
      <c r="G23" s="3"/>
      <c r="H23" s="139" t="s">
        <v>64</v>
      </c>
      <c r="I23" s="3"/>
      <c r="J23" s="3"/>
      <c r="K23" s="138" t="s">
        <v>77</v>
      </c>
      <c r="L23" s="3"/>
      <c r="M23" s="3"/>
      <c r="N23" s="3"/>
      <c r="P23" s="139" t="s">
        <v>56</v>
      </c>
      <c r="R23" s="283"/>
      <c r="S23" s="284"/>
      <c r="T23" s="284"/>
      <c r="U23" s="284"/>
      <c r="V23" s="284"/>
      <c r="W23" s="284"/>
      <c r="X23" s="285"/>
      <c r="Y23" s="38"/>
      <c r="Z23" s="38"/>
      <c r="AA23" s="38"/>
      <c r="AC23" s="45"/>
    </row>
    <row r="24" spans="1:29" ht="12.75" customHeight="1">
      <c r="A24" s="140" t="s">
        <v>160</v>
      </c>
      <c r="B24" s="135">
        <v>45566</v>
      </c>
      <c r="C24" s="46"/>
      <c r="D24" s="37"/>
      <c r="E24" s="138" t="s">
        <v>174</v>
      </c>
      <c r="F24" s="3"/>
      <c r="G24" s="3"/>
      <c r="H24" s="139" t="s">
        <v>64</v>
      </c>
      <c r="I24" s="3"/>
      <c r="J24" s="3"/>
      <c r="K24" s="138" t="s">
        <v>80</v>
      </c>
      <c r="L24" s="3"/>
      <c r="M24" s="3"/>
      <c r="N24" s="3"/>
      <c r="P24" s="208">
        <v>0</v>
      </c>
      <c r="R24" s="283"/>
      <c r="S24" s="284"/>
      <c r="T24" s="284"/>
      <c r="U24" s="284"/>
      <c r="V24" s="284"/>
      <c r="W24" s="284"/>
      <c r="X24" s="285"/>
      <c r="Y24" s="38"/>
      <c r="Z24" s="3"/>
      <c r="AA24" s="3"/>
      <c r="AB24" s="3"/>
      <c r="AC24" s="45"/>
    </row>
    <row r="25" spans="1:29" ht="12.75" customHeight="1">
      <c r="A25" s="138" t="s">
        <v>99</v>
      </c>
      <c r="B25" s="134">
        <v>0.94</v>
      </c>
      <c r="C25" s="47"/>
      <c r="D25" s="37"/>
      <c r="E25" s="138" t="s">
        <v>175</v>
      </c>
      <c r="F25" s="3"/>
      <c r="G25" s="3"/>
      <c r="H25" s="139" t="s">
        <v>64</v>
      </c>
      <c r="I25" s="1"/>
      <c r="J25" s="1"/>
      <c r="K25" s="161" t="s">
        <v>88</v>
      </c>
      <c r="L25" s="162"/>
      <c r="M25" s="162"/>
      <c r="N25" s="162"/>
      <c r="O25" s="182"/>
      <c r="P25" s="163"/>
      <c r="R25" s="283"/>
      <c r="S25" s="284"/>
      <c r="T25" s="284"/>
      <c r="U25" s="284"/>
      <c r="V25" s="284"/>
      <c r="W25" s="284"/>
      <c r="X25" s="285"/>
      <c r="Y25" s="38"/>
      <c r="Z25" s="3"/>
      <c r="AA25" s="3"/>
      <c r="AB25" s="3"/>
      <c r="AC25" s="45"/>
    </row>
    <row r="26" spans="1:29" ht="12.75" customHeight="1">
      <c r="A26" s="138" t="s">
        <v>101</v>
      </c>
      <c r="B26" s="134"/>
      <c r="C26" s="46"/>
      <c r="D26" s="37"/>
      <c r="E26" s="138" t="s">
        <v>176</v>
      </c>
      <c r="F26" s="3"/>
      <c r="G26" s="3"/>
      <c r="H26" s="139" t="s">
        <v>56</v>
      </c>
      <c r="I26" s="1"/>
      <c r="J26" s="1"/>
      <c r="K26" s="138" t="s">
        <v>191</v>
      </c>
      <c r="L26" s="3"/>
      <c r="M26" s="3"/>
      <c r="N26" s="3"/>
      <c r="P26" s="208">
        <v>0</v>
      </c>
      <c r="R26" s="283"/>
      <c r="S26" s="284"/>
      <c r="T26" s="284"/>
      <c r="U26" s="284"/>
      <c r="V26" s="284"/>
      <c r="W26" s="284"/>
      <c r="X26" s="285"/>
      <c r="Y26" s="38"/>
      <c r="Z26" s="3"/>
      <c r="AA26" s="3"/>
      <c r="AB26" s="3"/>
      <c r="AC26" s="45"/>
    </row>
    <row r="27" spans="1:29" ht="12.75" customHeight="1">
      <c r="A27" s="138" t="s">
        <v>104</v>
      </c>
      <c r="B27" s="134">
        <v>0.45</v>
      </c>
      <c r="C27" s="47"/>
      <c r="D27" s="37"/>
      <c r="E27" s="138" t="s">
        <v>177</v>
      </c>
      <c r="F27" s="3"/>
      <c r="G27" s="3"/>
      <c r="H27" s="139" t="s">
        <v>64</v>
      </c>
      <c r="I27" s="1"/>
      <c r="J27" s="1"/>
      <c r="K27" s="138" t="s">
        <v>91</v>
      </c>
      <c r="L27" s="3"/>
      <c r="M27" s="3"/>
      <c r="N27" s="3"/>
      <c r="P27" s="208">
        <v>0</v>
      </c>
      <c r="R27" s="283"/>
      <c r="S27" s="284"/>
      <c r="T27" s="284"/>
      <c r="U27" s="284"/>
      <c r="V27" s="284"/>
      <c r="W27" s="284"/>
      <c r="X27" s="285"/>
      <c r="Y27" s="38"/>
      <c r="Z27" s="38"/>
      <c r="AA27" s="38"/>
      <c r="AB27" s="3"/>
      <c r="AC27" s="45"/>
    </row>
    <row r="28" spans="1:29" ht="12.75" customHeight="1">
      <c r="A28" s="138" t="s">
        <v>109</v>
      </c>
      <c r="B28" s="134"/>
      <c r="C28" s="49"/>
      <c r="D28" s="37"/>
      <c r="E28" s="138" t="s">
        <v>178</v>
      </c>
      <c r="F28" s="3"/>
      <c r="G28" s="3"/>
      <c r="H28" s="139" t="s">
        <v>64</v>
      </c>
      <c r="I28" s="1"/>
      <c r="J28" s="1"/>
      <c r="K28" s="138" t="s">
        <v>94</v>
      </c>
      <c r="L28" s="3"/>
      <c r="M28" s="3"/>
      <c r="N28" s="3"/>
      <c r="P28" s="208">
        <v>0</v>
      </c>
      <c r="R28" s="283"/>
      <c r="S28" s="284"/>
      <c r="T28" s="284"/>
      <c r="U28" s="284"/>
      <c r="V28" s="284"/>
      <c r="W28" s="284"/>
      <c r="X28" s="285"/>
      <c r="Y28" s="38"/>
      <c r="Z28" s="38"/>
    </row>
    <row r="29" spans="1:29" ht="12.75" customHeight="1">
      <c r="A29" s="138" t="s">
        <v>112</v>
      </c>
      <c r="B29" s="200">
        <v>117</v>
      </c>
      <c r="C29" s="49"/>
      <c r="D29" s="37"/>
      <c r="E29" s="136" t="s">
        <v>179</v>
      </c>
      <c r="F29" s="38"/>
      <c r="G29" s="3"/>
      <c r="H29" s="139"/>
      <c r="I29" s="1"/>
      <c r="J29" s="1"/>
      <c r="K29" s="138" t="s">
        <v>190</v>
      </c>
      <c r="L29" s="3"/>
      <c r="M29" s="3"/>
      <c r="N29" s="3"/>
      <c r="P29" s="208">
        <v>0</v>
      </c>
      <c r="R29" s="283"/>
      <c r="S29" s="284"/>
      <c r="T29" s="284"/>
      <c r="U29" s="284"/>
      <c r="V29" s="284"/>
      <c r="W29" s="284"/>
      <c r="X29" s="285"/>
      <c r="Y29" s="38"/>
      <c r="Z29" s="3"/>
    </row>
    <row r="30" spans="1:29" ht="12.75" customHeight="1" thickBot="1">
      <c r="A30" s="138" t="s">
        <v>115</v>
      </c>
      <c r="B30" s="200">
        <v>41</v>
      </c>
      <c r="C30" s="49"/>
      <c r="D30" s="1"/>
      <c r="E30" s="138" t="s">
        <v>83</v>
      </c>
      <c r="F30" s="3"/>
      <c r="G30" s="3"/>
      <c r="H30" s="139" t="s">
        <v>56</v>
      </c>
      <c r="I30" s="1"/>
      <c r="J30" s="1"/>
      <c r="K30" s="141" t="s">
        <v>149</v>
      </c>
      <c r="L30" s="142"/>
      <c r="M30" s="142"/>
      <c r="N30" s="142"/>
      <c r="O30" s="181"/>
      <c r="P30" s="209">
        <v>0</v>
      </c>
      <c r="R30" s="286" t="s">
        <v>120</v>
      </c>
      <c r="S30" s="287"/>
      <c r="T30" s="287"/>
      <c r="U30" s="287"/>
      <c r="V30" s="287"/>
      <c r="W30" s="287"/>
      <c r="X30" s="288"/>
      <c r="Y30" s="38"/>
      <c r="Z30" s="3"/>
    </row>
    <row r="31" spans="1:29" ht="12.75" customHeight="1">
      <c r="A31" s="31" t="s">
        <v>213</v>
      </c>
      <c r="B31" s="200">
        <v>2</v>
      </c>
      <c r="C31" s="52"/>
      <c r="D31" s="1"/>
      <c r="E31" s="138" t="s">
        <v>85</v>
      </c>
      <c r="F31" s="3"/>
      <c r="G31" s="3"/>
      <c r="H31" s="139" t="s">
        <v>64</v>
      </c>
      <c r="I31" s="1"/>
      <c r="J31" s="1"/>
      <c r="K31" s="1"/>
      <c r="L31" s="1"/>
      <c r="M31" s="1"/>
      <c r="N31" s="1"/>
      <c r="O31" s="1"/>
      <c r="P31" s="1"/>
      <c r="R31" s="283"/>
      <c r="S31" s="284"/>
      <c r="T31" s="284"/>
      <c r="U31" s="284"/>
      <c r="V31" s="284"/>
      <c r="W31" s="284"/>
      <c r="X31" s="285"/>
      <c r="Y31" s="38"/>
    </row>
    <row r="32" spans="1:29" ht="12.75" customHeight="1">
      <c r="A32" s="138" t="s">
        <v>117</v>
      </c>
      <c r="B32" s="200">
        <v>0</v>
      </c>
      <c r="C32" s="55"/>
      <c r="D32" s="1"/>
      <c r="E32" s="138" t="s">
        <v>87</v>
      </c>
      <c r="F32" s="3"/>
      <c r="G32" s="3"/>
      <c r="H32" s="139" t="s">
        <v>64</v>
      </c>
      <c r="I32" s="1"/>
      <c r="J32" s="1"/>
      <c r="K32" s="159" t="s">
        <v>103</v>
      </c>
      <c r="L32" s="159"/>
      <c r="M32" s="159"/>
      <c r="N32" s="159"/>
      <c r="O32" s="159"/>
      <c r="P32" s="167"/>
      <c r="R32" s="283" t="s">
        <v>352</v>
      </c>
      <c r="S32" s="284"/>
      <c r="T32" s="284"/>
      <c r="U32" s="284"/>
      <c r="V32" s="284"/>
      <c r="W32" s="284"/>
      <c r="X32" s="285"/>
      <c r="Y32" s="38"/>
    </row>
    <row r="33" spans="1:25" ht="12.75" customHeight="1">
      <c r="A33" s="138" t="s">
        <v>214</v>
      </c>
      <c r="B33" s="176" t="s">
        <v>215</v>
      </c>
      <c r="C33" s="56"/>
      <c r="D33" s="1"/>
      <c r="E33" s="136" t="s">
        <v>90</v>
      </c>
      <c r="F33" s="3"/>
      <c r="G33" s="3"/>
      <c r="H33" s="139" t="s">
        <v>56</v>
      </c>
      <c r="I33" s="1"/>
      <c r="J33" s="1"/>
      <c r="K33" s="164"/>
      <c r="L33" s="168" t="s">
        <v>106</v>
      </c>
      <c r="M33" s="180" t="s">
        <v>227</v>
      </c>
      <c r="N33" s="169" t="s">
        <v>107</v>
      </c>
      <c r="O33" s="180" t="s">
        <v>108</v>
      </c>
      <c r="P33" s="170" t="s">
        <v>154</v>
      </c>
      <c r="R33" s="283"/>
      <c r="S33" s="284"/>
      <c r="T33" s="284"/>
      <c r="U33" s="284"/>
      <c r="V33" s="284"/>
      <c r="W33" s="284"/>
      <c r="X33" s="285"/>
      <c r="Y33" s="38"/>
    </row>
    <row r="34" spans="1:25" ht="12.75" customHeight="1">
      <c r="A34" s="138" t="s">
        <v>216</v>
      </c>
      <c r="B34" s="201">
        <v>0</v>
      </c>
      <c r="C34" s="58"/>
      <c r="D34" s="1"/>
      <c r="E34" s="136" t="s">
        <v>164</v>
      </c>
      <c r="F34" s="38"/>
      <c r="G34" s="3"/>
      <c r="H34" s="139" t="s">
        <v>64</v>
      </c>
      <c r="I34" s="1"/>
      <c r="J34" s="1"/>
      <c r="K34" s="154" t="s">
        <v>111</v>
      </c>
      <c r="L34" s="48" t="s">
        <v>56</v>
      </c>
      <c r="M34" s="48" t="s">
        <v>64</v>
      </c>
      <c r="N34" s="48" t="s">
        <v>64</v>
      </c>
      <c r="O34" s="214">
        <v>0</v>
      </c>
      <c r="P34" s="155" t="s">
        <v>40</v>
      </c>
      <c r="Q34" s="102">
        <f>IF(OR($L34="Yes", $N34= "Yes"), IF($O34 = 0, 0, -1 * $O34), 0)</f>
        <v>0</v>
      </c>
      <c r="R34" s="283"/>
      <c r="S34" s="284"/>
      <c r="T34" s="284"/>
      <c r="U34" s="284"/>
      <c r="V34" s="284"/>
      <c r="W34" s="284"/>
      <c r="X34" s="285"/>
      <c r="Y34" s="38"/>
    </row>
    <row r="35" spans="1:25" ht="12.75" customHeight="1" thickBot="1">
      <c r="A35" s="141" t="s">
        <v>121</v>
      </c>
      <c r="B35" s="149">
        <v>45719</v>
      </c>
      <c r="C35" s="56"/>
      <c r="D35" s="1"/>
      <c r="E35" s="141" t="s">
        <v>93</v>
      </c>
      <c r="F35" s="142"/>
      <c r="G35" s="142"/>
      <c r="H35" s="143" t="s">
        <v>56</v>
      </c>
      <c r="I35" s="1"/>
      <c r="J35" s="1"/>
      <c r="K35" s="140" t="s">
        <v>114</v>
      </c>
      <c r="L35" s="48" t="s">
        <v>64</v>
      </c>
      <c r="M35" s="48" t="s">
        <v>64</v>
      </c>
      <c r="N35" s="48" t="s">
        <v>64</v>
      </c>
      <c r="O35" s="214">
        <v>0</v>
      </c>
      <c r="P35" s="155" t="s">
        <v>40</v>
      </c>
      <c r="Q35" s="102">
        <f>IF(OR($L35="Yes", $N35= "Yes"), IF($O35 = 0, 0, -1 * $O35), 0)</f>
        <v>0</v>
      </c>
      <c r="R35" s="283"/>
      <c r="S35" s="284"/>
      <c r="T35" s="284"/>
      <c r="U35" s="284"/>
      <c r="V35" s="284"/>
      <c r="W35" s="284"/>
      <c r="X35" s="285"/>
      <c r="Y35" s="38"/>
    </row>
    <row r="36" spans="1:25" ht="12.75" customHeight="1">
      <c r="A36" s="3"/>
      <c r="B36" s="54"/>
      <c r="C36" s="58"/>
      <c r="D36" s="1"/>
      <c r="E36" s="1"/>
      <c r="H36" s="1"/>
      <c r="I36" s="1"/>
      <c r="J36" s="1"/>
      <c r="K36" s="140" t="s">
        <v>45</v>
      </c>
      <c r="L36" s="48" t="s">
        <v>56</v>
      </c>
      <c r="M36" s="48" t="s">
        <v>64</v>
      </c>
      <c r="N36" s="48" t="s">
        <v>64</v>
      </c>
      <c r="O36" s="214">
        <v>0</v>
      </c>
      <c r="P36" s="155" t="s">
        <v>40</v>
      </c>
      <c r="Q36" s="102">
        <f>IF(OR($L36="Yes", $N36= "Yes"), IF($O36 = 0, 0, -1 * $O36), 0)</f>
        <v>0</v>
      </c>
      <c r="R36" s="283"/>
      <c r="S36" s="284"/>
      <c r="T36" s="284"/>
      <c r="U36" s="284"/>
      <c r="V36" s="284"/>
      <c r="W36" s="284"/>
      <c r="X36" s="285"/>
      <c r="Y36" s="38"/>
    </row>
    <row r="37" spans="1:25" ht="12.75" customHeight="1">
      <c r="A37" s="159" t="s">
        <v>125</v>
      </c>
      <c r="B37" s="159"/>
      <c r="C37" s="58"/>
      <c r="D37" s="1"/>
      <c r="E37" s="193" t="s">
        <v>48</v>
      </c>
      <c r="F37" s="159"/>
      <c r="G37" s="159"/>
      <c r="H37" s="159"/>
      <c r="I37" s="1"/>
      <c r="J37" s="1"/>
      <c r="K37" s="164" t="s">
        <v>118</v>
      </c>
      <c r="L37" s="165" t="s">
        <v>119</v>
      </c>
      <c r="M37" s="165" t="s">
        <v>108</v>
      </c>
      <c r="N37" s="165"/>
      <c r="O37" s="165"/>
      <c r="P37" s="171"/>
      <c r="Q37" s="102">
        <f>IF(L37="No",1,-1)</f>
        <v>-1</v>
      </c>
      <c r="R37" s="286" t="s">
        <v>136</v>
      </c>
      <c r="S37" s="287"/>
      <c r="T37" s="287"/>
      <c r="U37" s="287"/>
      <c r="V37" s="287"/>
      <c r="W37" s="287"/>
      <c r="X37" s="288"/>
      <c r="Y37" s="38"/>
    </row>
    <row r="38" spans="1:25" ht="12.75" customHeight="1">
      <c r="A38" s="138" t="s">
        <v>128</v>
      </c>
      <c r="B38" s="204" t="s">
        <v>64</v>
      </c>
      <c r="C38" s="58"/>
      <c r="D38" s="1"/>
      <c r="E38" s="164"/>
      <c r="F38" s="165" t="s">
        <v>123</v>
      </c>
      <c r="G38" s="165" t="s">
        <v>119</v>
      </c>
      <c r="H38" s="166" t="s">
        <v>108</v>
      </c>
      <c r="I38" s="104"/>
      <c r="J38" s="104"/>
      <c r="K38" s="140" t="s">
        <v>122</v>
      </c>
      <c r="L38" s="48" t="s">
        <v>64</v>
      </c>
      <c r="M38" s="214">
        <v>0</v>
      </c>
      <c r="O38" s="53"/>
      <c r="P38" s="155" t="s">
        <v>40</v>
      </c>
      <c r="Q38" s="102">
        <f>IF($L38="No",$M38,-1 * $M38)</f>
        <v>0</v>
      </c>
      <c r="R38" s="279" t="s">
        <v>210</v>
      </c>
      <c r="S38" s="280"/>
      <c r="T38" s="280" t="s">
        <v>268</v>
      </c>
      <c r="U38" s="280"/>
      <c r="V38" s="101"/>
      <c r="W38" s="101"/>
      <c r="X38" s="131"/>
      <c r="Y38" s="38"/>
    </row>
    <row r="39" spans="1:25" ht="12.75" customHeight="1">
      <c r="A39" s="138" t="s">
        <v>131</v>
      </c>
      <c r="B39" s="203">
        <v>0</v>
      </c>
      <c r="C39" s="58"/>
      <c r="D39" s="1"/>
      <c r="E39" s="136" t="s">
        <v>126</v>
      </c>
      <c r="F39" s="211" t="s">
        <v>64</v>
      </c>
      <c r="G39" s="211" t="s">
        <v>64</v>
      </c>
      <c r="H39" s="208">
        <v>0</v>
      </c>
      <c r="I39" s="14">
        <f>IF(AND($G39="Yes",$F39="No"), -1 * $H39,IF(AND($G39="No",$F39="Yes"), $H39, 0))</f>
        <v>0</v>
      </c>
      <c r="J39" s="14"/>
      <c r="K39" s="140" t="s">
        <v>124</v>
      </c>
      <c r="L39" s="48" t="s">
        <v>56</v>
      </c>
      <c r="M39" s="214">
        <v>0</v>
      </c>
      <c r="O39" s="53"/>
      <c r="P39" s="155" t="s">
        <v>40</v>
      </c>
      <c r="Q39" s="102">
        <f>IF($L39="No",$M39, IF($M39 = 0,0, -1 * $M39))</f>
        <v>0</v>
      </c>
      <c r="R39" s="279" t="s">
        <v>197</v>
      </c>
      <c r="S39" s="280"/>
      <c r="T39" s="280" t="s">
        <v>268</v>
      </c>
      <c r="U39" s="280"/>
      <c r="V39" s="101"/>
      <c r="W39" s="101"/>
      <c r="X39" s="131"/>
      <c r="Y39" s="38"/>
    </row>
    <row r="40" spans="1:25" ht="12.75" customHeight="1">
      <c r="A40" s="138" t="s">
        <v>133</v>
      </c>
      <c r="B40" s="204" t="s">
        <v>50</v>
      </c>
      <c r="C40" s="58"/>
      <c r="D40" s="1"/>
      <c r="E40" s="136" t="s">
        <v>129</v>
      </c>
      <c r="F40" s="212" t="s">
        <v>64</v>
      </c>
      <c r="G40" s="212" t="s">
        <v>64</v>
      </c>
      <c r="H40" s="208">
        <v>0</v>
      </c>
      <c r="I40" s="14">
        <f t="shared" ref="I40:I43" si="0">IF(AND($G40="Yes",$F40="No"), -1 * $H40,IF(AND($G40="No",$F40="Yes"), $H40, 0))</f>
        <v>0</v>
      </c>
      <c r="J40" s="14"/>
      <c r="K40" s="140" t="s">
        <v>127</v>
      </c>
      <c r="L40" s="48" t="s">
        <v>56</v>
      </c>
      <c r="M40" s="214">
        <v>0</v>
      </c>
      <c r="O40" s="53"/>
      <c r="P40" s="155" t="s">
        <v>40</v>
      </c>
      <c r="Q40" s="102">
        <f>IF($L40="No",$M40, IF($M40 = 0, 0, -1 * $M40))</f>
        <v>0</v>
      </c>
      <c r="R40" s="279" t="s">
        <v>198</v>
      </c>
      <c r="S40" s="280"/>
      <c r="T40" s="280" t="s">
        <v>268</v>
      </c>
      <c r="U40" s="280"/>
      <c r="V40" s="101"/>
      <c r="W40" s="101"/>
      <c r="X40" s="131"/>
      <c r="Y40" s="38"/>
    </row>
    <row r="41" spans="1:25" ht="12.75" customHeight="1">
      <c r="A41" s="138" t="s">
        <v>135</v>
      </c>
      <c r="B41" s="204" t="s">
        <v>64</v>
      </c>
      <c r="C41" s="3"/>
      <c r="D41" s="1"/>
      <c r="E41" s="136" t="s">
        <v>132</v>
      </c>
      <c r="F41" s="212" t="s">
        <v>64</v>
      </c>
      <c r="G41" s="212" t="s">
        <v>64</v>
      </c>
      <c r="H41" s="208">
        <v>0</v>
      </c>
      <c r="I41" s="14">
        <f t="shared" si="0"/>
        <v>0</v>
      </c>
      <c r="J41" s="14"/>
      <c r="K41" s="140" t="s">
        <v>130</v>
      </c>
      <c r="L41" s="48" t="s">
        <v>64</v>
      </c>
      <c r="M41" s="214">
        <v>0</v>
      </c>
      <c r="O41" s="53"/>
      <c r="P41" s="155" t="s">
        <v>40</v>
      </c>
      <c r="Q41" s="102">
        <f>IF($L41="No",$M41,-1 * $M41)</f>
        <v>0</v>
      </c>
      <c r="R41" s="279" t="s">
        <v>200</v>
      </c>
      <c r="S41" s="280"/>
      <c r="T41" s="280" t="s">
        <v>268</v>
      </c>
      <c r="U41" s="280"/>
      <c r="V41" s="101"/>
      <c r="W41" s="101"/>
      <c r="X41" s="131"/>
      <c r="Y41" s="38"/>
    </row>
    <row r="42" spans="1:25" ht="12.75" customHeight="1" thickBot="1">
      <c r="A42" s="138" t="s">
        <v>137</v>
      </c>
      <c r="B42" s="203">
        <v>0</v>
      </c>
      <c r="C42" s="38"/>
      <c r="D42" s="1"/>
      <c r="E42" s="136" t="s">
        <v>134</v>
      </c>
      <c r="F42" s="212" t="s">
        <v>64</v>
      </c>
      <c r="G42" s="212" t="s">
        <v>64</v>
      </c>
      <c r="H42" s="208">
        <v>150</v>
      </c>
      <c r="I42" s="14">
        <f t="shared" si="0"/>
        <v>0</v>
      </c>
      <c r="J42" s="14"/>
      <c r="K42" s="156" t="s">
        <v>192</v>
      </c>
      <c r="L42" s="151" t="s">
        <v>56</v>
      </c>
      <c r="M42" s="215">
        <v>0</v>
      </c>
      <c r="N42" s="157"/>
      <c r="O42" s="157"/>
      <c r="P42" s="158" t="s">
        <v>40</v>
      </c>
      <c r="Q42" s="102">
        <f>IF($L42="No",$M42, IF($M42 = 0, 0, -1 * $M42))</f>
        <v>0</v>
      </c>
      <c r="R42" s="279" t="s">
        <v>199</v>
      </c>
      <c r="S42" s="280"/>
      <c r="T42" s="280" t="s">
        <v>268</v>
      </c>
      <c r="U42" s="280"/>
      <c r="V42" s="101"/>
      <c r="W42" s="101"/>
      <c r="X42" s="131"/>
      <c r="Y42" s="38"/>
    </row>
    <row r="43" spans="1:25" ht="12.75" customHeight="1" thickBot="1">
      <c r="A43" s="141" t="s">
        <v>138</v>
      </c>
      <c r="B43" s="205" t="s">
        <v>50</v>
      </c>
      <c r="C43" s="3"/>
      <c r="D43" s="1"/>
      <c r="E43" s="150" t="s">
        <v>149</v>
      </c>
      <c r="F43" s="213" t="s">
        <v>64</v>
      </c>
      <c r="G43" s="213" t="s">
        <v>64</v>
      </c>
      <c r="H43" s="209">
        <v>0</v>
      </c>
      <c r="I43" s="14">
        <f t="shared" si="0"/>
        <v>0</v>
      </c>
      <c r="J43" s="14"/>
      <c r="K43" s="1"/>
      <c r="L43" s="1"/>
      <c r="M43" s="1"/>
      <c r="N43" s="1"/>
      <c r="O43" s="1"/>
      <c r="P43" s="1"/>
      <c r="R43" s="279" t="s">
        <v>193</v>
      </c>
      <c r="S43" s="280"/>
      <c r="T43" s="280"/>
      <c r="U43" s="280"/>
      <c r="V43" s="101" t="s">
        <v>269</v>
      </c>
      <c r="W43" s="101"/>
      <c r="X43" s="131"/>
      <c r="Y43" s="38"/>
    </row>
    <row r="44" spans="1:25" ht="12.75" customHeight="1" thickBot="1">
      <c r="A44" s="3"/>
      <c r="B44" s="59"/>
      <c r="C44" s="3"/>
      <c r="D44" s="1"/>
      <c r="E44" s="38"/>
      <c r="F44" s="57"/>
      <c r="G44" s="57"/>
      <c r="H44" s="50"/>
      <c r="I44" s="14">
        <f>SUM(I39:I43)</f>
        <v>0</v>
      </c>
      <c r="J44" s="1"/>
      <c r="K44" s="1"/>
      <c r="L44" s="1"/>
      <c r="M44" s="1"/>
      <c r="N44" s="1"/>
      <c r="O44" s="1"/>
      <c r="P44" s="1"/>
      <c r="R44" s="281" t="s">
        <v>194</v>
      </c>
      <c r="S44" s="282"/>
      <c r="T44" s="282"/>
      <c r="U44" s="282"/>
      <c r="V44" s="132" t="s">
        <v>269</v>
      </c>
      <c r="W44" s="132"/>
      <c r="X44" s="133"/>
      <c r="Y44" s="38"/>
    </row>
    <row r="45" spans="1:25" ht="12.75" customHeight="1">
      <c r="A45" s="159" t="s">
        <v>97</v>
      </c>
      <c r="B45" s="159" t="s">
        <v>108</v>
      </c>
      <c r="C45" s="159" t="s">
        <v>225</v>
      </c>
      <c r="D45" s="1"/>
      <c r="E45" s="38"/>
      <c r="F45" s="57"/>
      <c r="G45" s="57"/>
      <c r="H45" s="50"/>
      <c r="I45" s="1"/>
      <c r="J45" s="1"/>
      <c r="K45" s="1"/>
      <c r="L45" s="1"/>
      <c r="M45" s="1"/>
      <c r="N45" s="1"/>
      <c r="O45" s="1"/>
      <c r="P45" s="1"/>
      <c r="R45" s="103"/>
      <c r="S45" s="103"/>
      <c r="T45" s="103"/>
      <c r="U45" s="103"/>
      <c r="V45" s="103"/>
      <c r="W45" s="103"/>
      <c r="X45" s="103"/>
      <c r="Y45" s="38"/>
    </row>
    <row r="46" spans="1:25" ht="12.75" customHeight="1">
      <c r="A46" s="138" t="s">
        <v>100</v>
      </c>
      <c r="B46" s="206">
        <v>25</v>
      </c>
      <c r="C46" s="177" t="s">
        <v>226</v>
      </c>
      <c r="D46" s="1"/>
      <c r="E46" s="38"/>
      <c r="F46" s="57"/>
      <c r="G46" s="57"/>
      <c r="H46" s="50"/>
      <c r="I46" s="1"/>
      <c r="J46" s="1"/>
      <c r="K46" s="1"/>
      <c r="L46" s="1"/>
      <c r="M46" s="1"/>
      <c r="N46" s="1"/>
      <c r="O46" s="1"/>
      <c r="P46" s="1"/>
      <c r="R46" s="103"/>
      <c r="S46" s="103"/>
      <c r="T46" s="103"/>
      <c r="U46" s="103"/>
      <c r="V46" s="103"/>
      <c r="W46" s="103"/>
      <c r="X46" s="103"/>
      <c r="Y46" s="103"/>
    </row>
    <row r="47" spans="1:25" ht="12.75" customHeight="1">
      <c r="A47" s="138" t="s">
        <v>102</v>
      </c>
      <c r="B47" s="206">
        <v>0</v>
      </c>
      <c r="C47" s="177" t="s">
        <v>226</v>
      </c>
      <c r="D47" s="1"/>
      <c r="E47" s="38"/>
      <c r="F47" s="57"/>
      <c r="G47" s="57"/>
      <c r="H47" s="50"/>
      <c r="I47" s="1"/>
      <c r="J47" s="1"/>
      <c r="K47" s="1"/>
      <c r="L47" s="1"/>
      <c r="M47" s="1"/>
      <c r="N47" s="1"/>
      <c r="O47" s="1"/>
      <c r="P47" s="1"/>
      <c r="R47" s="103"/>
      <c r="S47" s="103"/>
      <c r="T47" s="103"/>
      <c r="U47" s="103"/>
      <c r="V47" s="103"/>
      <c r="W47" s="103"/>
      <c r="X47" s="103"/>
      <c r="Y47" s="103"/>
    </row>
    <row r="48" spans="1:25" ht="12.75" customHeight="1">
      <c r="A48" s="138" t="s">
        <v>217</v>
      </c>
      <c r="B48" s="178" t="s">
        <v>309</v>
      </c>
      <c r="C48" s="177" t="s">
        <v>226</v>
      </c>
      <c r="D48" s="1"/>
      <c r="E48" s="38"/>
      <c r="F48" s="57"/>
      <c r="G48" s="57"/>
      <c r="H48" s="50"/>
      <c r="I48" s="1"/>
      <c r="J48" s="1"/>
      <c r="K48" s="1"/>
      <c r="L48" s="1"/>
      <c r="M48" s="1"/>
      <c r="N48" s="1"/>
      <c r="O48" s="1"/>
      <c r="P48" s="1"/>
      <c r="R48" s="103"/>
      <c r="S48" s="103"/>
      <c r="T48" s="103"/>
      <c r="U48" s="103"/>
      <c r="V48" s="103"/>
      <c r="W48" s="103"/>
      <c r="X48" s="103"/>
      <c r="Y48" s="103"/>
    </row>
    <row r="49" spans="1:25" ht="12.75" customHeight="1">
      <c r="A49" s="138" t="s">
        <v>219</v>
      </c>
      <c r="B49" s="206">
        <v>0</v>
      </c>
      <c r="C49" s="177" t="s">
        <v>226</v>
      </c>
      <c r="D49" s="1"/>
      <c r="E49" s="38"/>
      <c r="F49" s="57"/>
      <c r="G49" s="57"/>
      <c r="H49" s="50"/>
      <c r="I49" s="1"/>
      <c r="J49" s="1"/>
      <c r="K49" s="1"/>
      <c r="L49" s="1"/>
      <c r="M49" s="1"/>
      <c r="N49" s="1"/>
      <c r="O49" s="1"/>
      <c r="P49" s="1"/>
      <c r="R49" s="103"/>
      <c r="S49" s="103"/>
      <c r="T49" s="103"/>
      <c r="U49" s="103"/>
      <c r="V49" s="103"/>
      <c r="W49" s="103"/>
      <c r="X49" s="103"/>
      <c r="Y49" s="103"/>
    </row>
    <row r="50" spans="1:25" ht="12.75" customHeight="1">
      <c r="A50" s="138" t="s">
        <v>220</v>
      </c>
      <c r="B50" s="206">
        <v>0</v>
      </c>
      <c r="C50" s="177" t="s">
        <v>226</v>
      </c>
      <c r="D50" s="1"/>
      <c r="E50" s="38"/>
      <c r="F50" s="57"/>
      <c r="G50" s="57"/>
      <c r="H50" s="50"/>
      <c r="I50" s="1"/>
      <c r="J50" s="1"/>
      <c r="K50" s="1"/>
      <c r="L50" s="1"/>
      <c r="M50" s="1"/>
      <c r="N50" s="1"/>
      <c r="O50" s="1"/>
      <c r="P50" s="1"/>
      <c r="R50" s="103"/>
      <c r="S50" s="103"/>
      <c r="T50" s="103"/>
      <c r="U50" s="103"/>
      <c r="V50" s="103"/>
      <c r="W50" s="103"/>
      <c r="X50" s="103"/>
      <c r="Y50" s="103"/>
    </row>
    <row r="51" spans="1:25" ht="12.75" customHeight="1">
      <c r="A51" s="138" t="s">
        <v>221</v>
      </c>
      <c r="B51" s="206">
        <v>0</v>
      </c>
      <c r="C51" s="177" t="s">
        <v>226</v>
      </c>
      <c r="D51" s="1"/>
      <c r="E51" s="38"/>
      <c r="F51" s="57"/>
      <c r="G51" s="57"/>
      <c r="H51" s="50"/>
      <c r="I51" s="1"/>
      <c r="J51" s="1"/>
      <c r="K51" s="1"/>
      <c r="L51" s="1"/>
      <c r="M51" s="1"/>
      <c r="N51" s="1"/>
      <c r="O51" s="1"/>
      <c r="P51" s="1"/>
      <c r="R51" s="103"/>
      <c r="S51" s="103"/>
      <c r="T51" s="103"/>
      <c r="U51" s="103"/>
      <c r="V51" s="103"/>
      <c r="W51" s="103"/>
      <c r="X51" s="103"/>
      <c r="Y51" s="103"/>
    </row>
    <row r="52" spans="1:25" ht="12.75" customHeight="1">
      <c r="A52" s="138" t="s">
        <v>222</v>
      </c>
      <c r="B52" s="206">
        <v>0</v>
      </c>
      <c r="C52" s="177" t="s">
        <v>226</v>
      </c>
      <c r="D52" s="1"/>
      <c r="E52" s="38"/>
      <c r="F52" s="57"/>
      <c r="G52" s="57"/>
      <c r="H52" s="50"/>
      <c r="I52" s="1"/>
      <c r="J52" s="1"/>
      <c r="K52" s="1"/>
      <c r="L52" s="1"/>
      <c r="M52" s="1"/>
      <c r="N52" s="1"/>
      <c r="O52" s="1"/>
      <c r="P52" s="1"/>
      <c r="R52" s="103"/>
      <c r="S52" s="103"/>
      <c r="T52" s="103"/>
      <c r="U52" s="103"/>
      <c r="V52" s="103"/>
      <c r="W52" s="103"/>
      <c r="X52" s="103"/>
      <c r="Y52" s="103"/>
    </row>
    <row r="53" spans="1:25" ht="12.75" customHeight="1">
      <c r="A53" s="138" t="s">
        <v>223</v>
      </c>
      <c r="B53" s="206">
        <v>0</v>
      </c>
      <c r="C53" s="177" t="s">
        <v>226</v>
      </c>
      <c r="D53" s="1"/>
      <c r="E53" s="38"/>
      <c r="F53" s="57"/>
      <c r="G53" s="57"/>
      <c r="H53" s="50"/>
      <c r="I53" s="1"/>
      <c r="J53" s="1"/>
      <c r="K53" s="1"/>
      <c r="L53" s="1"/>
      <c r="M53" s="1"/>
      <c r="N53" s="1"/>
      <c r="O53" s="1"/>
      <c r="P53" s="1"/>
      <c r="R53" s="103"/>
      <c r="S53" s="103"/>
      <c r="T53" s="103"/>
      <c r="U53" s="103"/>
      <c r="V53" s="103"/>
      <c r="W53" s="103"/>
      <c r="X53" s="103"/>
      <c r="Y53" s="103"/>
    </row>
    <row r="54" spans="1:25" ht="12.75" customHeight="1">
      <c r="A54" s="138" t="s">
        <v>224</v>
      </c>
      <c r="B54" s="206">
        <v>0</v>
      </c>
      <c r="C54" s="177" t="s">
        <v>226</v>
      </c>
      <c r="D54" s="1"/>
      <c r="E54" s="38"/>
      <c r="F54" s="57"/>
      <c r="G54" s="57"/>
      <c r="H54" s="50"/>
      <c r="I54" s="1"/>
      <c r="J54" s="1"/>
      <c r="K54" s="1"/>
      <c r="L54" s="1"/>
      <c r="M54" s="1"/>
      <c r="N54" s="1"/>
      <c r="O54" s="1"/>
      <c r="P54" s="1"/>
      <c r="R54" s="103"/>
      <c r="S54" s="103"/>
      <c r="T54" s="103"/>
      <c r="U54" s="103"/>
      <c r="V54" s="103"/>
      <c r="W54" s="103"/>
      <c r="X54" s="103"/>
      <c r="Y54" s="103"/>
    </row>
    <row r="55" spans="1:25" ht="12.75" customHeight="1">
      <c r="A55" s="138" t="s">
        <v>105</v>
      </c>
      <c r="B55" s="206">
        <v>500</v>
      </c>
      <c r="C55" s="177" t="s">
        <v>226</v>
      </c>
      <c r="D55" s="1"/>
      <c r="E55" s="38"/>
      <c r="F55" s="57"/>
      <c r="G55" s="57"/>
      <c r="H55" s="50"/>
      <c r="I55" s="1"/>
      <c r="J55" s="1"/>
      <c r="K55" s="1"/>
      <c r="L55" s="1"/>
      <c r="M55" s="1"/>
      <c r="N55" s="1"/>
      <c r="O55" s="1"/>
      <c r="P55" s="1"/>
      <c r="R55" s="103"/>
      <c r="S55" s="103"/>
      <c r="T55" s="103"/>
      <c r="U55" s="103"/>
      <c r="V55" s="103"/>
      <c r="W55" s="103"/>
      <c r="X55" s="103"/>
      <c r="Y55" s="103"/>
    </row>
    <row r="56" spans="1:25" ht="12.75" customHeight="1">
      <c r="A56" s="138" t="s">
        <v>110</v>
      </c>
      <c r="B56" s="206">
        <v>0</v>
      </c>
      <c r="C56" s="177" t="s">
        <v>226</v>
      </c>
      <c r="D56" s="1"/>
      <c r="E56" s="38"/>
      <c r="F56" s="57"/>
      <c r="G56" s="57"/>
      <c r="H56" s="50"/>
      <c r="I56" s="1"/>
      <c r="J56" s="1"/>
      <c r="K56" s="1"/>
      <c r="L56" s="1"/>
      <c r="M56" s="1"/>
      <c r="N56" s="1"/>
      <c r="O56" s="1"/>
      <c r="P56" s="1"/>
      <c r="R56" s="103"/>
      <c r="S56" s="103"/>
      <c r="T56" s="103"/>
      <c r="U56" s="103"/>
      <c r="V56" s="103"/>
      <c r="W56" s="103"/>
      <c r="X56" s="103"/>
      <c r="Y56" s="103"/>
    </row>
    <row r="57" spans="1:25" ht="12.75" customHeight="1">
      <c r="A57" s="138" t="s">
        <v>113</v>
      </c>
      <c r="B57" s="206">
        <v>300</v>
      </c>
      <c r="C57" s="177" t="s">
        <v>226</v>
      </c>
      <c r="D57" s="1"/>
      <c r="E57" s="38"/>
      <c r="F57" s="57"/>
      <c r="G57" s="57"/>
      <c r="H57" s="50"/>
      <c r="I57" s="1"/>
      <c r="J57" s="1"/>
      <c r="K57" s="1"/>
      <c r="L57" s="1"/>
      <c r="M57" s="1"/>
      <c r="N57" s="1"/>
      <c r="O57" s="1"/>
      <c r="P57" s="1"/>
      <c r="R57" s="103"/>
      <c r="S57" s="103"/>
      <c r="T57" s="103"/>
      <c r="U57" s="103"/>
      <c r="V57" s="103"/>
      <c r="W57" s="103"/>
      <c r="X57" s="103"/>
      <c r="Y57" s="103"/>
    </row>
    <row r="58" spans="1:25" ht="12.75" customHeight="1" thickBot="1">
      <c r="A58" s="141" t="s">
        <v>116</v>
      </c>
      <c r="B58" s="207">
        <v>50</v>
      </c>
      <c r="C58" s="179" t="s">
        <v>226</v>
      </c>
      <c r="D58" s="1"/>
      <c r="E58" s="38"/>
      <c r="F58" s="57"/>
      <c r="G58" s="57"/>
      <c r="H58" s="50"/>
      <c r="I58" s="1"/>
      <c r="J58" s="1"/>
      <c r="K58" s="1"/>
      <c r="L58" s="1"/>
      <c r="M58" s="1"/>
      <c r="N58" s="1"/>
      <c r="O58" s="1"/>
      <c r="P58" s="1"/>
      <c r="R58" s="103"/>
      <c r="S58" s="103"/>
      <c r="T58" s="103"/>
      <c r="U58" s="103"/>
      <c r="V58" s="103"/>
      <c r="W58" s="103"/>
      <c r="X58" s="103"/>
      <c r="Y58" s="103"/>
    </row>
    <row r="59" spans="1:25" ht="12.75" customHeight="1">
      <c r="A59" s="3"/>
      <c r="B59" s="174"/>
      <c r="C59" s="3"/>
      <c r="D59" s="1"/>
      <c r="E59" s="38"/>
      <c r="F59" s="57"/>
      <c r="G59" s="57"/>
      <c r="H59" s="50"/>
      <c r="I59" s="1"/>
      <c r="J59" s="1"/>
      <c r="K59" s="1"/>
      <c r="L59" s="1"/>
      <c r="M59" s="1"/>
      <c r="N59" s="1"/>
      <c r="O59" s="1"/>
      <c r="P59" s="1"/>
      <c r="R59" s="103"/>
      <c r="S59" s="103"/>
      <c r="T59" s="103"/>
      <c r="U59" s="103"/>
      <c r="V59" s="103"/>
      <c r="W59" s="103"/>
      <c r="X59" s="103"/>
      <c r="Y59" s="103"/>
    </row>
    <row r="60" spans="1:25" ht="12.75" hidden="1" customHeight="1">
      <c r="A60" s="3"/>
      <c r="B60" s="174"/>
      <c r="C60" s="3"/>
      <c r="D60" s="1"/>
      <c r="E60" s="38"/>
      <c r="F60" s="57"/>
      <c r="G60" s="57"/>
      <c r="H60" s="50"/>
      <c r="I60" s="1"/>
      <c r="J60" s="1"/>
      <c r="K60" s="1"/>
      <c r="L60" s="1"/>
      <c r="M60" s="1"/>
      <c r="N60" s="1"/>
      <c r="O60" s="1"/>
      <c r="P60" s="1"/>
      <c r="R60" s="103"/>
      <c r="S60" s="103"/>
      <c r="T60" s="103"/>
      <c r="U60" s="103"/>
      <c r="V60" s="103"/>
      <c r="W60" s="103"/>
      <c r="X60" s="103"/>
      <c r="Y60" s="103"/>
    </row>
    <row r="61" spans="1:25" ht="12.75" hidden="1" customHeight="1">
      <c r="A61" s="3"/>
      <c r="B61" s="174"/>
      <c r="C61" s="3"/>
      <c r="D61" s="1"/>
      <c r="E61" s="38"/>
      <c r="F61" s="57"/>
      <c r="G61" s="57"/>
      <c r="H61" s="50"/>
      <c r="I61" s="1"/>
      <c r="J61" s="1"/>
      <c r="K61" s="1"/>
      <c r="L61" s="1"/>
      <c r="M61" s="1"/>
      <c r="N61" s="1"/>
      <c r="O61" s="1"/>
      <c r="P61" s="1"/>
      <c r="R61" s="103"/>
      <c r="S61" s="103"/>
      <c r="T61" s="103"/>
      <c r="U61" s="103"/>
      <c r="V61" s="103"/>
      <c r="W61" s="103"/>
      <c r="X61" s="103"/>
      <c r="Y61" s="103"/>
    </row>
    <row r="62" spans="1:25" ht="12.75" hidden="1" customHeight="1">
      <c r="A62" s="3"/>
      <c r="B62" s="174"/>
      <c r="C62" s="3"/>
      <c r="D62" s="1"/>
      <c r="E62" s="38"/>
      <c r="F62" s="57"/>
      <c r="G62" s="57"/>
      <c r="H62" s="50"/>
      <c r="I62" s="1"/>
      <c r="J62" s="1"/>
      <c r="K62" s="1"/>
      <c r="L62" s="1"/>
      <c r="M62" s="1"/>
      <c r="N62" s="1"/>
      <c r="O62" s="1"/>
      <c r="P62" s="1"/>
      <c r="R62" s="103"/>
      <c r="S62" s="103"/>
      <c r="T62" s="103"/>
      <c r="U62" s="103"/>
      <c r="V62" s="103"/>
      <c r="W62" s="103"/>
      <c r="X62" s="103"/>
      <c r="Y62" s="103"/>
    </row>
    <row r="63" spans="1:25" ht="12.75" hidden="1" customHeight="1">
      <c r="A63" s="3"/>
      <c r="B63" s="174"/>
      <c r="C63" s="3"/>
      <c r="D63" s="1"/>
      <c r="E63" s="38"/>
      <c r="F63" s="57"/>
      <c r="G63" s="57"/>
      <c r="H63" s="50"/>
      <c r="I63" s="1"/>
      <c r="J63" s="1"/>
      <c r="K63" s="1"/>
      <c r="L63" s="1"/>
      <c r="M63" s="1"/>
      <c r="N63" s="1"/>
      <c r="O63" s="1"/>
      <c r="P63" s="1"/>
      <c r="R63" s="103"/>
      <c r="S63" s="103"/>
      <c r="T63" s="103"/>
      <c r="U63" s="103"/>
      <c r="V63" s="103"/>
      <c r="W63" s="103"/>
      <c r="X63" s="103"/>
      <c r="Y63" s="103"/>
    </row>
    <row r="64" spans="1:25" ht="12.75" hidden="1" customHeight="1">
      <c r="A64" s="3"/>
      <c r="B64" s="174"/>
      <c r="C64" s="3"/>
      <c r="D64" s="1"/>
      <c r="E64" s="38"/>
      <c r="F64" s="57"/>
      <c r="G64" s="57"/>
      <c r="H64" s="50"/>
      <c r="I64" s="1"/>
      <c r="J64" s="1"/>
      <c r="K64" s="1"/>
      <c r="L64" s="1"/>
      <c r="M64" s="1"/>
      <c r="N64" s="1"/>
      <c r="O64" s="1"/>
      <c r="P64" s="1"/>
      <c r="R64" s="103"/>
      <c r="S64" s="103"/>
      <c r="T64" s="103"/>
      <c r="U64" s="103"/>
      <c r="V64" s="103"/>
      <c r="W64" s="103"/>
      <c r="X64" s="103"/>
      <c r="Y64" s="103"/>
    </row>
    <row r="65" spans="1:27" ht="12.75" hidden="1" customHeight="1">
      <c r="A65" s="3"/>
      <c r="B65" s="174"/>
      <c r="C65" s="3"/>
      <c r="D65" s="1"/>
      <c r="E65" s="38"/>
      <c r="F65" s="57"/>
      <c r="G65" s="57"/>
      <c r="H65" s="50"/>
      <c r="I65" s="1"/>
      <c r="J65" s="1"/>
      <c r="K65" s="1"/>
      <c r="L65" s="1"/>
      <c r="M65" s="1"/>
      <c r="N65" s="1"/>
      <c r="O65" s="1"/>
      <c r="P65" s="1"/>
      <c r="R65" s="103"/>
      <c r="S65" s="103"/>
      <c r="T65" s="103"/>
      <c r="U65" s="103"/>
      <c r="V65" s="103"/>
      <c r="W65" s="103"/>
      <c r="X65" s="103"/>
      <c r="Y65" s="103"/>
    </row>
    <row r="66" spans="1:27" ht="12.75" hidden="1" customHeight="1">
      <c r="A66" s="3"/>
      <c r="B66" s="174"/>
      <c r="C66" s="3"/>
      <c r="D66" s="1"/>
      <c r="E66" s="38"/>
      <c r="F66" s="57"/>
      <c r="G66" s="57"/>
      <c r="H66" s="50"/>
      <c r="I66" s="1"/>
      <c r="J66" s="1"/>
      <c r="K66" s="1"/>
      <c r="L66" s="1"/>
      <c r="M66" s="1"/>
      <c r="N66" s="1"/>
      <c r="O66" s="1"/>
      <c r="P66" s="1"/>
      <c r="R66" s="103"/>
      <c r="S66" s="103"/>
      <c r="T66" s="103"/>
      <c r="U66" s="103"/>
      <c r="V66" s="103"/>
      <c r="W66" s="103"/>
      <c r="X66" s="103"/>
      <c r="Y66" s="103"/>
    </row>
    <row r="67" spans="1:27" ht="12.75" customHeight="1">
      <c r="A67" s="3"/>
      <c r="B67" s="60"/>
      <c r="C67" s="56"/>
      <c r="D67" s="1"/>
      <c r="E67" s="38"/>
      <c r="F67" s="3"/>
      <c r="G67" s="8"/>
      <c r="H67" s="61"/>
      <c r="I67" s="1"/>
      <c r="J67" s="1"/>
      <c r="K67" s="3"/>
      <c r="L67" s="3"/>
      <c r="M67" s="3"/>
      <c r="N67" s="3"/>
      <c r="O67" s="61"/>
      <c r="P67" s="1"/>
      <c r="Q67" s="1"/>
      <c r="R67" s="1"/>
      <c r="S67" s="1"/>
      <c r="T67" s="1"/>
      <c r="U67" s="1"/>
      <c r="V67" s="1"/>
      <c r="X67" s="1"/>
    </row>
    <row r="68" spans="1:27" ht="12.75" customHeight="1">
      <c r="A68" s="159" t="s">
        <v>139</v>
      </c>
      <c r="B68" s="159"/>
      <c r="C68" s="159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  <c r="W68" s="159"/>
      <c r="X68" s="159"/>
    </row>
    <row r="69" spans="1:27" ht="12.75" customHeight="1">
      <c r="A69" s="165"/>
      <c r="B69" s="165"/>
      <c r="C69" s="165"/>
      <c r="D69" s="165"/>
      <c r="E69" s="165"/>
      <c r="F69" s="165"/>
      <c r="G69" s="165"/>
      <c r="H69" s="165"/>
      <c r="I69" s="278" t="s">
        <v>140</v>
      </c>
      <c r="J69" s="278"/>
      <c r="K69" s="278" t="s">
        <v>11</v>
      </c>
      <c r="L69" s="278"/>
      <c r="M69" s="278"/>
      <c r="N69" s="278" t="s">
        <v>141</v>
      </c>
      <c r="O69" s="278"/>
      <c r="P69" s="278" t="s">
        <v>32</v>
      </c>
      <c r="Q69" s="278"/>
      <c r="R69" s="278"/>
      <c r="S69" s="278"/>
      <c r="T69" s="278"/>
      <c r="U69" s="278"/>
      <c r="V69" s="278"/>
      <c r="W69" s="278" t="s">
        <v>228</v>
      </c>
      <c r="X69" s="278"/>
    </row>
    <row r="70" spans="1:27" ht="26.4">
      <c r="A70" s="235" t="s">
        <v>142</v>
      </c>
      <c r="B70" s="235" t="s">
        <v>143</v>
      </c>
      <c r="C70" s="236"/>
      <c r="D70" s="236" t="s">
        <v>34</v>
      </c>
      <c r="E70" s="236" t="s">
        <v>35</v>
      </c>
      <c r="F70" s="236" t="s">
        <v>144</v>
      </c>
      <c r="G70" s="236" t="s">
        <v>145</v>
      </c>
      <c r="H70" s="236" t="s">
        <v>36</v>
      </c>
      <c r="I70" s="196" t="s">
        <v>40</v>
      </c>
      <c r="J70" s="237" t="s">
        <v>41</v>
      </c>
      <c r="K70" s="240" t="s">
        <v>37</v>
      </c>
      <c r="L70" s="241" t="s">
        <v>38</v>
      </c>
      <c r="M70" s="242" t="s">
        <v>39</v>
      </c>
      <c r="N70" s="240" t="s">
        <v>40</v>
      </c>
      <c r="O70" s="242" t="s">
        <v>41</v>
      </c>
      <c r="P70" s="240" t="s">
        <v>42</v>
      </c>
      <c r="Q70" s="241" t="s">
        <v>43</v>
      </c>
      <c r="R70" s="241" t="s">
        <v>44</v>
      </c>
      <c r="S70" s="241" t="s">
        <v>45</v>
      </c>
      <c r="T70" s="241" t="s">
        <v>46</v>
      </c>
      <c r="U70" s="241" t="s">
        <v>47</v>
      </c>
      <c r="V70" s="241" t="s">
        <v>48</v>
      </c>
      <c r="W70" s="240" t="s">
        <v>40</v>
      </c>
      <c r="X70" s="186" t="s">
        <v>41</v>
      </c>
    </row>
    <row r="71" spans="1:27" s="238" customFormat="1">
      <c r="A71" s="258" t="s">
        <v>49</v>
      </c>
      <c r="B71" s="259" t="s">
        <v>319</v>
      </c>
      <c r="C71" s="260"/>
      <c r="D71" s="261">
        <v>6</v>
      </c>
      <c r="E71" s="262">
        <v>300</v>
      </c>
      <c r="F71" s="262">
        <v>1</v>
      </c>
      <c r="G71" s="253">
        <v>1</v>
      </c>
      <c r="H71" s="254" t="s">
        <v>56</v>
      </c>
      <c r="I71" s="255">
        <v>1679</v>
      </c>
      <c r="J71" s="263">
        <f>IF($Y71 = 1,$I71/$E71,"")</f>
        <v>5.5966666666666667</v>
      </c>
      <c r="K71" s="255">
        <v>0</v>
      </c>
      <c r="L71" s="255">
        <v>0</v>
      </c>
      <c r="M71" s="255">
        <v>0</v>
      </c>
      <c r="N71" s="264">
        <f>IF($Y71 = 1, $I71-K71/12-L71/12-M71,"")</f>
        <v>1679</v>
      </c>
      <c r="O71" s="263">
        <f>IF($Y71 = 1,$N71/($E71),"")</f>
        <v>5.5966666666666667</v>
      </c>
      <c r="P71" s="265">
        <f t="shared" ref="P71:P157" si="1">IF($Y71 = 1,IF($P$23="No",$P$24,0),"")</f>
        <v>0</v>
      </c>
      <c r="Q71" s="265">
        <f>IF($Y71 = 1,$Q$19,"")</f>
        <v>0</v>
      </c>
      <c r="R71" s="264">
        <f t="shared" ref="R71" si="2">IF($Y71 = 1,IFERROR(IF($P$34="Per Bed",$Q$34,$Q$34 /F71),0) + IFERROR(IF($P$35="Per Bed",$Q$35,$Q$35/F71),0),"")</f>
        <v>0</v>
      </c>
      <c r="S71" s="264">
        <f t="shared" ref="S71" si="3">IF($Y71 = 1,IFERROR(IF($P$36="Per Bed",$Q$36,$Q$36/F71),0),"")</f>
        <v>0</v>
      </c>
      <c r="T71" s="264">
        <f t="shared" ref="T71" si="4">IF($Y71 = 1,IFERROR(IF($P$38="Per Bed",$Q$38,$Q$38 /F71),0) + IFERROR(IF($P$39="Per Bed",$Q$39,$Q$39/F71),0),"")</f>
        <v>0</v>
      </c>
      <c r="U71" s="264">
        <f t="shared" ref="U71" si="5">IF($Y71 = 1,IFERROR(IF($P$40="Per Bed",$Q$40,$Q$40/F71),0) + IFERROR(IF($P$41="Per Bed",$Q$41,$Q$41/F71),0) + IFERROR(IF($P$42="Per Bed",$Q$42,$Q$42/F71),0),"")</f>
        <v>0</v>
      </c>
      <c r="V71" s="264">
        <f>IF($Y71 = 1,$I$44,"")</f>
        <v>0</v>
      </c>
      <c r="W71" s="264">
        <f>IF($Y71 = 1,N71+SUM(P71:V71),"")</f>
        <v>1679</v>
      </c>
      <c r="X71" s="263">
        <f>IF($Y71 = 1,$W71/$E71,"")</f>
        <v>5.5966666666666667</v>
      </c>
      <c r="Y71" s="266">
        <f>IF(AND(A71&lt;&gt;"", E71 &gt; 0, F71 &lt;&gt; ""),  1, 0 )</f>
        <v>1</v>
      </c>
      <c r="Z71" s="257"/>
      <c r="AA71" s="257"/>
    </row>
    <row r="72" spans="1:27" s="238" customFormat="1" ht="12.75" customHeight="1">
      <c r="A72" s="258" t="s">
        <v>49</v>
      </c>
      <c r="B72" s="259" t="s">
        <v>313</v>
      </c>
      <c r="C72" s="260"/>
      <c r="D72" s="261">
        <v>1</v>
      </c>
      <c r="E72" s="262">
        <v>300</v>
      </c>
      <c r="F72" s="262">
        <v>1</v>
      </c>
      <c r="G72" s="253">
        <v>1</v>
      </c>
      <c r="H72" s="254" t="s">
        <v>56</v>
      </c>
      <c r="I72" s="255">
        <v>1750</v>
      </c>
      <c r="J72" s="263">
        <f>IF($Y72 = 1,$I72/$E72,"")</f>
        <v>5.833333333333333</v>
      </c>
      <c r="K72" s="255">
        <v>0</v>
      </c>
      <c r="L72" s="255">
        <v>0</v>
      </c>
      <c r="M72" s="255">
        <v>0</v>
      </c>
      <c r="N72" s="264">
        <f>IF($Y72 = 1, $I72-K72/12-L72/12-M72,"")</f>
        <v>1750</v>
      </c>
      <c r="O72" s="263">
        <f>IF($Y72 = 1,$N72/($E72),"")</f>
        <v>5.833333333333333</v>
      </c>
      <c r="P72" s="265">
        <f t="shared" si="1"/>
        <v>0</v>
      </c>
      <c r="Q72" s="265">
        <f>IF($Y72 = 1,$Q$19,"")</f>
        <v>0</v>
      </c>
      <c r="R72" s="264">
        <f t="shared" ref="R72:R157" si="6">IF($Y72 = 1,IFERROR(IF($P$34="Per Bed",$Q$34,$Q$34 /F72),0) + IFERROR(IF($P$35="Per Bed",$Q$35,$Q$35/F72),0),"")</f>
        <v>0</v>
      </c>
      <c r="S72" s="264">
        <f t="shared" ref="S72:S157" si="7">IF($Y72 = 1,IFERROR(IF($P$36="Per Bed",$Q$36,$Q$36/F72),0),"")</f>
        <v>0</v>
      </c>
      <c r="T72" s="264">
        <f t="shared" ref="T72:T157" si="8">IF($Y72 = 1,IFERROR(IF($P$38="Per Bed",$Q$38,$Q$38 /F72),0) + IFERROR(IF($P$39="Per Bed",$Q$39,$Q$39/F72),0),"")</f>
        <v>0</v>
      </c>
      <c r="U72" s="264">
        <f t="shared" ref="U72:U157" si="9">IF($Y72 = 1,IFERROR(IF($P$40="Per Bed",$Q$40,$Q$40/F72),0) + IFERROR(IF($P$41="Per Bed",$Q$41,$Q$41/F72),0) + IFERROR(IF($P$42="Per Bed",$Q$42,$Q$42/F72),0),"")</f>
        <v>0</v>
      </c>
      <c r="V72" s="264">
        <f>IF($Y72 = 1,$I$44,"")</f>
        <v>0</v>
      </c>
      <c r="W72" s="264">
        <f>IF($Y72 = 1,N72+SUM(P72:V72),"")</f>
        <v>1750</v>
      </c>
      <c r="X72" s="263">
        <f>IF($Y72 = 1,$W72/$E72,"")</f>
        <v>5.833333333333333</v>
      </c>
      <c r="Y72" s="266">
        <f>IF(AND(A72&lt;&gt;"", E72 &gt; 0, F72 &lt;&gt; ""),  1, 0 )</f>
        <v>1</v>
      </c>
      <c r="Z72" s="257"/>
      <c r="AA72" s="257"/>
    </row>
    <row r="73" spans="1:27" s="238" customFormat="1" ht="12.75" customHeight="1">
      <c r="A73" s="258" t="s">
        <v>49</v>
      </c>
      <c r="B73" s="259" t="s">
        <v>336</v>
      </c>
      <c r="C73" s="260"/>
      <c r="D73" s="261">
        <v>11</v>
      </c>
      <c r="E73" s="262">
        <v>510</v>
      </c>
      <c r="F73" s="262">
        <v>1</v>
      </c>
      <c r="G73" s="253">
        <v>1</v>
      </c>
      <c r="H73" s="254" t="s">
        <v>64</v>
      </c>
      <c r="I73" s="255">
        <v>1579</v>
      </c>
      <c r="J73" s="263">
        <f>IF($Y73 = 1,$I73/$E73,"")</f>
        <v>3.0960784313725491</v>
      </c>
      <c r="K73" s="255">
        <v>0</v>
      </c>
      <c r="L73" s="255">
        <v>0</v>
      </c>
      <c r="M73" s="255">
        <v>0</v>
      </c>
      <c r="N73" s="264">
        <f t="shared" ref="N73" si="10">IF($Y73 = 1, $I73-K73/12-L73/12-M73,"")</f>
        <v>1579</v>
      </c>
      <c r="O73" s="263">
        <f t="shared" ref="O73:O247" si="11">IF($Y73 = 1,$N73/($E73),"")</f>
        <v>3.0960784313725491</v>
      </c>
      <c r="P73" s="265">
        <f t="shared" si="1"/>
        <v>0</v>
      </c>
      <c r="Q73" s="265">
        <f t="shared" ref="Q73:Q158" si="12">IF($Y73 = 1,$Q$19,"")</f>
        <v>0</v>
      </c>
      <c r="R73" s="264">
        <f t="shared" ref="R73" si="13">IF($Y73 = 1,IFERROR(IF($P$34="Per Bed",$Q$34,$Q$34 /F73),0) + IFERROR(IF($P$35="Per Bed",$Q$35,$Q$35/F73),0),"")</f>
        <v>0</v>
      </c>
      <c r="S73" s="264">
        <f t="shared" ref="S73" si="14">IF($Y73 = 1,IFERROR(IF($P$36="Per Bed",$Q$36,$Q$36/F73),0),"")</f>
        <v>0</v>
      </c>
      <c r="T73" s="264">
        <f t="shared" ref="T73" si="15">IF($Y73 = 1,IFERROR(IF($P$38="Per Bed",$Q$38,$Q$38 /F73),0) + IFERROR(IF($P$39="Per Bed",$Q$39,$Q$39/F73),0),"")</f>
        <v>0</v>
      </c>
      <c r="U73" s="264">
        <f t="shared" ref="U73" si="16">IF($Y73 = 1,IFERROR(IF($P$40="Per Bed",$Q$40,$Q$40/F73),0) + IFERROR(IF($P$41="Per Bed",$Q$41,$Q$41/F73),0) + IFERROR(IF($P$42="Per Bed",$Q$42,$Q$42/F73),0),"")</f>
        <v>0</v>
      </c>
      <c r="V73" s="264">
        <f>IF($Y73 = 1,$I$44,"")</f>
        <v>0</v>
      </c>
      <c r="W73" s="264">
        <f t="shared" ref="W73" si="17">IF($Y73 = 1,N73+SUM(P73:V73),"")</f>
        <v>1579</v>
      </c>
      <c r="X73" s="263">
        <f t="shared" ref="X73:X247" si="18">IF($Y73 = 1,$W73/$E73,"")</f>
        <v>3.0960784313725491</v>
      </c>
      <c r="Y73" s="266">
        <f>IF(AND(A73&lt;&gt;"", E73 &gt; 0, F73 &lt;&gt; ""),  1, 0 )</f>
        <v>1</v>
      </c>
      <c r="Z73" s="257"/>
      <c r="AA73" s="257"/>
    </row>
    <row r="74" spans="1:27" s="238" customFormat="1" ht="12.75" customHeight="1">
      <c r="A74" s="258" t="s">
        <v>49</v>
      </c>
      <c r="B74" s="259" t="s">
        <v>279</v>
      </c>
      <c r="C74" s="260"/>
      <c r="D74" s="261">
        <v>3</v>
      </c>
      <c r="E74" s="262">
        <v>510</v>
      </c>
      <c r="F74" s="262">
        <v>1</v>
      </c>
      <c r="G74" s="253">
        <v>1</v>
      </c>
      <c r="H74" s="254" t="s">
        <v>64</v>
      </c>
      <c r="I74" s="255">
        <v>1999</v>
      </c>
      <c r="J74" s="263">
        <f>IF($Y74 = 1,$I74/$E74,"")</f>
        <v>3.9196078431372547</v>
      </c>
      <c r="K74" s="255">
        <v>0</v>
      </c>
      <c r="L74" s="255">
        <v>0</v>
      </c>
      <c r="M74" s="255">
        <v>0</v>
      </c>
      <c r="N74" s="264">
        <f t="shared" ref="N74:N158" si="19">IF($Y74 = 1, $I74-K74/12-L74/12-M74,"")</f>
        <v>1999</v>
      </c>
      <c r="O74" s="263">
        <f t="shared" si="11"/>
        <v>3.9196078431372547</v>
      </c>
      <c r="P74" s="265">
        <f t="shared" si="1"/>
        <v>0</v>
      </c>
      <c r="Q74" s="265">
        <f t="shared" si="12"/>
        <v>0</v>
      </c>
      <c r="R74" s="264">
        <f t="shared" si="6"/>
        <v>0</v>
      </c>
      <c r="S74" s="264">
        <f t="shared" si="7"/>
        <v>0</v>
      </c>
      <c r="T74" s="264">
        <f t="shared" si="8"/>
        <v>0</v>
      </c>
      <c r="U74" s="264">
        <f t="shared" si="9"/>
        <v>0</v>
      </c>
      <c r="V74" s="264">
        <f>IF($Y74 = 1,$I$44,"")</f>
        <v>0</v>
      </c>
      <c r="W74" s="264">
        <f t="shared" ref="W74:W78" si="20">IF($Y74 = 1,N74+SUM(P74:V74),"")</f>
        <v>1999</v>
      </c>
      <c r="X74" s="263">
        <f t="shared" si="18"/>
        <v>3.9196078431372547</v>
      </c>
      <c r="Y74" s="266">
        <f>IF(AND(A74&lt;&gt;"", E74 &gt; 0, F74 &lt;&gt; ""),  1, 0 )</f>
        <v>1</v>
      </c>
      <c r="Z74" s="257"/>
      <c r="AA74" s="257"/>
    </row>
    <row r="75" spans="1:27" s="238" customFormat="1" ht="12.75" customHeight="1">
      <c r="A75" s="258" t="s">
        <v>51</v>
      </c>
      <c r="B75" s="259" t="s">
        <v>280</v>
      </c>
      <c r="C75" s="260"/>
      <c r="D75" s="261">
        <v>7</v>
      </c>
      <c r="E75" s="262">
        <v>577</v>
      </c>
      <c r="F75" s="262">
        <v>1</v>
      </c>
      <c r="G75" s="253">
        <v>1</v>
      </c>
      <c r="H75" s="254" t="s">
        <v>56</v>
      </c>
      <c r="I75" s="255">
        <v>1659</v>
      </c>
      <c r="J75" s="263">
        <v>2.8769497400346622</v>
      </c>
      <c r="K75" s="255">
        <v>0</v>
      </c>
      <c r="L75" s="255">
        <v>0</v>
      </c>
      <c r="M75" s="255">
        <v>0</v>
      </c>
      <c r="N75" s="264">
        <v>1660</v>
      </c>
      <c r="O75" s="263">
        <v>2.8769497400346622</v>
      </c>
      <c r="P75" s="265">
        <v>0</v>
      </c>
      <c r="Q75" s="265">
        <v>0</v>
      </c>
      <c r="R75" s="264">
        <v>0</v>
      </c>
      <c r="S75" s="264">
        <v>0</v>
      </c>
      <c r="T75" s="264">
        <v>0</v>
      </c>
      <c r="U75" s="264">
        <v>0</v>
      </c>
      <c r="V75" s="264">
        <v>0</v>
      </c>
      <c r="W75" s="264">
        <v>1660</v>
      </c>
      <c r="X75" s="263">
        <v>2.8769497400346622</v>
      </c>
      <c r="Y75" s="266"/>
      <c r="Z75" s="257"/>
      <c r="AA75" s="257"/>
    </row>
    <row r="76" spans="1:27" s="238" customFormat="1" ht="12.75" customHeight="1">
      <c r="A76" s="258" t="s">
        <v>51</v>
      </c>
      <c r="B76" s="259" t="s">
        <v>281</v>
      </c>
      <c r="C76" s="260"/>
      <c r="D76" s="261">
        <v>5</v>
      </c>
      <c r="E76" s="262">
        <v>577</v>
      </c>
      <c r="F76" s="262">
        <v>1</v>
      </c>
      <c r="G76" s="253">
        <v>1</v>
      </c>
      <c r="H76" s="254" t="s">
        <v>56</v>
      </c>
      <c r="I76" s="255">
        <v>1745</v>
      </c>
      <c r="J76" s="263">
        <f t="shared" ref="J76:J159" si="21">IF($Y76 = 1,$I76/$E76,"")</f>
        <v>3.0242634315424608</v>
      </c>
      <c r="K76" s="255">
        <v>0</v>
      </c>
      <c r="L76" s="255">
        <v>0</v>
      </c>
      <c r="M76" s="255">
        <v>0</v>
      </c>
      <c r="N76" s="264">
        <f t="shared" si="19"/>
        <v>1745</v>
      </c>
      <c r="O76" s="263">
        <f t="shared" si="11"/>
        <v>3.0242634315424608</v>
      </c>
      <c r="P76" s="265">
        <f t="shared" si="1"/>
        <v>0</v>
      </c>
      <c r="Q76" s="265">
        <f t="shared" si="12"/>
        <v>0</v>
      </c>
      <c r="R76" s="264">
        <f t="shared" si="6"/>
        <v>0</v>
      </c>
      <c r="S76" s="264">
        <f t="shared" si="7"/>
        <v>0</v>
      </c>
      <c r="T76" s="264">
        <f t="shared" si="8"/>
        <v>0</v>
      </c>
      <c r="U76" s="264">
        <f t="shared" si="9"/>
        <v>0</v>
      </c>
      <c r="V76" s="264">
        <f t="shared" ref="V76:V159" si="22">IF($Y76 = 1,$I$44,"")</f>
        <v>0</v>
      </c>
      <c r="W76" s="264">
        <f t="shared" si="20"/>
        <v>1745</v>
      </c>
      <c r="X76" s="263">
        <f t="shared" si="18"/>
        <v>3.0242634315424608</v>
      </c>
      <c r="Y76" s="266">
        <f t="shared" ref="Y76:Y159" si="23">IF(AND(A76&lt;&gt;"", E76 &gt; 0, F76 &lt;&gt; ""),  1, 0 )</f>
        <v>1</v>
      </c>
      <c r="Z76" s="257"/>
      <c r="AA76" s="257"/>
    </row>
    <row r="77" spans="1:27" s="238" customFormat="1" ht="13.2" customHeight="1">
      <c r="A77" s="259" t="s">
        <v>51</v>
      </c>
      <c r="B77" s="259" t="s">
        <v>314</v>
      </c>
      <c r="C77" s="260"/>
      <c r="D77" s="261">
        <v>1</v>
      </c>
      <c r="E77" s="262">
        <v>577</v>
      </c>
      <c r="F77" s="262">
        <v>1</v>
      </c>
      <c r="G77" s="253">
        <v>1</v>
      </c>
      <c r="H77" s="254" t="s">
        <v>56</v>
      </c>
      <c r="I77" s="255">
        <v>1745</v>
      </c>
      <c r="J77" s="263">
        <f t="shared" si="21"/>
        <v>3.0242634315424608</v>
      </c>
      <c r="K77" s="255">
        <v>0</v>
      </c>
      <c r="L77" s="255">
        <v>0</v>
      </c>
      <c r="M77" s="255">
        <v>0</v>
      </c>
      <c r="N77" s="264">
        <f t="shared" si="19"/>
        <v>1745</v>
      </c>
      <c r="O77" s="263">
        <f t="shared" si="11"/>
        <v>3.0242634315424608</v>
      </c>
      <c r="P77" s="265">
        <f t="shared" si="1"/>
        <v>0</v>
      </c>
      <c r="Q77" s="265">
        <f t="shared" si="12"/>
        <v>0</v>
      </c>
      <c r="R77" s="264">
        <f t="shared" si="6"/>
        <v>0</v>
      </c>
      <c r="S77" s="264">
        <f t="shared" si="7"/>
        <v>0</v>
      </c>
      <c r="T77" s="264">
        <f t="shared" si="8"/>
        <v>0</v>
      </c>
      <c r="U77" s="264">
        <f t="shared" si="9"/>
        <v>0</v>
      </c>
      <c r="V77" s="264">
        <f t="shared" si="22"/>
        <v>0</v>
      </c>
      <c r="W77" s="264">
        <f t="shared" si="20"/>
        <v>1745</v>
      </c>
      <c r="X77" s="263">
        <f t="shared" si="18"/>
        <v>3.0242634315424608</v>
      </c>
      <c r="Y77" s="266">
        <f>IF(AND(A77&lt;&gt;"", E77 &gt; 0, F77 &lt;&gt; ""),  1, 0 )</f>
        <v>1</v>
      </c>
      <c r="Z77" s="257"/>
      <c r="AA77" s="257"/>
    </row>
    <row r="78" spans="1:27" s="238" customFormat="1" ht="12.75" customHeight="1">
      <c r="A78" s="258" t="s">
        <v>51</v>
      </c>
      <c r="B78" s="259" t="s">
        <v>282</v>
      </c>
      <c r="C78" s="260"/>
      <c r="D78" s="261">
        <v>5</v>
      </c>
      <c r="E78" s="262">
        <v>882</v>
      </c>
      <c r="F78" s="262">
        <v>1</v>
      </c>
      <c r="G78" s="253">
        <v>1</v>
      </c>
      <c r="H78" s="254" t="s">
        <v>56</v>
      </c>
      <c r="I78" s="255">
        <v>1799</v>
      </c>
      <c r="J78" s="263">
        <f t="shared" si="21"/>
        <v>2.0396825396825395</v>
      </c>
      <c r="K78" s="255">
        <v>0</v>
      </c>
      <c r="L78" s="255">
        <v>0</v>
      </c>
      <c r="M78" s="255">
        <v>0</v>
      </c>
      <c r="N78" s="264">
        <f t="shared" si="19"/>
        <v>1799</v>
      </c>
      <c r="O78" s="263">
        <f t="shared" si="11"/>
        <v>2.0396825396825395</v>
      </c>
      <c r="P78" s="265">
        <f t="shared" si="1"/>
        <v>0</v>
      </c>
      <c r="Q78" s="265">
        <f t="shared" si="12"/>
        <v>0</v>
      </c>
      <c r="R78" s="264">
        <f t="shared" si="6"/>
        <v>0</v>
      </c>
      <c r="S78" s="264">
        <f t="shared" si="7"/>
        <v>0</v>
      </c>
      <c r="T78" s="264">
        <f t="shared" si="8"/>
        <v>0</v>
      </c>
      <c r="U78" s="264">
        <f t="shared" si="9"/>
        <v>0</v>
      </c>
      <c r="V78" s="264">
        <f t="shared" si="22"/>
        <v>0</v>
      </c>
      <c r="W78" s="264">
        <f t="shared" si="20"/>
        <v>1799</v>
      </c>
      <c r="X78" s="263">
        <f t="shared" si="18"/>
        <v>2.0396825396825395</v>
      </c>
      <c r="Y78" s="266">
        <f t="shared" si="23"/>
        <v>1</v>
      </c>
      <c r="Z78" s="257"/>
      <c r="AA78" s="257"/>
    </row>
    <row r="79" spans="1:27" s="238" customFormat="1" ht="12.75" customHeight="1">
      <c r="A79" s="258" t="s">
        <v>51</v>
      </c>
      <c r="B79" s="259" t="s">
        <v>283</v>
      </c>
      <c r="C79" s="260"/>
      <c r="D79" s="261">
        <v>6</v>
      </c>
      <c r="E79" s="262">
        <v>882</v>
      </c>
      <c r="F79" s="262">
        <v>1</v>
      </c>
      <c r="G79" s="253">
        <v>1</v>
      </c>
      <c r="H79" s="254" t="s">
        <v>56</v>
      </c>
      <c r="I79" s="255">
        <v>1859</v>
      </c>
      <c r="J79" s="263">
        <f t="shared" si="21"/>
        <v>2.1077097505668934</v>
      </c>
      <c r="K79" s="255">
        <v>0</v>
      </c>
      <c r="L79" s="255">
        <v>0</v>
      </c>
      <c r="M79" s="255">
        <v>0</v>
      </c>
      <c r="N79" s="264">
        <f t="shared" si="19"/>
        <v>1859</v>
      </c>
      <c r="O79" s="263">
        <f t="shared" si="11"/>
        <v>2.1077097505668934</v>
      </c>
      <c r="P79" s="265">
        <f t="shared" si="1"/>
        <v>0</v>
      </c>
      <c r="Q79" s="265">
        <f t="shared" si="12"/>
        <v>0</v>
      </c>
      <c r="R79" s="264">
        <f t="shared" si="6"/>
        <v>0</v>
      </c>
      <c r="S79" s="264">
        <f t="shared" si="7"/>
        <v>0</v>
      </c>
      <c r="T79" s="264">
        <f t="shared" si="8"/>
        <v>0</v>
      </c>
      <c r="U79" s="264">
        <f t="shared" si="9"/>
        <v>0</v>
      </c>
      <c r="V79" s="264">
        <f t="shared" si="22"/>
        <v>0</v>
      </c>
      <c r="W79" s="264">
        <f t="shared" ref="W79:W162" si="24">IF($Y79 = 1,N79+SUM(P79:V79),"")</f>
        <v>1859</v>
      </c>
      <c r="X79" s="263">
        <f t="shared" si="18"/>
        <v>2.1077097505668934</v>
      </c>
      <c r="Y79" s="266">
        <f t="shared" si="23"/>
        <v>1</v>
      </c>
      <c r="Z79" s="257"/>
      <c r="AA79" s="257"/>
    </row>
    <row r="80" spans="1:27" s="238" customFormat="1" ht="12.75" customHeight="1">
      <c r="A80" s="258" t="s">
        <v>51</v>
      </c>
      <c r="B80" s="259" t="s">
        <v>318</v>
      </c>
      <c r="C80" s="260"/>
      <c r="D80" s="261">
        <v>1</v>
      </c>
      <c r="E80" s="262">
        <v>882</v>
      </c>
      <c r="F80" s="262">
        <v>1</v>
      </c>
      <c r="G80" s="253">
        <v>1</v>
      </c>
      <c r="H80" s="254" t="s">
        <v>56</v>
      </c>
      <c r="I80" s="255">
        <v>2169</v>
      </c>
      <c r="J80" s="263">
        <f t="shared" si="21"/>
        <v>2.4591836734693877</v>
      </c>
      <c r="K80" s="255">
        <v>0</v>
      </c>
      <c r="L80" s="255">
        <v>0</v>
      </c>
      <c r="M80" s="255">
        <v>0</v>
      </c>
      <c r="N80" s="264">
        <f t="shared" si="19"/>
        <v>2169</v>
      </c>
      <c r="O80" s="263">
        <f t="shared" si="11"/>
        <v>2.4591836734693877</v>
      </c>
      <c r="P80" s="265">
        <f t="shared" si="1"/>
        <v>0</v>
      </c>
      <c r="Q80" s="265">
        <f t="shared" si="12"/>
        <v>0</v>
      </c>
      <c r="R80" s="264">
        <f t="shared" si="6"/>
        <v>0</v>
      </c>
      <c r="S80" s="264">
        <f t="shared" si="7"/>
        <v>0</v>
      </c>
      <c r="T80" s="264">
        <f t="shared" si="8"/>
        <v>0</v>
      </c>
      <c r="U80" s="264">
        <f t="shared" si="9"/>
        <v>0</v>
      </c>
      <c r="V80" s="264">
        <f t="shared" si="22"/>
        <v>0</v>
      </c>
      <c r="W80" s="264">
        <v>2169</v>
      </c>
      <c r="X80" s="263">
        <v>2.4591836734693877</v>
      </c>
      <c r="Y80" s="266">
        <f t="shared" si="23"/>
        <v>1</v>
      </c>
      <c r="Z80" s="257"/>
      <c r="AA80" s="257"/>
    </row>
    <row r="81" spans="1:27" s="238" customFormat="1" ht="12" customHeight="1">
      <c r="A81" s="258" t="s">
        <v>51</v>
      </c>
      <c r="B81" s="259" t="s">
        <v>354</v>
      </c>
      <c r="C81" s="260"/>
      <c r="D81" s="261">
        <v>1</v>
      </c>
      <c r="E81" s="262">
        <v>882</v>
      </c>
      <c r="F81" s="262">
        <v>1</v>
      </c>
      <c r="G81" s="253">
        <v>1</v>
      </c>
      <c r="H81" s="254" t="s">
        <v>56</v>
      </c>
      <c r="I81" s="255">
        <v>1919</v>
      </c>
      <c r="J81" s="263">
        <f t="shared" si="21"/>
        <v>2.1757369614512472</v>
      </c>
      <c r="K81" s="255">
        <v>0</v>
      </c>
      <c r="L81" s="255">
        <v>0</v>
      </c>
      <c r="M81" s="255">
        <v>0</v>
      </c>
      <c r="N81" s="264">
        <f t="shared" si="19"/>
        <v>1919</v>
      </c>
      <c r="O81" s="263">
        <f t="shared" si="11"/>
        <v>2.1757369614512472</v>
      </c>
      <c r="P81" s="265">
        <f t="shared" si="1"/>
        <v>0</v>
      </c>
      <c r="Q81" s="265">
        <f t="shared" si="12"/>
        <v>0</v>
      </c>
      <c r="R81" s="264">
        <f t="shared" si="6"/>
        <v>0</v>
      </c>
      <c r="S81" s="264">
        <f t="shared" si="7"/>
        <v>0</v>
      </c>
      <c r="T81" s="264">
        <f t="shared" si="8"/>
        <v>0</v>
      </c>
      <c r="U81" s="264">
        <f t="shared" si="9"/>
        <v>0</v>
      </c>
      <c r="V81" s="264">
        <f t="shared" si="22"/>
        <v>0</v>
      </c>
      <c r="W81" s="264">
        <v>1825</v>
      </c>
      <c r="X81" s="263">
        <v>2.0691609977324261</v>
      </c>
      <c r="Y81" s="266">
        <f t="shared" si="23"/>
        <v>1</v>
      </c>
      <c r="Z81" s="257"/>
      <c r="AA81" s="257"/>
    </row>
    <row r="82" spans="1:27" s="238" customFormat="1" ht="12.6" customHeight="1">
      <c r="A82" s="258" t="s">
        <v>51</v>
      </c>
      <c r="B82" s="259" t="s">
        <v>284</v>
      </c>
      <c r="C82" s="260"/>
      <c r="D82" s="261">
        <v>15</v>
      </c>
      <c r="E82" s="262">
        <v>910</v>
      </c>
      <c r="F82" s="262">
        <v>1</v>
      </c>
      <c r="G82" s="253">
        <v>1</v>
      </c>
      <c r="H82" s="254" t="s">
        <v>56</v>
      </c>
      <c r="I82" s="255">
        <v>1915</v>
      </c>
      <c r="J82" s="263">
        <f t="shared" si="21"/>
        <v>2.1043956043956045</v>
      </c>
      <c r="K82" s="255">
        <v>0</v>
      </c>
      <c r="L82" s="255">
        <v>0</v>
      </c>
      <c r="M82" s="255">
        <v>0</v>
      </c>
      <c r="N82" s="264">
        <f t="shared" si="19"/>
        <v>1915</v>
      </c>
      <c r="O82" s="263">
        <f t="shared" si="11"/>
        <v>2.1043956043956045</v>
      </c>
      <c r="P82" s="265">
        <f t="shared" si="1"/>
        <v>0</v>
      </c>
      <c r="Q82" s="265">
        <f t="shared" si="12"/>
        <v>0</v>
      </c>
      <c r="R82" s="264">
        <f t="shared" si="6"/>
        <v>0</v>
      </c>
      <c r="S82" s="264">
        <f t="shared" si="7"/>
        <v>0</v>
      </c>
      <c r="T82" s="264">
        <f t="shared" si="8"/>
        <v>0</v>
      </c>
      <c r="U82" s="264">
        <f t="shared" si="9"/>
        <v>0</v>
      </c>
      <c r="V82" s="264">
        <f t="shared" si="22"/>
        <v>0</v>
      </c>
      <c r="W82" s="264">
        <f t="shared" si="24"/>
        <v>1915</v>
      </c>
      <c r="X82" s="263">
        <f t="shared" si="18"/>
        <v>2.1043956043956045</v>
      </c>
      <c r="Y82" s="266">
        <f t="shared" si="23"/>
        <v>1</v>
      </c>
      <c r="Z82" s="257"/>
      <c r="AA82" s="257"/>
    </row>
    <row r="83" spans="1:27" s="238" customFormat="1" ht="12.75" customHeight="1">
      <c r="A83" s="258" t="s">
        <v>51</v>
      </c>
      <c r="B83" s="259" t="s">
        <v>285</v>
      </c>
      <c r="C83" s="260"/>
      <c r="D83" s="261">
        <v>10</v>
      </c>
      <c r="E83" s="262">
        <v>910</v>
      </c>
      <c r="F83" s="262">
        <v>1</v>
      </c>
      <c r="G83" s="253">
        <v>1</v>
      </c>
      <c r="H83" s="254" t="s">
        <v>56</v>
      </c>
      <c r="I83" s="255">
        <v>1975</v>
      </c>
      <c r="J83" s="263">
        <f t="shared" si="21"/>
        <v>2.1703296703296702</v>
      </c>
      <c r="K83" s="255">
        <v>0</v>
      </c>
      <c r="L83" s="255">
        <v>0</v>
      </c>
      <c r="M83" s="255">
        <v>0</v>
      </c>
      <c r="N83" s="264">
        <f t="shared" si="19"/>
        <v>1975</v>
      </c>
      <c r="O83" s="263">
        <f t="shared" si="11"/>
        <v>2.1703296703296702</v>
      </c>
      <c r="P83" s="265">
        <f t="shared" si="1"/>
        <v>0</v>
      </c>
      <c r="Q83" s="265">
        <f t="shared" si="12"/>
        <v>0</v>
      </c>
      <c r="R83" s="264">
        <f t="shared" si="6"/>
        <v>0</v>
      </c>
      <c r="S83" s="264">
        <f t="shared" si="7"/>
        <v>0</v>
      </c>
      <c r="T83" s="264">
        <f t="shared" si="8"/>
        <v>0</v>
      </c>
      <c r="U83" s="264">
        <f t="shared" si="9"/>
        <v>0</v>
      </c>
      <c r="V83" s="264">
        <f t="shared" si="22"/>
        <v>0</v>
      </c>
      <c r="W83" s="264">
        <f t="shared" si="24"/>
        <v>1975</v>
      </c>
      <c r="X83" s="263">
        <f t="shared" si="18"/>
        <v>2.1703296703296702</v>
      </c>
      <c r="Y83" s="266">
        <f t="shared" si="23"/>
        <v>1</v>
      </c>
      <c r="Z83" s="257"/>
      <c r="AA83" s="257"/>
    </row>
    <row r="84" spans="1:27" s="238" customFormat="1" ht="12.75" customHeight="1">
      <c r="A84" s="258" t="s">
        <v>51</v>
      </c>
      <c r="B84" s="259" t="s">
        <v>355</v>
      </c>
      <c r="C84" s="260"/>
      <c r="D84" s="261">
        <v>1</v>
      </c>
      <c r="E84" s="262">
        <v>910</v>
      </c>
      <c r="F84" s="262">
        <v>1</v>
      </c>
      <c r="G84" s="253">
        <v>1</v>
      </c>
      <c r="H84" s="254" t="s">
        <v>64</v>
      </c>
      <c r="I84" s="255">
        <v>1975</v>
      </c>
      <c r="J84" s="263">
        <f t="shared" si="21"/>
        <v>2.1703296703296702</v>
      </c>
      <c r="K84" s="255">
        <v>0</v>
      </c>
      <c r="L84" s="255">
        <v>0</v>
      </c>
      <c r="M84" s="255">
        <v>0</v>
      </c>
      <c r="N84" s="264">
        <f t="shared" si="19"/>
        <v>1975</v>
      </c>
      <c r="O84" s="263">
        <f t="shared" si="11"/>
        <v>2.1703296703296702</v>
      </c>
      <c r="P84" s="265">
        <f t="shared" si="1"/>
        <v>0</v>
      </c>
      <c r="Q84" s="265">
        <f t="shared" si="12"/>
        <v>0</v>
      </c>
      <c r="R84" s="264">
        <f t="shared" si="6"/>
        <v>0</v>
      </c>
      <c r="S84" s="264">
        <f t="shared" si="7"/>
        <v>0</v>
      </c>
      <c r="T84" s="264">
        <f t="shared" si="8"/>
        <v>0</v>
      </c>
      <c r="U84" s="264">
        <f t="shared" si="9"/>
        <v>0</v>
      </c>
      <c r="V84" s="264">
        <f t="shared" si="22"/>
        <v>0</v>
      </c>
      <c r="W84" s="264">
        <f t="shared" si="24"/>
        <v>1975</v>
      </c>
      <c r="X84" s="263">
        <f t="shared" si="18"/>
        <v>2.1703296703296702</v>
      </c>
      <c r="Y84" s="266">
        <f t="shared" si="23"/>
        <v>1</v>
      </c>
      <c r="Z84" s="257"/>
      <c r="AA84" s="257"/>
    </row>
    <row r="85" spans="1:27" s="238" customFormat="1" ht="12.6" customHeight="1">
      <c r="A85" s="258" t="s">
        <v>51</v>
      </c>
      <c r="B85" s="259" t="s">
        <v>356</v>
      </c>
      <c r="C85" s="260"/>
      <c r="D85" s="261">
        <v>1</v>
      </c>
      <c r="E85" s="262">
        <v>910</v>
      </c>
      <c r="F85" s="262">
        <v>1</v>
      </c>
      <c r="G85" s="253">
        <v>1</v>
      </c>
      <c r="H85" s="254" t="s">
        <v>56</v>
      </c>
      <c r="I85" s="255">
        <v>2035</v>
      </c>
      <c r="J85" s="263">
        <f t="shared" si="21"/>
        <v>2.2362637362637363</v>
      </c>
      <c r="K85" s="255">
        <v>0</v>
      </c>
      <c r="L85" s="255">
        <v>0</v>
      </c>
      <c r="M85" s="255">
        <v>0</v>
      </c>
      <c r="N85" s="264">
        <f t="shared" si="19"/>
        <v>2035</v>
      </c>
      <c r="O85" s="263">
        <f t="shared" si="11"/>
        <v>2.2362637362637363</v>
      </c>
      <c r="P85" s="265">
        <f t="shared" si="1"/>
        <v>0</v>
      </c>
      <c r="Q85" s="265">
        <f t="shared" si="12"/>
        <v>0</v>
      </c>
      <c r="R85" s="264">
        <f t="shared" si="6"/>
        <v>0</v>
      </c>
      <c r="S85" s="264">
        <f t="shared" si="7"/>
        <v>0</v>
      </c>
      <c r="T85" s="264">
        <f t="shared" si="8"/>
        <v>0</v>
      </c>
      <c r="U85" s="264">
        <f t="shared" si="9"/>
        <v>0</v>
      </c>
      <c r="V85" s="264">
        <f t="shared" si="22"/>
        <v>0</v>
      </c>
      <c r="W85" s="264">
        <f t="shared" si="24"/>
        <v>2035</v>
      </c>
      <c r="X85" s="263">
        <f t="shared" si="18"/>
        <v>2.2362637362637363</v>
      </c>
      <c r="Y85" s="266">
        <f t="shared" si="23"/>
        <v>1</v>
      </c>
      <c r="Z85" s="257"/>
      <c r="AA85" s="257"/>
    </row>
    <row r="86" spans="1:27" s="238" customFormat="1" ht="12" customHeight="1">
      <c r="A86" s="258" t="s">
        <v>51</v>
      </c>
      <c r="B86" s="259" t="s">
        <v>329</v>
      </c>
      <c r="C86" s="260"/>
      <c r="D86" s="261">
        <v>5</v>
      </c>
      <c r="E86" s="262">
        <v>936</v>
      </c>
      <c r="F86" s="262">
        <v>1</v>
      </c>
      <c r="G86" s="253">
        <v>1</v>
      </c>
      <c r="H86" s="254" t="s">
        <v>56</v>
      </c>
      <c r="I86" s="255">
        <v>2005</v>
      </c>
      <c r="J86" s="263">
        <f t="shared" si="21"/>
        <v>2.142094017094017</v>
      </c>
      <c r="K86" s="255">
        <v>0</v>
      </c>
      <c r="L86" s="255">
        <v>0</v>
      </c>
      <c r="M86" s="255">
        <v>0</v>
      </c>
      <c r="N86" s="264">
        <f t="shared" si="19"/>
        <v>2005</v>
      </c>
      <c r="O86" s="263">
        <f t="shared" si="11"/>
        <v>2.142094017094017</v>
      </c>
      <c r="P86" s="265">
        <f t="shared" si="1"/>
        <v>0</v>
      </c>
      <c r="Q86" s="265">
        <f t="shared" si="12"/>
        <v>0</v>
      </c>
      <c r="R86" s="264">
        <f t="shared" si="6"/>
        <v>0</v>
      </c>
      <c r="S86" s="264">
        <f t="shared" si="7"/>
        <v>0</v>
      </c>
      <c r="T86" s="264">
        <f t="shared" si="8"/>
        <v>0</v>
      </c>
      <c r="U86" s="264">
        <f t="shared" si="9"/>
        <v>0</v>
      </c>
      <c r="V86" s="264">
        <f t="shared" si="22"/>
        <v>0</v>
      </c>
      <c r="W86" s="264">
        <f t="shared" si="24"/>
        <v>2005</v>
      </c>
      <c r="X86" s="263">
        <f t="shared" si="18"/>
        <v>2.142094017094017</v>
      </c>
      <c r="Y86" s="266">
        <f t="shared" si="23"/>
        <v>1</v>
      </c>
      <c r="Z86" s="257"/>
      <c r="AA86" s="257"/>
    </row>
    <row r="87" spans="1:27" s="238" customFormat="1" ht="12.6" customHeight="1">
      <c r="A87" s="258" t="s">
        <v>51</v>
      </c>
      <c r="B87" s="259" t="s">
        <v>327</v>
      </c>
      <c r="C87" s="260"/>
      <c r="D87" s="261">
        <v>4</v>
      </c>
      <c r="E87" s="262">
        <v>936</v>
      </c>
      <c r="F87" s="262">
        <v>1</v>
      </c>
      <c r="G87" s="253">
        <v>1</v>
      </c>
      <c r="H87" s="254" t="s">
        <v>56</v>
      </c>
      <c r="I87" s="255">
        <v>2065</v>
      </c>
      <c r="J87" s="263">
        <f t="shared" si="21"/>
        <v>2.2061965811965814</v>
      </c>
      <c r="K87" s="255">
        <v>0</v>
      </c>
      <c r="L87" s="255">
        <v>0</v>
      </c>
      <c r="M87" s="255">
        <v>0</v>
      </c>
      <c r="N87" s="264">
        <f t="shared" si="19"/>
        <v>2065</v>
      </c>
      <c r="O87" s="263">
        <f t="shared" si="11"/>
        <v>2.2061965811965814</v>
      </c>
      <c r="P87" s="265">
        <f t="shared" si="1"/>
        <v>0</v>
      </c>
      <c r="Q87" s="265">
        <f t="shared" si="12"/>
        <v>0</v>
      </c>
      <c r="R87" s="264">
        <f t="shared" si="6"/>
        <v>0</v>
      </c>
      <c r="S87" s="264">
        <f t="shared" si="7"/>
        <v>0</v>
      </c>
      <c r="T87" s="264">
        <f t="shared" si="8"/>
        <v>0</v>
      </c>
      <c r="U87" s="264">
        <f t="shared" si="9"/>
        <v>0</v>
      </c>
      <c r="V87" s="264">
        <f t="shared" si="22"/>
        <v>0</v>
      </c>
      <c r="W87" s="264">
        <f t="shared" si="24"/>
        <v>2065</v>
      </c>
      <c r="X87" s="263">
        <f t="shared" si="18"/>
        <v>2.2061965811965814</v>
      </c>
      <c r="Y87" s="266">
        <f t="shared" si="23"/>
        <v>1</v>
      </c>
      <c r="Z87" s="257"/>
      <c r="AA87" s="257"/>
    </row>
    <row r="88" spans="1:27" s="238" customFormat="1" ht="12.6" customHeight="1">
      <c r="A88" s="258" t="s">
        <v>51</v>
      </c>
      <c r="B88" s="259" t="s">
        <v>330</v>
      </c>
      <c r="C88" s="260"/>
      <c r="D88" s="261">
        <v>1</v>
      </c>
      <c r="E88" s="262">
        <v>936</v>
      </c>
      <c r="F88" s="262">
        <v>1</v>
      </c>
      <c r="G88" s="253">
        <v>1</v>
      </c>
      <c r="H88" s="254" t="s">
        <v>56</v>
      </c>
      <c r="I88" s="255">
        <v>2125</v>
      </c>
      <c r="J88" s="263">
        <f t="shared" si="21"/>
        <v>2.2702991452991452</v>
      </c>
      <c r="K88" s="255">
        <v>0</v>
      </c>
      <c r="L88" s="255">
        <v>0</v>
      </c>
      <c r="M88" s="255">
        <v>0</v>
      </c>
      <c r="N88" s="264">
        <f t="shared" si="19"/>
        <v>2125</v>
      </c>
      <c r="O88" s="263">
        <f t="shared" si="11"/>
        <v>2.2702991452991452</v>
      </c>
      <c r="P88" s="265">
        <f t="shared" si="1"/>
        <v>0</v>
      </c>
      <c r="Q88" s="265">
        <f t="shared" si="12"/>
        <v>0</v>
      </c>
      <c r="R88" s="264">
        <f t="shared" si="6"/>
        <v>0</v>
      </c>
      <c r="S88" s="264">
        <f t="shared" si="7"/>
        <v>0</v>
      </c>
      <c r="T88" s="264">
        <f t="shared" si="8"/>
        <v>0</v>
      </c>
      <c r="U88" s="264">
        <f t="shared" si="9"/>
        <v>0</v>
      </c>
      <c r="V88" s="264">
        <f t="shared" si="22"/>
        <v>0</v>
      </c>
      <c r="W88" s="264">
        <f t="shared" si="24"/>
        <v>2125</v>
      </c>
      <c r="X88" s="263">
        <f t="shared" si="18"/>
        <v>2.2702991452991452</v>
      </c>
      <c r="Y88" s="266">
        <f t="shared" si="23"/>
        <v>1</v>
      </c>
      <c r="Z88" s="257"/>
      <c r="AA88" s="257"/>
    </row>
    <row r="89" spans="1:27" s="238" customFormat="1" ht="12.75" customHeight="1">
      <c r="A89" s="258" t="s">
        <v>51</v>
      </c>
      <c r="B89" s="259" t="s">
        <v>331</v>
      </c>
      <c r="C89" s="260"/>
      <c r="D89" s="261">
        <v>2</v>
      </c>
      <c r="E89" s="262">
        <v>936</v>
      </c>
      <c r="F89" s="262">
        <v>1</v>
      </c>
      <c r="G89" s="253">
        <v>1</v>
      </c>
      <c r="H89" s="254" t="s">
        <v>56</v>
      </c>
      <c r="I89" s="255">
        <v>2229</v>
      </c>
      <c r="J89" s="263">
        <f t="shared" si="21"/>
        <v>2.3814102564102564</v>
      </c>
      <c r="K89" s="255">
        <v>0</v>
      </c>
      <c r="L89" s="255">
        <v>0</v>
      </c>
      <c r="M89" s="255">
        <v>0</v>
      </c>
      <c r="N89" s="264">
        <f t="shared" si="19"/>
        <v>2229</v>
      </c>
      <c r="O89" s="263">
        <f t="shared" si="11"/>
        <v>2.3814102564102564</v>
      </c>
      <c r="P89" s="265">
        <f t="shared" si="1"/>
        <v>0</v>
      </c>
      <c r="Q89" s="265">
        <f t="shared" si="12"/>
        <v>0</v>
      </c>
      <c r="R89" s="264">
        <f t="shared" si="6"/>
        <v>0</v>
      </c>
      <c r="S89" s="264">
        <f t="shared" si="7"/>
        <v>0</v>
      </c>
      <c r="T89" s="264">
        <f t="shared" si="8"/>
        <v>0</v>
      </c>
      <c r="U89" s="264">
        <f t="shared" si="9"/>
        <v>0</v>
      </c>
      <c r="V89" s="264">
        <f t="shared" si="22"/>
        <v>0</v>
      </c>
      <c r="W89" s="264">
        <f t="shared" si="24"/>
        <v>2229</v>
      </c>
      <c r="X89" s="263">
        <f t="shared" si="18"/>
        <v>2.3814102564102564</v>
      </c>
      <c r="Y89" s="266">
        <f t="shared" si="23"/>
        <v>1</v>
      </c>
      <c r="Z89" s="257"/>
      <c r="AA89" s="257"/>
    </row>
    <row r="90" spans="1:27" s="238" customFormat="1" ht="12.75" customHeight="1">
      <c r="A90" s="258" t="s">
        <v>51</v>
      </c>
      <c r="B90" s="259" t="s">
        <v>328</v>
      </c>
      <c r="C90" s="260"/>
      <c r="D90" s="261">
        <v>5</v>
      </c>
      <c r="E90" s="262">
        <v>955</v>
      </c>
      <c r="F90" s="262">
        <v>1</v>
      </c>
      <c r="G90" s="253">
        <v>1</v>
      </c>
      <c r="H90" s="254" t="s">
        <v>56</v>
      </c>
      <c r="I90" s="255">
        <v>2209</v>
      </c>
      <c r="J90" s="263">
        <f t="shared" si="21"/>
        <v>2.3130890052356019</v>
      </c>
      <c r="K90" s="255">
        <v>0</v>
      </c>
      <c r="L90" s="255">
        <v>0</v>
      </c>
      <c r="M90" s="255">
        <v>0</v>
      </c>
      <c r="N90" s="264">
        <f t="shared" si="19"/>
        <v>2209</v>
      </c>
      <c r="O90" s="263">
        <f t="shared" si="11"/>
        <v>2.3130890052356019</v>
      </c>
      <c r="P90" s="265">
        <f t="shared" si="1"/>
        <v>0</v>
      </c>
      <c r="Q90" s="265">
        <f t="shared" si="12"/>
        <v>0</v>
      </c>
      <c r="R90" s="264">
        <f t="shared" si="6"/>
        <v>0</v>
      </c>
      <c r="S90" s="264">
        <f t="shared" si="7"/>
        <v>0</v>
      </c>
      <c r="T90" s="264">
        <f t="shared" si="8"/>
        <v>0</v>
      </c>
      <c r="U90" s="264">
        <f t="shared" si="9"/>
        <v>0</v>
      </c>
      <c r="V90" s="264">
        <f t="shared" si="22"/>
        <v>0</v>
      </c>
      <c r="W90" s="264">
        <f t="shared" si="24"/>
        <v>2209</v>
      </c>
      <c r="X90" s="263">
        <f t="shared" si="18"/>
        <v>2.3130890052356019</v>
      </c>
      <c r="Y90" s="266">
        <f t="shared" si="23"/>
        <v>1</v>
      </c>
      <c r="Z90" s="257"/>
      <c r="AA90" s="257"/>
    </row>
    <row r="91" spans="1:27" s="238" customFormat="1" ht="12.6" customHeight="1">
      <c r="A91" s="258" t="s">
        <v>51</v>
      </c>
      <c r="B91" s="259" t="s">
        <v>357</v>
      </c>
      <c r="C91" s="260"/>
      <c r="D91" s="261">
        <v>7</v>
      </c>
      <c r="E91" s="262">
        <v>955</v>
      </c>
      <c r="F91" s="262">
        <v>1</v>
      </c>
      <c r="G91" s="253">
        <v>1</v>
      </c>
      <c r="H91" s="254" t="s">
        <v>56</v>
      </c>
      <c r="I91" s="255">
        <v>2029</v>
      </c>
      <c r="J91" s="263">
        <f t="shared" si="21"/>
        <v>2.1246073298429318</v>
      </c>
      <c r="K91" s="255">
        <v>0</v>
      </c>
      <c r="L91" s="255">
        <v>0</v>
      </c>
      <c r="M91" s="255">
        <v>0</v>
      </c>
      <c r="N91" s="264">
        <f t="shared" si="19"/>
        <v>2029</v>
      </c>
      <c r="O91" s="263">
        <f t="shared" si="11"/>
        <v>2.1246073298429318</v>
      </c>
      <c r="P91" s="265">
        <f t="shared" si="1"/>
        <v>0</v>
      </c>
      <c r="Q91" s="265">
        <f t="shared" si="12"/>
        <v>0</v>
      </c>
      <c r="R91" s="264">
        <f t="shared" si="6"/>
        <v>0</v>
      </c>
      <c r="S91" s="264">
        <f t="shared" si="7"/>
        <v>0</v>
      </c>
      <c r="T91" s="264">
        <f t="shared" si="8"/>
        <v>0</v>
      </c>
      <c r="U91" s="264">
        <f t="shared" si="9"/>
        <v>0</v>
      </c>
      <c r="V91" s="264">
        <f t="shared" si="22"/>
        <v>0</v>
      </c>
      <c r="W91" s="264">
        <f t="shared" si="24"/>
        <v>2029</v>
      </c>
      <c r="X91" s="263">
        <f t="shared" si="18"/>
        <v>2.1246073298429318</v>
      </c>
      <c r="Y91" s="266">
        <f t="shared" si="23"/>
        <v>1</v>
      </c>
      <c r="Z91" s="257"/>
      <c r="AA91" s="257"/>
    </row>
    <row r="92" spans="1:27" s="238" customFormat="1" ht="12.6" customHeight="1">
      <c r="A92" s="258" t="s">
        <v>52</v>
      </c>
      <c r="B92" s="259" t="s">
        <v>290</v>
      </c>
      <c r="C92" s="260"/>
      <c r="D92" s="261">
        <v>4</v>
      </c>
      <c r="E92" s="262">
        <v>1296</v>
      </c>
      <c r="F92" s="262">
        <v>2</v>
      </c>
      <c r="G92" s="253">
        <v>1</v>
      </c>
      <c r="H92" s="254" t="s">
        <v>56</v>
      </c>
      <c r="I92" s="255">
        <v>1559</v>
      </c>
      <c r="J92" s="263">
        <v>1.179783950617284</v>
      </c>
      <c r="K92" s="255">
        <v>0</v>
      </c>
      <c r="L92" s="255">
        <v>0</v>
      </c>
      <c r="M92" s="255">
        <v>0</v>
      </c>
      <c r="N92" s="264">
        <v>1529</v>
      </c>
      <c r="O92" s="263">
        <v>1.179783950617284</v>
      </c>
      <c r="P92" s="265">
        <v>0</v>
      </c>
      <c r="Q92" s="265">
        <v>0</v>
      </c>
      <c r="R92" s="264">
        <v>0</v>
      </c>
      <c r="S92" s="264">
        <v>0</v>
      </c>
      <c r="T92" s="264">
        <v>0</v>
      </c>
      <c r="U92" s="264">
        <v>0</v>
      </c>
      <c r="V92" s="264">
        <v>0</v>
      </c>
      <c r="W92" s="264">
        <v>1529</v>
      </c>
      <c r="X92" s="263">
        <v>1.179783950617284</v>
      </c>
      <c r="Y92" s="266"/>
      <c r="Z92" s="257"/>
      <c r="AA92" s="257"/>
    </row>
    <row r="93" spans="1:27" s="238" customFormat="1" ht="12.6" customHeight="1">
      <c r="A93" s="258" t="s">
        <v>52</v>
      </c>
      <c r="B93" s="259" t="s">
        <v>291</v>
      </c>
      <c r="C93" s="260"/>
      <c r="D93" s="261">
        <v>2</v>
      </c>
      <c r="E93" s="262">
        <v>870</v>
      </c>
      <c r="F93" s="262">
        <v>2</v>
      </c>
      <c r="G93" s="253">
        <v>2</v>
      </c>
      <c r="H93" s="254" t="s">
        <v>56</v>
      </c>
      <c r="I93" s="255">
        <v>1609</v>
      </c>
      <c r="J93" s="263">
        <v>1.7919540229885058</v>
      </c>
      <c r="K93" s="255">
        <v>0</v>
      </c>
      <c r="L93" s="255">
        <v>0</v>
      </c>
      <c r="M93" s="255">
        <v>0</v>
      </c>
      <c r="N93" s="264">
        <v>1559</v>
      </c>
      <c r="O93" s="263">
        <v>1.7919540229885058</v>
      </c>
      <c r="P93" s="265">
        <v>0</v>
      </c>
      <c r="Q93" s="265">
        <v>0</v>
      </c>
      <c r="R93" s="264">
        <v>0</v>
      </c>
      <c r="S93" s="264">
        <v>0</v>
      </c>
      <c r="T93" s="264">
        <v>0</v>
      </c>
      <c r="U93" s="264">
        <v>0</v>
      </c>
      <c r="V93" s="264">
        <v>0</v>
      </c>
      <c r="W93" s="264">
        <v>1559</v>
      </c>
      <c r="X93" s="263">
        <v>1.7919540229885058</v>
      </c>
      <c r="Y93" s="266">
        <v>1</v>
      </c>
      <c r="Z93" s="257"/>
      <c r="AA93" s="257"/>
    </row>
    <row r="94" spans="1:27" s="238" customFormat="1" ht="12.6" customHeight="1">
      <c r="A94" s="258" t="s">
        <v>52</v>
      </c>
      <c r="B94" s="259" t="s">
        <v>332</v>
      </c>
      <c r="C94" s="260"/>
      <c r="D94" s="261">
        <v>2</v>
      </c>
      <c r="E94" s="262">
        <v>618</v>
      </c>
      <c r="F94" s="262">
        <v>2</v>
      </c>
      <c r="G94" s="253">
        <v>1</v>
      </c>
      <c r="H94" s="254" t="s">
        <v>56</v>
      </c>
      <c r="I94" s="255">
        <v>1515</v>
      </c>
      <c r="J94" s="263">
        <f t="shared" si="21"/>
        <v>2.4514563106796117</v>
      </c>
      <c r="K94" s="255">
        <v>0</v>
      </c>
      <c r="L94" s="255">
        <v>0</v>
      </c>
      <c r="M94" s="255">
        <v>0</v>
      </c>
      <c r="N94" s="264">
        <f t="shared" ref="N94:N95" si="25">IF($Y94 = 1, $I94-K94/12-L94/12-M94,"")</f>
        <v>1515</v>
      </c>
      <c r="O94" s="263">
        <f t="shared" si="11"/>
        <v>2.4514563106796117</v>
      </c>
      <c r="P94" s="265">
        <f t="shared" si="1"/>
        <v>0</v>
      </c>
      <c r="Q94" s="265">
        <f t="shared" si="12"/>
        <v>0</v>
      </c>
      <c r="R94" s="264">
        <f t="shared" ref="R94:R95" si="26">IF($Y94 = 1,IFERROR(IF($P$34="Per Bed",$Q$34,$Q$34 /F94),0) + IFERROR(IF($P$35="Per Bed",$Q$35,$Q$35/F94),0),"")</f>
        <v>0</v>
      </c>
      <c r="S94" s="264">
        <f t="shared" ref="S94:S95" si="27">IF($Y94 = 1,IFERROR(IF($P$36="Per Bed",$Q$36,$Q$36/F94),0),"")</f>
        <v>0</v>
      </c>
      <c r="T94" s="264">
        <f t="shared" ref="T94:T95" si="28">IF($Y94 = 1,IFERROR(IF($P$38="Per Bed",$Q$38,$Q$38 /F94),0) + IFERROR(IF($P$39="Per Bed",$Q$39,$Q$39/F94),0),"")</f>
        <v>0</v>
      </c>
      <c r="U94" s="264">
        <f t="shared" ref="U94:U95" si="29">IF($Y94 = 1,IFERROR(IF($P$40="Per Bed",$Q$40,$Q$40/F94),0) + IFERROR(IF($P$41="Per Bed",$Q$41,$Q$41/F94),0) + IFERROR(IF($P$42="Per Bed",$Q$42,$Q$42/F94),0),"")</f>
        <v>0</v>
      </c>
      <c r="V94" s="264">
        <f t="shared" si="22"/>
        <v>0</v>
      </c>
      <c r="W94" s="264">
        <f t="shared" ref="W94:W95" si="30">IF($Y94 = 1,N94+SUM(P94:V94),"")</f>
        <v>1515</v>
      </c>
      <c r="X94" s="263">
        <f t="shared" si="18"/>
        <v>2.4514563106796117</v>
      </c>
      <c r="Y94" s="266">
        <f t="shared" ref="Y94:Y95" si="31">IF(AND(A94&lt;&gt;"", E94 &gt; 0, F94 &lt;&gt; ""),  1, 0 )</f>
        <v>1</v>
      </c>
      <c r="Z94" s="257"/>
      <c r="AA94" s="257"/>
    </row>
    <row r="95" spans="1:27" s="238" customFormat="1" ht="12.6" customHeight="1">
      <c r="A95" s="258" t="s">
        <v>52</v>
      </c>
      <c r="B95" s="259" t="s">
        <v>333</v>
      </c>
      <c r="C95" s="260"/>
      <c r="D95" s="261">
        <v>2</v>
      </c>
      <c r="E95" s="262">
        <v>1176</v>
      </c>
      <c r="F95" s="262">
        <v>2</v>
      </c>
      <c r="G95" s="253">
        <v>1</v>
      </c>
      <c r="H95" s="254" t="s">
        <v>56</v>
      </c>
      <c r="I95" s="255">
        <v>1400</v>
      </c>
      <c r="J95" s="263">
        <f t="shared" si="21"/>
        <v>1.1904761904761905</v>
      </c>
      <c r="K95" s="255">
        <v>0</v>
      </c>
      <c r="L95" s="255">
        <v>0</v>
      </c>
      <c r="M95" s="255">
        <v>0</v>
      </c>
      <c r="N95" s="264">
        <f t="shared" si="25"/>
        <v>1400</v>
      </c>
      <c r="O95" s="263">
        <f t="shared" si="11"/>
        <v>1.1904761904761905</v>
      </c>
      <c r="P95" s="265">
        <f t="shared" si="1"/>
        <v>0</v>
      </c>
      <c r="Q95" s="265">
        <f t="shared" si="12"/>
        <v>0</v>
      </c>
      <c r="R95" s="264">
        <f t="shared" si="26"/>
        <v>0</v>
      </c>
      <c r="S95" s="264">
        <f t="shared" si="27"/>
        <v>0</v>
      </c>
      <c r="T95" s="264">
        <f t="shared" si="28"/>
        <v>0</v>
      </c>
      <c r="U95" s="264">
        <f t="shared" si="29"/>
        <v>0</v>
      </c>
      <c r="V95" s="264">
        <f t="shared" si="22"/>
        <v>0</v>
      </c>
      <c r="W95" s="264">
        <f t="shared" si="30"/>
        <v>1400</v>
      </c>
      <c r="X95" s="263">
        <f t="shared" si="18"/>
        <v>1.1904761904761905</v>
      </c>
      <c r="Y95" s="266">
        <f t="shared" si="31"/>
        <v>1</v>
      </c>
      <c r="Z95" s="257"/>
      <c r="AA95" s="257"/>
    </row>
    <row r="96" spans="1:27" s="238" customFormat="1" ht="12.75" customHeight="1">
      <c r="A96" s="258" t="s">
        <v>52</v>
      </c>
      <c r="B96" s="259" t="s">
        <v>315</v>
      </c>
      <c r="C96" s="260"/>
      <c r="D96" s="261">
        <v>4</v>
      </c>
      <c r="E96" s="262">
        <v>1196</v>
      </c>
      <c r="F96" s="262">
        <v>2</v>
      </c>
      <c r="G96" s="253">
        <v>1</v>
      </c>
      <c r="H96" s="254" t="s">
        <v>56</v>
      </c>
      <c r="I96" s="255">
        <v>1509</v>
      </c>
      <c r="J96" s="263">
        <f t="shared" si="21"/>
        <v>1.2617056856187292</v>
      </c>
      <c r="K96" s="255">
        <v>0</v>
      </c>
      <c r="L96" s="255">
        <v>0</v>
      </c>
      <c r="M96" s="255">
        <v>0</v>
      </c>
      <c r="N96" s="264">
        <f t="shared" ref="N96" si="32">IF($Y96 = 1, $I96-K96/12-L96/12-M96,"")</f>
        <v>1509</v>
      </c>
      <c r="O96" s="263">
        <f t="shared" si="11"/>
        <v>1.2617056856187292</v>
      </c>
      <c r="P96" s="265">
        <f t="shared" si="1"/>
        <v>0</v>
      </c>
      <c r="Q96" s="265">
        <f t="shared" si="12"/>
        <v>0</v>
      </c>
      <c r="R96" s="264">
        <f t="shared" ref="R96" si="33">IF($Y96 = 1,IFERROR(IF($P$34="Per Bed",$Q$34,$Q$34 /F96),0) + IFERROR(IF($P$35="Per Bed",$Q$35,$Q$35/F96),0),"")</f>
        <v>0</v>
      </c>
      <c r="S96" s="264">
        <f t="shared" ref="S96" si="34">IF($Y96 = 1,IFERROR(IF($P$36="Per Bed",$Q$36,$Q$36/F96),0),"")</f>
        <v>0</v>
      </c>
      <c r="T96" s="264">
        <f t="shared" ref="T96" si="35">IF($Y96 = 1,IFERROR(IF($P$38="Per Bed",$Q$38,$Q$38 /F96),0) + IFERROR(IF($P$39="Per Bed",$Q$39,$Q$39/F96),0),"")</f>
        <v>0</v>
      </c>
      <c r="U96" s="264">
        <f t="shared" ref="U96" si="36">IF($Y96 = 1,IFERROR(IF($P$40="Per Bed",$Q$40,$Q$40/F96),0) + IFERROR(IF($P$41="Per Bed",$Q$41,$Q$41/F96),0) + IFERROR(IF($P$42="Per Bed",$Q$42,$Q$42/F96),0),"")</f>
        <v>0</v>
      </c>
      <c r="V96" s="264">
        <f t="shared" si="22"/>
        <v>0</v>
      </c>
      <c r="W96" s="264">
        <f t="shared" ref="W96" si="37">IF($Y96 = 1,N96+SUM(P96:V96),"")</f>
        <v>1509</v>
      </c>
      <c r="X96" s="263">
        <f t="shared" si="18"/>
        <v>1.2617056856187292</v>
      </c>
      <c r="Y96" s="266">
        <f t="shared" si="23"/>
        <v>1</v>
      </c>
      <c r="Z96" s="257"/>
      <c r="AA96" s="257"/>
    </row>
    <row r="97" spans="1:27" s="238" customFormat="1" ht="12.75" customHeight="1">
      <c r="A97" s="258" t="s">
        <v>52</v>
      </c>
      <c r="B97" s="259" t="s">
        <v>286</v>
      </c>
      <c r="C97" s="260"/>
      <c r="D97" s="261">
        <v>6</v>
      </c>
      <c r="E97" s="262">
        <v>1196</v>
      </c>
      <c r="F97" s="262">
        <v>2</v>
      </c>
      <c r="G97" s="253">
        <v>1</v>
      </c>
      <c r="H97" s="254" t="s">
        <v>56</v>
      </c>
      <c r="I97" s="255">
        <v>1569</v>
      </c>
      <c r="J97" s="263">
        <f t="shared" si="21"/>
        <v>1.3118729096989967</v>
      </c>
      <c r="K97" s="255">
        <v>0</v>
      </c>
      <c r="L97" s="255">
        <v>0</v>
      </c>
      <c r="M97" s="255">
        <v>0</v>
      </c>
      <c r="N97" s="264">
        <f t="shared" si="19"/>
        <v>1569</v>
      </c>
      <c r="O97" s="263">
        <f t="shared" si="11"/>
        <v>1.3118729096989967</v>
      </c>
      <c r="P97" s="265">
        <f t="shared" si="1"/>
        <v>0</v>
      </c>
      <c r="Q97" s="265">
        <f t="shared" si="12"/>
        <v>0</v>
      </c>
      <c r="R97" s="264">
        <f t="shared" si="6"/>
        <v>0</v>
      </c>
      <c r="S97" s="264">
        <f t="shared" si="7"/>
        <v>0</v>
      </c>
      <c r="T97" s="264">
        <f t="shared" si="8"/>
        <v>0</v>
      </c>
      <c r="U97" s="264">
        <f t="shared" si="9"/>
        <v>0</v>
      </c>
      <c r="V97" s="264">
        <f t="shared" si="22"/>
        <v>0</v>
      </c>
      <c r="W97" s="264">
        <f t="shared" si="24"/>
        <v>1569</v>
      </c>
      <c r="X97" s="263">
        <f t="shared" si="18"/>
        <v>1.3118729096989967</v>
      </c>
      <c r="Y97" s="266">
        <f t="shared" si="23"/>
        <v>1</v>
      </c>
      <c r="Z97" s="257"/>
      <c r="AA97" s="257"/>
    </row>
    <row r="98" spans="1:27" s="238" customFormat="1" ht="12.75" customHeight="1">
      <c r="A98" s="258" t="s">
        <v>52</v>
      </c>
      <c r="B98" s="259" t="s">
        <v>287</v>
      </c>
      <c r="C98" s="260"/>
      <c r="D98" s="261">
        <v>6</v>
      </c>
      <c r="E98" s="262">
        <v>1196</v>
      </c>
      <c r="F98" s="262">
        <v>2</v>
      </c>
      <c r="G98" s="253">
        <v>1</v>
      </c>
      <c r="H98" s="254" t="s">
        <v>56</v>
      </c>
      <c r="I98" s="255">
        <v>1569</v>
      </c>
      <c r="J98" s="263">
        <f t="shared" si="21"/>
        <v>1.3118729096989967</v>
      </c>
      <c r="K98" s="255">
        <v>0</v>
      </c>
      <c r="L98" s="255">
        <v>0</v>
      </c>
      <c r="M98" s="255">
        <v>0</v>
      </c>
      <c r="N98" s="264">
        <f t="shared" si="19"/>
        <v>1569</v>
      </c>
      <c r="O98" s="263">
        <f t="shared" si="11"/>
        <v>1.3118729096989967</v>
      </c>
      <c r="P98" s="265">
        <f t="shared" si="1"/>
        <v>0</v>
      </c>
      <c r="Q98" s="265">
        <f t="shared" si="12"/>
        <v>0</v>
      </c>
      <c r="R98" s="264">
        <f t="shared" si="6"/>
        <v>0</v>
      </c>
      <c r="S98" s="264">
        <f t="shared" si="7"/>
        <v>0</v>
      </c>
      <c r="T98" s="264">
        <f t="shared" si="8"/>
        <v>0</v>
      </c>
      <c r="U98" s="264">
        <f t="shared" si="9"/>
        <v>0</v>
      </c>
      <c r="V98" s="264">
        <f t="shared" si="22"/>
        <v>0</v>
      </c>
      <c r="W98" s="264">
        <f t="shared" si="24"/>
        <v>1569</v>
      </c>
      <c r="X98" s="263">
        <f t="shared" si="18"/>
        <v>1.3118729096989967</v>
      </c>
      <c r="Y98" s="266">
        <f t="shared" si="23"/>
        <v>1</v>
      </c>
      <c r="Z98" s="257"/>
      <c r="AA98" s="257"/>
    </row>
    <row r="99" spans="1:27" s="238" customFormat="1" ht="12.75" customHeight="1">
      <c r="A99" s="258" t="s">
        <v>52</v>
      </c>
      <c r="B99" s="259" t="s">
        <v>288</v>
      </c>
      <c r="C99" s="260"/>
      <c r="D99" s="261">
        <v>14</v>
      </c>
      <c r="E99" s="262">
        <v>1196</v>
      </c>
      <c r="F99" s="262">
        <v>2</v>
      </c>
      <c r="G99" s="253">
        <v>1</v>
      </c>
      <c r="H99" s="254" t="s">
        <v>64</v>
      </c>
      <c r="I99" s="255">
        <v>1559</v>
      </c>
      <c r="J99" s="263">
        <f t="shared" si="21"/>
        <v>1.3035117056856187</v>
      </c>
      <c r="K99" s="255">
        <v>0</v>
      </c>
      <c r="L99" s="255">
        <v>0</v>
      </c>
      <c r="M99" s="255">
        <v>0</v>
      </c>
      <c r="N99" s="264">
        <f t="shared" si="19"/>
        <v>1559</v>
      </c>
      <c r="O99" s="263">
        <f t="shared" si="11"/>
        <v>1.3035117056856187</v>
      </c>
      <c r="P99" s="265">
        <f t="shared" si="1"/>
        <v>0</v>
      </c>
      <c r="Q99" s="265">
        <f t="shared" si="12"/>
        <v>0</v>
      </c>
      <c r="R99" s="264">
        <f t="shared" si="6"/>
        <v>0</v>
      </c>
      <c r="S99" s="264">
        <f t="shared" si="7"/>
        <v>0</v>
      </c>
      <c r="T99" s="264">
        <f t="shared" si="8"/>
        <v>0</v>
      </c>
      <c r="U99" s="264">
        <f t="shared" si="9"/>
        <v>0</v>
      </c>
      <c r="V99" s="264">
        <f t="shared" si="22"/>
        <v>0</v>
      </c>
      <c r="W99" s="264">
        <f t="shared" si="24"/>
        <v>1559</v>
      </c>
      <c r="X99" s="263">
        <f t="shared" si="18"/>
        <v>1.3035117056856187</v>
      </c>
      <c r="Y99" s="266">
        <f t="shared" si="23"/>
        <v>1</v>
      </c>
      <c r="Z99" s="257"/>
      <c r="AA99" s="257"/>
    </row>
    <row r="100" spans="1:27" s="238" customFormat="1" ht="12.75" customHeight="1">
      <c r="A100" s="258" t="s">
        <v>52</v>
      </c>
      <c r="B100" s="259" t="s">
        <v>289</v>
      </c>
      <c r="C100" s="260"/>
      <c r="D100" s="261">
        <v>14</v>
      </c>
      <c r="E100" s="262">
        <v>1196</v>
      </c>
      <c r="F100" s="262">
        <v>2</v>
      </c>
      <c r="G100" s="253">
        <v>1</v>
      </c>
      <c r="H100" s="254" t="s">
        <v>56</v>
      </c>
      <c r="I100" s="255">
        <v>1629</v>
      </c>
      <c r="J100" s="263">
        <f t="shared" si="21"/>
        <v>1.3620401337792643</v>
      </c>
      <c r="K100" s="255">
        <v>0</v>
      </c>
      <c r="L100" s="255">
        <v>0</v>
      </c>
      <c r="M100" s="255">
        <v>0</v>
      </c>
      <c r="N100" s="264">
        <f t="shared" si="19"/>
        <v>1629</v>
      </c>
      <c r="O100" s="263">
        <f t="shared" si="11"/>
        <v>1.3620401337792643</v>
      </c>
      <c r="P100" s="265">
        <f t="shared" si="1"/>
        <v>0</v>
      </c>
      <c r="Q100" s="265">
        <f t="shared" si="12"/>
        <v>0</v>
      </c>
      <c r="R100" s="264">
        <f t="shared" si="6"/>
        <v>0</v>
      </c>
      <c r="S100" s="264">
        <f t="shared" si="7"/>
        <v>0</v>
      </c>
      <c r="T100" s="264">
        <f t="shared" si="8"/>
        <v>0</v>
      </c>
      <c r="U100" s="264">
        <f t="shared" si="9"/>
        <v>0</v>
      </c>
      <c r="V100" s="264">
        <f t="shared" si="22"/>
        <v>0</v>
      </c>
      <c r="W100" s="264">
        <f t="shared" si="24"/>
        <v>1629</v>
      </c>
      <c r="X100" s="263">
        <f t="shared" si="18"/>
        <v>1.3620401337792643</v>
      </c>
      <c r="Y100" s="266">
        <f t="shared" si="23"/>
        <v>1</v>
      </c>
      <c r="Z100" s="257"/>
      <c r="AA100" s="257"/>
    </row>
    <row r="101" spans="1:27" s="238" customFormat="1" ht="12.75" customHeight="1">
      <c r="A101" s="258" t="s">
        <v>52</v>
      </c>
      <c r="B101" s="259" t="s">
        <v>316</v>
      </c>
      <c r="C101" s="260"/>
      <c r="D101" s="261">
        <v>2</v>
      </c>
      <c r="E101" s="262">
        <v>1196</v>
      </c>
      <c r="F101" s="262">
        <v>2</v>
      </c>
      <c r="G101" s="253">
        <v>1</v>
      </c>
      <c r="H101" s="254" t="s">
        <v>56</v>
      </c>
      <c r="I101" s="255">
        <v>1589</v>
      </c>
      <c r="J101" s="263">
        <f t="shared" si="21"/>
        <v>1.3285953177257526</v>
      </c>
      <c r="K101" s="255">
        <v>0</v>
      </c>
      <c r="L101" s="255">
        <v>0</v>
      </c>
      <c r="M101" s="255">
        <v>0</v>
      </c>
      <c r="N101" s="264">
        <f t="shared" si="19"/>
        <v>1589</v>
      </c>
      <c r="O101" s="263">
        <f t="shared" si="11"/>
        <v>1.3285953177257526</v>
      </c>
      <c r="P101" s="265">
        <f t="shared" si="1"/>
        <v>0</v>
      </c>
      <c r="Q101" s="265">
        <f t="shared" si="12"/>
        <v>0</v>
      </c>
      <c r="R101" s="264">
        <f t="shared" si="6"/>
        <v>0</v>
      </c>
      <c r="S101" s="264">
        <f t="shared" si="7"/>
        <v>0</v>
      </c>
      <c r="T101" s="264">
        <f t="shared" si="8"/>
        <v>0</v>
      </c>
      <c r="U101" s="264">
        <f t="shared" si="9"/>
        <v>0</v>
      </c>
      <c r="V101" s="264">
        <f t="shared" si="22"/>
        <v>0</v>
      </c>
      <c r="W101" s="264">
        <f t="shared" si="24"/>
        <v>1589</v>
      </c>
      <c r="X101" s="263">
        <f t="shared" si="18"/>
        <v>1.3285953177257526</v>
      </c>
      <c r="Y101" s="266">
        <f t="shared" si="23"/>
        <v>1</v>
      </c>
      <c r="Z101" s="257"/>
      <c r="AA101" s="257"/>
    </row>
    <row r="102" spans="1:27" s="239" customFormat="1" ht="13.2" customHeight="1">
      <c r="A102" s="258" t="s">
        <v>52</v>
      </c>
      <c r="B102" s="259" t="s">
        <v>317</v>
      </c>
      <c r="C102" s="260"/>
      <c r="D102" s="261">
        <v>4</v>
      </c>
      <c r="E102" s="262">
        <v>1196</v>
      </c>
      <c r="F102" s="262">
        <v>2</v>
      </c>
      <c r="G102" s="253">
        <v>1</v>
      </c>
      <c r="H102" s="254" t="s">
        <v>56</v>
      </c>
      <c r="I102" s="255">
        <v>1549</v>
      </c>
      <c r="J102" s="263">
        <f t="shared" si="21"/>
        <v>1.2951505016722409</v>
      </c>
      <c r="K102" s="255">
        <v>0</v>
      </c>
      <c r="L102" s="255">
        <v>0</v>
      </c>
      <c r="M102" s="255">
        <v>0</v>
      </c>
      <c r="N102" s="264">
        <f t="shared" si="19"/>
        <v>1549</v>
      </c>
      <c r="O102" s="263">
        <f t="shared" si="11"/>
        <v>1.2951505016722409</v>
      </c>
      <c r="P102" s="265">
        <f t="shared" si="1"/>
        <v>0</v>
      </c>
      <c r="Q102" s="265">
        <f t="shared" si="12"/>
        <v>0</v>
      </c>
      <c r="R102" s="264">
        <f t="shared" si="6"/>
        <v>0</v>
      </c>
      <c r="S102" s="264">
        <f t="shared" si="7"/>
        <v>0</v>
      </c>
      <c r="T102" s="264">
        <f t="shared" si="8"/>
        <v>0</v>
      </c>
      <c r="U102" s="264">
        <f t="shared" si="9"/>
        <v>0</v>
      </c>
      <c r="V102" s="264">
        <f t="shared" si="22"/>
        <v>0</v>
      </c>
      <c r="W102" s="264">
        <f t="shared" si="24"/>
        <v>1549</v>
      </c>
      <c r="X102" s="263">
        <f t="shared" si="18"/>
        <v>1.2951505016722409</v>
      </c>
      <c r="Y102" s="266">
        <f t="shared" si="23"/>
        <v>1</v>
      </c>
      <c r="Z102" s="267"/>
      <c r="AA102" s="256"/>
    </row>
    <row r="103" spans="1:27" s="238" customFormat="1" ht="12.75" customHeight="1">
      <c r="A103" s="258" t="s">
        <v>52</v>
      </c>
      <c r="B103" s="259" t="s">
        <v>326</v>
      </c>
      <c r="C103" s="260"/>
      <c r="D103" s="261">
        <v>2</v>
      </c>
      <c r="E103" s="262">
        <v>1120</v>
      </c>
      <c r="F103" s="262">
        <v>2</v>
      </c>
      <c r="G103" s="253">
        <v>1</v>
      </c>
      <c r="H103" s="254" t="s">
        <v>56</v>
      </c>
      <c r="I103" s="255">
        <v>1499</v>
      </c>
      <c r="J103" s="263">
        <f t="shared" si="21"/>
        <v>1.3383928571428572</v>
      </c>
      <c r="K103" s="255">
        <v>0</v>
      </c>
      <c r="L103" s="255">
        <v>0</v>
      </c>
      <c r="M103" s="255">
        <v>0</v>
      </c>
      <c r="N103" s="264">
        <f t="shared" si="19"/>
        <v>1499</v>
      </c>
      <c r="O103" s="263">
        <f t="shared" si="11"/>
        <v>1.3383928571428572</v>
      </c>
      <c r="P103" s="265">
        <f t="shared" si="1"/>
        <v>0</v>
      </c>
      <c r="Q103" s="265">
        <f t="shared" si="12"/>
        <v>0</v>
      </c>
      <c r="R103" s="264">
        <f t="shared" si="6"/>
        <v>0</v>
      </c>
      <c r="S103" s="264">
        <f t="shared" si="7"/>
        <v>0</v>
      </c>
      <c r="T103" s="264">
        <f t="shared" si="8"/>
        <v>0</v>
      </c>
      <c r="U103" s="264">
        <f t="shared" si="9"/>
        <v>0</v>
      </c>
      <c r="V103" s="264">
        <f t="shared" si="22"/>
        <v>0</v>
      </c>
      <c r="W103" s="264">
        <f t="shared" si="24"/>
        <v>1499</v>
      </c>
      <c r="X103" s="263">
        <f t="shared" si="18"/>
        <v>1.3383928571428572</v>
      </c>
      <c r="Y103" s="266">
        <f t="shared" si="23"/>
        <v>1</v>
      </c>
      <c r="Z103" s="257"/>
      <c r="AA103" s="257"/>
    </row>
    <row r="104" spans="1:27" s="238" customFormat="1" ht="12.75" customHeight="1">
      <c r="A104" s="258" t="s">
        <v>52</v>
      </c>
      <c r="B104" s="259" t="s">
        <v>320</v>
      </c>
      <c r="C104" s="260"/>
      <c r="D104" s="261">
        <v>4</v>
      </c>
      <c r="E104" s="262">
        <v>1167</v>
      </c>
      <c r="F104" s="262">
        <v>2</v>
      </c>
      <c r="G104" s="253">
        <v>2</v>
      </c>
      <c r="H104" s="254" t="s">
        <v>56</v>
      </c>
      <c r="I104" s="255">
        <v>1500</v>
      </c>
      <c r="J104" s="263">
        <f t="shared" si="21"/>
        <v>1.2853470437017995</v>
      </c>
      <c r="K104" s="255">
        <v>0</v>
      </c>
      <c r="L104" s="255">
        <v>0</v>
      </c>
      <c r="M104" s="255">
        <v>0</v>
      </c>
      <c r="N104" s="264">
        <f t="shared" si="19"/>
        <v>1500</v>
      </c>
      <c r="O104" s="263">
        <f t="shared" si="11"/>
        <v>1.2853470437017995</v>
      </c>
      <c r="P104" s="265">
        <f t="shared" si="1"/>
        <v>0</v>
      </c>
      <c r="Q104" s="265">
        <f t="shared" si="12"/>
        <v>0</v>
      </c>
      <c r="R104" s="264">
        <f t="shared" si="6"/>
        <v>0</v>
      </c>
      <c r="S104" s="264">
        <f t="shared" si="7"/>
        <v>0</v>
      </c>
      <c r="T104" s="264">
        <f t="shared" si="8"/>
        <v>0</v>
      </c>
      <c r="U104" s="264">
        <f t="shared" si="9"/>
        <v>0</v>
      </c>
      <c r="V104" s="264">
        <f t="shared" si="22"/>
        <v>0</v>
      </c>
      <c r="W104" s="264">
        <f t="shared" si="24"/>
        <v>1500</v>
      </c>
      <c r="X104" s="263">
        <f t="shared" si="18"/>
        <v>1.2853470437017995</v>
      </c>
      <c r="Y104" s="266">
        <f t="shared" si="23"/>
        <v>1</v>
      </c>
      <c r="Z104" s="257"/>
      <c r="AA104" s="257"/>
    </row>
    <row r="105" spans="1:27" s="238" customFormat="1" ht="13.2" customHeight="1">
      <c r="A105" s="258" t="s">
        <v>52</v>
      </c>
      <c r="B105" s="259" t="s">
        <v>292</v>
      </c>
      <c r="C105" s="260"/>
      <c r="D105" s="261">
        <v>10</v>
      </c>
      <c r="E105" s="262">
        <v>1167</v>
      </c>
      <c r="F105" s="262">
        <v>2</v>
      </c>
      <c r="G105" s="253">
        <v>2</v>
      </c>
      <c r="H105" s="254" t="s">
        <v>56</v>
      </c>
      <c r="I105" s="255">
        <v>1615</v>
      </c>
      <c r="J105" s="263">
        <f t="shared" si="21"/>
        <v>1.3838903170522707</v>
      </c>
      <c r="K105" s="255">
        <v>0</v>
      </c>
      <c r="L105" s="255">
        <v>0</v>
      </c>
      <c r="M105" s="255">
        <v>0</v>
      </c>
      <c r="N105" s="264">
        <f t="shared" si="19"/>
        <v>1615</v>
      </c>
      <c r="O105" s="263">
        <f t="shared" si="11"/>
        <v>1.3838903170522707</v>
      </c>
      <c r="P105" s="265">
        <f t="shared" si="1"/>
        <v>0</v>
      </c>
      <c r="Q105" s="265">
        <f t="shared" si="12"/>
        <v>0</v>
      </c>
      <c r="R105" s="264">
        <f t="shared" si="6"/>
        <v>0</v>
      </c>
      <c r="S105" s="264">
        <f t="shared" si="7"/>
        <v>0</v>
      </c>
      <c r="T105" s="264">
        <f t="shared" si="8"/>
        <v>0</v>
      </c>
      <c r="U105" s="264">
        <f t="shared" si="9"/>
        <v>0</v>
      </c>
      <c r="V105" s="264">
        <f t="shared" si="22"/>
        <v>0</v>
      </c>
      <c r="W105" s="264">
        <f t="shared" si="24"/>
        <v>1615</v>
      </c>
      <c r="X105" s="263">
        <f t="shared" si="18"/>
        <v>1.3838903170522707</v>
      </c>
      <c r="Y105" s="266">
        <f t="shared" si="23"/>
        <v>1</v>
      </c>
      <c r="Z105" s="257"/>
      <c r="AA105" s="257"/>
    </row>
    <row r="106" spans="1:27" s="238" customFormat="1" ht="12.75" customHeight="1">
      <c r="A106" s="258" t="s">
        <v>52</v>
      </c>
      <c r="B106" s="259" t="s">
        <v>293</v>
      </c>
      <c r="C106" s="260"/>
      <c r="D106" s="261">
        <v>2</v>
      </c>
      <c r="E106" s="262">
        <v>1167</v>
      </c>
      <c r="F106" s="262">
        <v>2</v>
      </c>
      <c r="G106" s="253">
        <v>2</v>
      </c>
      <c r="H106" s="254" t="s">
        <v>56</v>
      </c>
      <c r="I106" s="255">
        <v>1615</v>
      </c>
      <c r="J106" s="263">
        <f t="shared" si="21"/>
        <v>1.3838903170522707</v>
      </c>
      <c r="K106" s="255">
        <v>0</v>
      </c>
      <c r="L106" s="255">
        <v>0</v>
      </c>
      <c r="M106" s="255">
        <v>0</v>
      </c>
      <c r="N106" s="264">
        <f t="shared" si="19"/>
        <v>1615</v>
      </c>
      <c r="O106" s="263">
        <f t="shared" si="11"/>
        <v>1.3838903170522707</v>
      </c>
      <c r="P106" s="265">
        <f t="shared" si="1"/>
        <v>0</v>
      </c>
      <c r="Q106" s="265">
        <f t="shared" si="12"/>
        <v>0</v>
      </c>
      <c r="R106" s="264">
        <f t="shared" si="6"/>
        <v>0</v>
      </c>
      <c r="S106" s="264">
        <f t="shared" si="7"/>
        <v>0</v>
      </c>
      <c r="T106" s="264">
        <f t="shared" si="8"/>
        <v>0</v>
      </c>
      <c r="U106" s="264">
        <f t="shared" si="9"/>
        <v>0</v>
      </c>
      <c r="V106" s="264">
        <f t="shared" si="22"/>
        <v>0</v>
      </c>
      <c r="W106" s="264">
        <f t="shared" si="24"/>
        <v>1615</v>
      </c>
      <c r="X106" s="263">
        <f t="shared" si="18"/>
        <v>1.3838903170522707</v>
      </c>
      <c r="Y106" s="266">
        <f t="shared" si="23"/>
        <v>1</v>
      </c>
      <c r="Z106" s="257"/>
      <c r="AA106" s="257"/>
    </row>
    <row r="107" spans="1:27" s="238" customFormat="1">
      <c r="A107" s="258" t="s">
        <v>52</v>
      </c>
      <c r="B107" s="259" t="s">
        <v>294</v>
      </c>
      <c r="C107" s="260"/>
      <c r="D107" s="261">
        <v>6</v>
      </c>
      <c r="E107" s="262">
        <v>1167</v>
      </c>
      <c r="F107" s="262">
        <v>2</v>
      </c>
      <c r="G107" s="253">
        <v>2</v>
      </c>
      <c r="H107" s="254" t="s">
        <v>64</v>
      </c>
      <c r="I107" s="255">
        <v>1669</v>
      </c>
      <c r="J107" s="263">
        <f t="shared" si="21"/>
        <v>1.4301628106255355</v>
      </c>
      <c r="K107" s="255">
        <v>0</v>
      </c>
      <c r="L107" s="255">
        <v>0</v>
      </c>
      <c r="M107" s="255">
        <v>0</v>
      </c>
      <c r="N107" s="264">
        <f t="shared" si="19"/>
        <v>1669</v>
      </c>
      <c r="O107" s="263">
        <f t="shared" si="11"/>
        <v>1.4301628106255355</v>
      </c>
      <c r="P107" s="265">
        <f t="shared" si="1"/>
        <v>0</v>
      </c>
      <c r="Q107" s="265">
        <f t="shared" si="12"/>
        <v>0</v>
      </c>
      <c r="R107" s="264">
        <f t="shared" si="6"/>
        <v>0</v>
      </c>
      <c r="S107" s="264">
        <f t="shared" si="7"/>
        <v>0</v>
      </c>
      <c r="T107" s="264">
        <f t="shared" si="8"/>
        <v>0</v>
      </c>
      <c r="U107" s="264">
        <f t="shared" si="9"/>
        <v>0</v>
      </c>
      <c r="V107" s="264">
        <f t="shared" si="22"/>
        <v>0</v>
      </c>
      <c r="W107" s="264">
        <f t="shared" si="24"/>
        <v>1669</v>
      </c>
      <c r="X107" s="263">
        <f t="shared" si="18"/>
        <v>1.4301628106255355</v>
      </c>
      <c r="Y107" s="266">
        <f t="shared" si="23"/>
        <v>1</v>
      </c>
      <c r="Z107" s="257"/>
      <c r="AA107" s="257"/>
    </row>
    <row r="108" spans="1:27" s="238" customFormat="1">
      <c r="A108" s="258" t="s">
        <v>52</v>
      </c>
      <c r="B108" s="259" t="s">
        <v>295</v>
      </c>
      <c r="C108" s="260"/>
      <c r="D108" s="261">
        <v>14</v>
      </c>
      <c r="E108" s="262">
        <v>1167</v>
      </c>
      <c r="F108" s="262">
        <v>2</v>
      </c>
      <c r="G108" s="253">
        <v>2</v>
      </c>
      <c r="H108" s="254" t="s">
        <v>56</v>
      </c>
      <c r="I108" s="255">
        <v>1675</v>
      </c>
      <c r="J108" s="263">
        <f t="shared" si="21"/>
        <v>1.4353041988003428</v>
      </c>
      <c r="K108" s="255">
        <v>0</v>
      </c>
      <c r="L108" s="255">
        <v>0</v>
      </c>
      <c r="M108" s="255">
        <v>0</v>
      </c>
      <c r="N108" s="264">
        <f t="shared" si="19"/>
        <v>1675</v>
      </c>
      <c r="O108" s="263">
        <f t="shared" si="11"/>
        <v>1.4353041988003428</v>
      </c>
      <c r="P108" s="265">
        <f t="shared" si="1"/>
        <v>0</v>
      </c>
      <c r="Q108" s="265">
        <f t="shared" si="12"/>
        <v>0</v>
      </c>
      <c r="R108" s="264">
        <f t="shared" si="6"/>
        <v>0</v>
      </c>
      <c r="S108" s="264">
        <f t="shared" si="7"/>
        <v>0</v>
      </c>
      <c r="T108" s="264">
        <f t="shared" si="8"/>
        <v>0</v>
      </c>
      <c r="U108" s="264">
        <f t="shared" si="9"/>
        <v>0</v>
      </c>
      <c r="V108" s="264">
        <f t="shared" si="22"/>
        <v>0</v>
      </c>
      <c r="W108" s="264">
        <f t="shared" si="24"/>
        <v>1675</v>
      </c>
      <c r="X108" s="263">
        <f t="shared" si="18"/>
        <v>1.4353041988003428</v>
      </c>
      <c r="Y108" s="266">
        <f t="shared" si="23"/>
        <v>1</v>
      </c>
      <c r="Z108" s="257"/>
      <c r="AA108" s="257"/>
    </row>
    <row r="109" spans="1:27" s="238" customFormat="1" ht="12.6" customHeight="1">
      <c r="A109" s="258" t="s">
        <v>52</v>
      </c>
      <c r="B109" s="259" t="s">
        <v>321</v>
      </c>
      <c r="C109" s="260"/>
      <c r="D109" s="261">
        <v>2</v>
      </c>
      <c r="E109" s="262">
        <v>1167</v>
      </c>
      <c r="F109" s="262">
        <v>2</v>
      </c>
      <c r="G109" s="253">
        <v>2</v>
      </c>
      <c r="H109" s="254" t="s">
        <v>56</v>
      </c>
      <c r="I109" s="255">
        <v>1659</v>
      </c>
      <c r="J109" s="263">
        <f t="shared" si="21"/>
        <v>1.4215938303341902</v>
      </c>
      <c r="K109" s="255">
        <v>0</v>
      </c>
      <c r="L109" s="255">
        <v>0</v>
      </c>
      <c r="M109" s="255">
        <v>0</v>
      </c>
      <c r="N109" s="264">
        <f t="shared" si="19"/>
        <v>1659</v>
      </c>
      <c r="O109" s="263">
        <f t="shared" si="11"/>
        <v>1.4215938303341902</v>
      </c>
      <c r="P109" s="265">
        <f t="shared" si="1"/>
        <v>0</v>
      </c>
      <c r="Q109" s="265">
        <f t="shared" si="12"/>
        <v>0</v>
      </c>
      <c r="R109" s="264">
        <f t="shared" si="6"/>
        <v>0</v>
      </c>
      <c r="S109" s="264">
        <f t="shared" si="7"/>
        <v>0</v>
      </c>
      <c r="T109" s="264">
        <f t="shared" si="8"/>
        <v>0</v>
      </c>
      <c r="U109" s="264">
        <f t="shared" si="9"/>
        <v>0</v>
      </c>
      <c r="V109" s="264">
        <f t="shared" si="22"/>
        <v>0</v>
      </c>
      <c r="W109" s="264">
        <f t="shared" si="24"/>
        <v>1659</v>
      </c>
      <c r="X109" s="263">
        <f t="shared" si="18"/>
        <v>1.4215938303341902</v>
      </c>
      <c r="Y109" s="266">
        <f t="shared" si="23"/>
        <v>1</v>
      </c>
      <c r="Z109" s="257"/>
      <c r="AA109" s="257"/>
    </row>
    <row r="110" spans="1:27" s="238" customFormat="1" ht="12.75" customHeight="1">
      <c r="A110" s="258" t="s">
        <v>52</v>
      </c>
      <c r="B110" s="259" t="s">
        <v>296</v>
      </c>
      <c r="C110" s="260"/>
      <c r="D110" s="261">
        <v>12</v>
      </c>
      <c r="E110" s="262">
        <v>1584</v>
      </c>
      <c r="F110" s="262">
        <v>2</v>
      </c>
      <c r="G110" s="253">
        <v>2</v>
      </c>
      <c r="H110" s="254" t="s">
        <v>56</v>
      </c>
      <c r="I110" s="255">
        <v>1679</v>
      </c>
      <c r="J110" s="263">
        <f t="shared" si="21"/>
        <v>1.0599747474747474</v>
      </c>
      <c r="K110" s="255">
        <v>0</v>
      </c>
      <c r="L110" s="255">
        <v>0</v>
      </c>
      <c r="M110" s="255">
        <v>0</v>
      </c>
      <c r="N110" s="264">
        <f t="shared" si="19"/>
        <v>1679</v>
      </c>
      <c r="O110" s="263">
        <f t="shared" si="11"/>
        <v>1.0599747474747474</v>
      </c>
      <c r="P110" s="265">
        <f t="shared" si="1"/>
        <v>0</v>
      </c>
      <c r="Q110" s="265">
        <f t="shared" si="12"/>
        <v>0</v>
      </c>
      <c r="R110" s="264">
        <f t="shared" si="6"/>
        <v>0</v>
      </c>
      <c r="S110" s="264">
        <f t="shared" si="7"/>
        <v>0</v>
      </c>
      <c r="T110" s="264">
        <f t="shared" si="8"/>
        <v>0</v>
      </c>
      <c r="U110" s="264">
        <f t="shared" si="9"/>
        <v>0</v>
      </c>
      <c r="V110" s="264">
        <f t="shared" si="22"/>
        <v>0</v>
      </c>
      <c r="W110" s="264">
        <f t="shared" si="24"/>
        <v>1679</v>
      </c>
      <c r="X110" s="263">
        <f t="shared" si="18"/>
        <v>1.0599747474747474</v>
      </c>
      <c r="Y110" s="266">
        <f t="shared" si="23"/>
        <v>1</v>
      </c>
      <c r="Z110" s="257"/>
      <c r="AA110" s="257"/>
    </row>
    <row r="111" spans="1:27" s="238" customFormat="1" ht="12.75" customHeight="1">
      <c r="A111" s="258" t="s">
        <v>52</v>
      </c>
      <c r="B111" s="259" t="s">
        <v>358</v>
      </c>
      <c r="C111" s="260"/>
      <c r="D111" s="261">
        <v>6</v>
      </c>
      <c r="E111" s="262">
        <v>1584</v>
      </c>
      <c r="F111" s="262">
        <v>2</v>
      </c>
      <c r="G111" s="253">
        <v>2</v>
      </c>
      <c r="H111" s="254" t="s">
        <v>56</v>
      </c>
      <c r="I111" s="255">
        <v>1739</v>
      </c>
      <c r="J111" s="263">
        <f t="shared" si="21"/>
        <v>1.0978535353535352</v>
      </c>
      <c r="K111" s="255">
        <v>0</v>
      </c>
      <c r="L111" s="255">
        <v>0</v>
      </c>
      <c r="M111" s="255">
        <v>0</v>
      </c>
      <c r="N111" s="264">
        <f t="shared" si="19"/>
        <v>1739</v>
      </c>
      <c r="O111" s="263">
        <f t="shared" si="11"/>
        <v>1.0978535353535352</v>
      </c>
      <c r="P111" s="265">
        <f t="shared" si="1"/>
        <v>0</v>
      </c>
      <c r="Q111" s="265">
        <f t="shared" si="12"/>
        <v>0</v>
      </c>
      <c r="R111" s="264">
        <f t="shared" si="6"/>
        <v>0</v>
      </c>
      <c r="S111" s="264">
        <f t="shared" si="7"/>
        <v>0</v>
      </c>
      <c r="T111" s="264">
        <f t="shared" si="8"/>
        <v>0</v>
      </c>
      <c r="U111" s="264">
        <f t="shared" si="9"/>
        <v>0</v>
      </c>
      <c r="V111" s="264">
        <f t="shared" si="22"/>
        <v>0</v>
      </c>
      <c r="W111" s="264">
        <f t="shared" si="24"/>
        <v>1739</v>
      </c>
      <c r="X111" s="263">
        <f t="shared" si="18"/>
        <v>1.0978535353535352</v>
      </c>
      <c r="Y111" s="266">
        <f t="shared" si="23"/>
        <v>1</v>
      </c>
      <c r="Z111" s="257"/>
      <c r="AA111" s="257"/>
    </row>
    <row r="112" spans="1:27" s="238" customFormat="1" ht="12.75" customHeight="1">
      <c r="A112" s="258" t="s">
        <v>52</v>
      </c>
      <c r="B112" s="259" t="s">
        <v>322</v>
      </c>
      <c r="C112" s="260"/>
      <c r="D112" s="261">
        <v>2</v>
      </c>
      <c r="E112" s="262">
        <v>1150</v>
      </c>
      <c r="F112" s="262">
        <v>2</v>
      </c>
      <c r="G112" s="253">
        <v>2</v>
      </c>
      <c r="H112" s="254" t="s">
        <v>56</v>
      </c>
      <c r="I112" s="255">
        <v>1389</v>
      </c>
      <c r="J112" s="263">
        <f t="shared" si="21"/>
        <v>1.2078260869565218</v>
      </c>
      <c r="K112" s="255">
        <v>0</v>
      </c>
      <c r="L112" s="255">
        <v>0</v>
      </c>
      <c r="M112" s="255">
        <v>0</v>
      </c>
      <c r="N112" s="264">
        <f t="shared" si="19"/>
        <v>1389</v>
      </c>
      <c r="O112" s="263">
        <f t="shared" si="11"/>
        <v>1.2078260869565218</v>
      </c>
      <c r="P112" s="265">
        <f t="shared" si="1"/>
        <v>0</v>
      </c>
      <c r="Q112" s="265">
        <f t="shared" si="12"/>
        <v>0</v>
      </c>
      <c r="R112" s="264">
        <f t="shared" si="6"/>
        <v>0</v>
      </c>
      <c r="S112" s="264">
        <f t="shared" si="7"/>
        <v>0</v>
      </c>
      <c r="T112" s="264">
        <f t="shared" si="8"/>
        <v>0</v>
      </c>
      <c r="U112" s="264">
        <f t="shared" si="9"/>
        <v>0</v>
      </c>
      <c r="V112" s="264">
        <f t="shared" si="22"/>
        <v>0</v>
      </c>
      <c r="W112" s="264">
        <f t="shared" si="24"/>
        <v>1389</v>
      </c>
      <c r="X112" s="263">
        <f t="shared" si="18"/>
        <v>1.2078260869565218</v>
      </c>
      <c r="Y112" s="266">
        <f t="shared" si="23"/>
        <v>1</v>
      </c>
      <c r="Z112" s="257"/>
      <c r="AA112" s="257"/>
    </row>
    <row r="113" spans="1:27" s="238" customFormat="1" ht="12.75" customHeight="1">
      <c r="A113" s="258" t="s">
        <v>52</v>
      </c>
      <c r="B113" s="259" t="s">
        <v>323</v>
      </c>
      <c r="C113" s="260"/>
      <c r="D113" s="261">
        <v>4</v>
      </c>
      <c r="E113" s="262">
        <v>1150</v>
      </c>
      <c r="F113" s="262">
        <v>2</v>
      </c>
      <c r="G113" s="253">
        <v>2</v>
      </c>
      <c r="H113" s="254" t="s">
        <v>56</v>
      </c>
      <c r="I113" s="255">
        <v>1359</v>
      </c>
      <c r="J113" s="263">
        <f t="shared" si="21"/>
        <v>1.1817391304347826</v>
      </c>
      <c r="K113" s="255">
        <v>0</v>
      </c>
      <c r="L113" s="255">
        <v>0</v>
      </c>
      <c r="M113" s="255">
        <v>0</v>
      </c>
      <c r="N113" s="264">
        <f t="shared" si="19"/>
        <v>1359</v>
      </c>
      <c r="O113" s="263">
        <f t="shared" si="11"/>
        <v>1.1817391304347826</v>
      </c>
      <c r="P113" s="265">
        <f t="shared" si="1"/>
        <v>0</v>
      </c>
      <c r="Q113" s="265">
        <f t="shared" si="12"/>
        <v>0</v>
      </c>
      <c r="R113" s="264">
        <f t="shared" si="6"/>
        <v>0</v>
      </c>
      <c r="S113" s="264">
        <f t="shared" si="7"/>
        <v>0</v>
      </c>
      <c r="T113" s="264">
        <f t="shared" si="8"/>
        <v>0</v>
      </c>
      <c r="U113" s="264">
        <f t="shared" si="9"/>
        <v>0</v>
      </c>
      <c r="V113" s="264">
        <f t="shared" si="22"/>
        <v>0</v>
      </c>
      <c r="W113" s="264">
        <f t="shared" si="24"/>
        <v>1359</v>
      </c>
      <c r="X113" s="263">
        <f t="shared" si="18"/>
        <v>1.1817391304347826</v>
      </c>
      <c r="Y113" s="266">
        <f t="shared" si="23"/>
        <v>1</v>
      </c>
      <c r="Z113" s="257"/>
      <c r="AA113" s="257"/>
    </row>
    <row r="114" spans="1:27" s="238" customFormat="1" ht="12.75" customHeight="1">
      <c r="A114" s="258" t="s">
        <v>52</v>
      </c>
      <c r="B114" s="259" t="s">
        <v>324</v>
      </c>
      <c r="C114" s="260"/>
      <c r="D114" s="261">
        <v>10</v>
      </c>
      <c r="E114" s="262">
        <v>1150</v>
      </c>
      <c r="F114" s="262">
        <v>2</v>
      </c>
      <c r="G114" s="253">
        <v>2</v>
      </c>
      <c r="H114" s="254" t="s">
        <v>56</v>
      </c>
      <c r="I114" s="255">
        <v>1400</v>
      </c>
      <c r="J114" s="263">
        <f t="shared" si="21"/>
        <v>1.2173913043478262</v>
      </c>
      <c r="K114" s="255">
        <v>0</v>
      </c>
      <c r="L114" s="255">
        <v>0</v>
      </c>
      <c r="M114" s="255">
        <v>0</v>
      </c>
      <c r="N114" s="264">
        <f t="shared" si="19"/>
        <v>1400</v>
      </c>
      <c r="O114" s="263">
        <f t="shared" si="11"/>
        <v>1.2173913043478262</v>
      </c>
      <c r="P114" s="265">
        <f t="shared" si="1"/>
        <v>0</v>
      </c>
      <c r="Q114" s="265">
        <f t="shared" si="12"/>
        <v>0</v>
      </c>
      <c r="R114" s="264">
        <f t="shared" si="6"/>
        <v>0</v>
      </c>
      <c r="S114" s="264">
        <f t="shared" si="7"/>
        <v>0</v>
      </c>
      <c r="T114" s="264">
        <f t="shared" si="8"/>
        <v>0</v>
      </c>
      <c r="U114" s="264">
        <f t="shared" si="9"/>
        <v>0</v>
      </c>
      <c r="V114" s="264">
        <f t="shared" si="22"/>
        <v>0</v>
      </c>
      <c r="W114" s="264">
        <f t="shared" si="24"/>
        <v>1400</v>
      </c>
      <c r="X114" s="263">
        <f t="shared" si="18"/>
        <v>1.2173913043478262</v>
      </c>
      <c r="Y114" s="266">
        <f t="shared" si="23"/>
        <v>1</v>
      </c>
      <c r="Z114" s="257"/>
      <c r="AA114" s="257"/>
    </row>
    <row r="115" spans="1:27" s="238" customFormat="1">
      <c r="A115" s="258" t="s">
        <v>52</v>
      </c>
      <c r="B115" s="259" t="s">
        <v>325</v>
      </c>
      <c r="C115" s="260"/>
      <c r="D115" s="261">
        <v>4</v>
      </c>
      <c r="E115" s="262">
        <v>1150</v>
      </c>
      <c r="F115" s="262">
        <v>2</v>
      </c>
      <c r="G115" s="253">
        <v>2</v>
      </c>
      <c r="H115" s="254" t="s">
        <v>56</v>
      </c>
      <c r="I115" s="255">
        <v>1450</v>
      </c>
      <c r="J115" s="263">
        <f t="shared" si="21"/>
        <v>1.2608695652173914</v>
      </c>
      <c r="K115" s="255">
        <v>0</v>
      </c>
      <c r="L115" s="255">
        <v>0</v>
      </c>
      <c r="M115" s="255">
        <v>0</v>
      </c>
      <c r="N115" s="264">
        <f t="shared" si="19"/>
        <v>1450</v>
      </c>
      <c r="O115" s="263">
        <f t="shared" si="11"/>
        <v>1.2608695652173914</v>
      </c>
      <c r="P115" s="265">
        <f t="shared" si="1"/>
        <v>0</v>
      </c>
      <c r="Q115" s="265">
        <f t="shared" si="12"/>
        <v>0</v>
      </c>
      <c r="R115" s="264">
        <f t="shared" si="6"/>
        <v>0</v>
      </c>
      <c r="S115" s="264">
        <f t="shared" si="7"/>
        <v>0</v>
      </c>
      <c r="T115" s="264">
        <f t="shared" si="8"/>
        <v>0</v>
      </c>
      <c r="U115" s="264">
        <f t="shared" si="9"/>
        <v>0</v>
      </c>
      <c r="V115" s="264">
        <f t="shared" si="22"/>
        <v>0</v>
      </c>
      <c r="W115" s="264">
        <f t="shared" si="24"/>
        <v>1450</v>
      </c>
      <c r="X115" s="263">
        <f t="shared" si="18"/>
        <v>1.2608695652173914</v>
      </c>
      <c r="Y115" s="266">
        <f t="shared" si="23"/>
        <v>1</v>
      </c>
      <c r="Z115" s="257"/>
      <c r="AA115" s="257"/>
    </row>
    <row r="116" spans="1:27" s="238" customFormat="1" ht="13.2" customHeight="1">
      <c r="A116" s="258" t="s">
        <v>53</v>
      </c>
      <c r="B116" s="259" t="s">
        <v>359</v>
      </c>
      <c r="C116" s="260"/>
      <c r="D116" s="261">
        <v>3</v>
      </c>
      <c r="E116" s="262">
        <v>1296</v>
      </c>
      <c r="F116" s="262">
        <v>3</v>
      </c>
      <c r="G116" s="253">
        <v>1</v>
      </c>
      <c r="H116" s="254" t="s">
        <v>56</v>
      </c>
      <c r="I116" s="255">
        <v>1149</v>
      </c>
      <c r="J116" s="263">
        <f t="shared" si="21"/>
        <v>0.88657407407407407</v>
      </c>
      <c r="K116" s="255">
        <v>0</v>
      </c>
      <c r="L116" s="255">
        <v>0</v>
      </c>
      <c r="M116" s="255">
        <v>0</v>
      </c>
      <c r="N116" s="264">
        <f t="shared" si="19"/>
        <v>1149</v>
      </c>
      <c r="O116" s="263">
        <f t="shared" si="11"/>
        <v>0.88657407407407407</v>
      </c>
      <c r="P116" s="265">
        <f t="shared" si="1"/>
        <v>0</v>
      </c>
      <c r="Q116" s="265">
        <f t="shared" si="12"/>
        <v>0</v>
      </c>
      <c r="R116" s="264">
        <f t="shared" si="6"/>
        <v>0</v>
      </c>
      <c r="S116" s="264">
        <f t="shared" si="7"/>
        <v>0</v>
      </c>
      <c r="T116" s="264">
        <f t="shared" si="8"/>
        <v>0</v>
      </c>
      <c r="U116" s="264">
        <f t="shared" si="9"/>
        <v>0</v>
      </c>
      <c r="V116" s="264">
        <f t="shared" si="22"/>
        <v>0</v>
      </c>
      <c r="W116" s="264">
        <f t="shared" si="24"/>
        <v>1149</v>
      </c>
      <c r="X116" s="263">
        <f t="shared" si="18"/>
        <v>0.88657407407407407</v>
      </c>
      <c r="Y116" s="266">
        <f t="shared" si="23"/>
        <v>1</v>
      </c>
      <c r="Z116" s="257"/>
      <c r="AA116" s="257"/>
    </row>
    <row r="117" spans="1:27" s="238" customFormat="1" ht="12.75" customHeight="1">
      <c r="A117" s="258" t="s">
        <v>53</v>
      </c>
      <c r="B117" s="259" t="s">
        <v>297</v>
      </c>
      <c r="C117" s="260"/>
      <c r="D117" s="261">
        <v>18</v>
      </c>
      <c r="E117" s="262">
        <v>1296</v>
      </c>
      <c r="F117" s="262">
        <v>3</v>
      </c>
      <c r="G117" s="253">
        <v>1</v>
      </c>
      <c r="H117" s="254" t="s">
        <v>56</v>
      </c>
      <c r="I117" s="255">
        <v>1149</v>
      </c>
      <c r="J117" s="263">
        <f t="shared" si="21"/>
        <v>0.88657407407407407</v>
      </c>
      <c r="K117" s="255">
        <v>0</v>
      </c>
      <c r="L117" s="255">
        <v>0</v>
      </c>
      <c r="M117" s="255">
        <v>0</v>
      </c>
      <c r="N117" s="264">
        <f t="shared" si="19"/>
        <v>1149</v>
      </c>
      <c r="O117" s="263">
        <f t="shared" si="11"/>
        <v>0.88657407407407407</v>
      </c>
      <c r="P117" s="265">
        <f t="shared" si="1"/>
        <v>0</v>
      </c>
      <c r="Q117" s="265">
        <f t="shared" si="12"/>
        <v>0</v>
      </c>
      <c r="R117" s="264">
        <f t="shared" si="6"/>
        <v>0</v>
      </c>
      <c r="S117" s="264">
        <f t="shared" si="7"/>
        <v>0</v>
      </c>
      <c r="T117" s="264">
        <f t="shared" si="8"/>
        <v>0</v>
      </c>
      <c r="U117" s="264">
        <f t="shared" si="9"/>
        <v>0</v>
      </c>
      <c r="V117" s="264">
        <f t="shared" si="22"/>
        <v>0</v>
      </c>
      <c r="W117" s="264">
        <f t="shared" si="24"/>
        <v>1149</v>
      </c>
      <c r="X117" s="263">
        <f t="shared" si="18"/>
        <v>0.88657407407407407</v>
      </c>
      <c r="Y117" s="266">
        <f t="shared" si="23"/>
        <v>1</v>
      </c>
      <c r="Z117" s="257"/>
      <c r="AA117" s="257"/>
    </row>
    <row r="118" spans="1:27" s="238" customFormat="1" ht="12.75" customHeight="1">
      <c r="A118" s="258" t="s">
        <v>53</v>
      </c>
      <c r="B118" s="259" t="s">
        <v>298</v>
      </c>
      <c r="C118" s="260"/>
      <c r="D118" s="261">
        <v>12</v>
      </c>
      <c r="E118" s="262">
        <v>1296</v>
      </c>
      <c r="F118" s="262">
        <v>3</v>
      </c>
      <c r="G118" s="253">
        <v>1</v>
      </c>
      <c r="H118" s="254" t="s">
        <v>56</v>
      </c>
      <c r="I118" s="255">
        <v>1209</v>
      </c>
      <c r="J118" s="263">
        <f t="shared" si="21"/>
        <v>0.93287037037037035</v>
      </c>
      <c r="K118" s="255">
        <v>0</v>
      </c>
      <c r="L118" s="255">
        <v>0</v>
      </c>
      <c r="M118" s="255">
        <v>0</v>
      </c>
      <c r="N118" s="264">
        <f t="shared" si="19"/>
        <v>1209</v>
      </c>
      <c r="O118" s="263">
        <f t="shared" si="11"/>
        <v>0.93287037037037035</v>
      </c>
      <c r="P118" s="265">
        <f t="shared" si="1"/>
        <v>0</v>
      </c>
      <c r="Q118" s="265">
        <f t="shared" si="12"/>
        <v>0</v>
      </c>
      <c r="R118" s="264">
        <f t="shared" si="6"/>
        <v>0</v>
      </c>
      <c r="S118" s="264">
        <f t="shared" si="7"/>
        <v>0</v>
      </c>
      <c r="T118" s="264">
        <f t="shared" si="8"/>
        <v>0</v>
      </c>
      <c r="U118" s="264">
        <f t="shared" si="9"/>
        <v>0</v>
      </c>
      <c r="V118" s="264">
        <f t="shared" si="22"/>
        <v>0</v>
      </c>
      <c r="W118" s="264">
        <f t="shared" si="24"/>
        <v>1209</v>
      </c>
      <c r="X118" s="263">
        <f t="shared" si="18"/>
        <v>0.93287037037037035</v>
      </c>
      <c r="Y118" s="266">
        <f t="shared" si="23"/>
        <v>1</v>
      </c>
      <c r="Z118" s="257"/>
      <c r="AA118" s="257"/>
    </row>
    <row r="119" spans="1:27" s="238" customFormat="1" ht="12.75" customHeight="1">
      <c r="A119" s="258" t="s">
        <v>53</v>
      </c>
      <c r="B119" s="259" t="s">
        <v>299</v>
      </c>
      <c r="C119" s="260"/>
      <c r="D119" s="261">
        <v>42</v>
      </c>
      <c r="E119" s="262">
        <v>1584</v>
      </c>
      <c r="F119" s="262">
        <v>3</v>
      </c>
      <c r="G119" s="253">
        <v>2</v>
      </c>
      <c r="H119" s="254" t="s">
        <v>56</v>
      </c>
      <c r="I119" s="255">
        <v>1245</v>
      </c>
      <c r="J119" s="263">
        <f t="shared" si="21"/>
        <v>0.78598484848484851</v>
      </c>
      <c r="K119" s="255">
        <v>0</v>
      </c>
      <c r="L119" s="255">
        <v>0</v>
      </c>
      <c r="M119" s="255">
        <v>0</v>
      </c>
      <c r="N119" s="264">
        <f t="shared" si="19"/>
        <v>1245</v>
      </c>
      <c r="O119" s="263">
        <f t="shared" si="11"/>
        <v>0.78598484848484851</v>
      </c>
      <c r="P119" s="265">
        <f t="shared" si="1"/>
        <v>0</v>
      </c>
      <c r="Q119" s="265">
        <f t="shared" si="12"/>
        <v>0</v>
      </c>
      <c r="R119" s="264">
        <f t="shared" si="6"/>
        <v>0</v>
      </c>
      <c r="S119" s="264">
        <f t="shared" si="7"/>
        <v>0</v>
      </c>
      <c r="T119" s="264">
        <f t="shared" si="8"/>
        <v>0</v>
      </c>
      <c r="U119" s="264">
        <f t="shared" si="9"/>
        <v>0</v>
      </c>
      <c r="V119" s="264">
        <f t="shared" si="22"/>
        <v>0</v>
      </c>
      <c r="W119" s="264">
        <f t="shared" si="24"/>
        <v>1245</v>
      </c>
      <c r="X119" s="263">
        <f t="shared" si="18"/>
        <v>0.78598484848484851</v>
      </c>
      <c r="Y119" s="266">
        <f t="shared" si="23"/>
        <v>1</v>
      </c>
      <c r="Z119" s="257"/>
      <c r="AA119" s="257"/>
    </row>
    <row r="120" spans="1:27" s="238" customFormat="1" ht="12.75" customHeight="1">
      <c r="A120" s="258" t="s">
        <v>53</v>
      </c>
      <c r="B120" s="259" t="s">
        <v>300</v>
      </c>
      <c r="C120" s="260"/>
      <c r="D120" s="261">
        <v>30</v>
      </c>
      <c r="E120" s="262">
        <v>1584</v>
      </c>
      <c r="F120" s="262">
        <v>3</v>
      </c>
      <c r="G120" s="253">
        <v>2</v>
      </c>
      <c r="H120" s="254" t="s">
        <v>56</v>
      </c>
      <c r="I120" s="255">
        <v>1305</v>
      </c>
      <c r="J120" s="263">
        <f t="shared" si="21"/>
        <v>0.82386363636363635</v>
      </c>
      <c r="K120" s="255">
        <v>0</v>
      </c>
      <c r="L120" s="255">
        <v>0</v>
      </c>
      <c r="M120" s="255">
        <v>0</v>
      </c>
      <c r="N120" s="264">
        <f t="shared" si="19"/>
        <v>1305</v>
      </c>
      <c r="O120" s="263">
        <f t="shared" si="11"/>
        <v>0.82386363636363635</v>
      </c>
      <c r="P120" s="265">
        <f t="shared" si="1"/>
        <v>0</v>
      </c>
      <c r="Q120" s="265">
        <f t="shared" si="12"/>
        <v>0</v>
      </c>
      <c r="R120" s="264">
        <f t="shared" si="6"/>
        <v>0</v>
      </c>
      <c r="S120" s="264">
        <f t="shared" si="7"/>
        <v>0</v>
      </c>
      <c r="T120" s="264">
        <f t="shared" si="8"/>
        <v>0</v>
      </c>
      <c r="U120" s="264">
        <f t="shared" si="9"/>
        <v>0</v>
      </c>
      <c r="V120" s="264">
        <f t="shared" si="22"/>
        <v>0</v>
      </c>
      <c r="W120" s="264">
        <f t="shared" si="24"/>
        <v>1305</v>
      </c>
      <c r="X120" s="263">
        <f t="shared" si="18"/>
        <v>0.82386363636363635</v>
      </c>
      <c r="Y120" s="266">
        <f t="shared" si="23"/>
        <v>1</v>
      </c>
      <c r="Z120" s="257"/>
      <c r="AA120" s="257"/>
    </row>
    <row r="121" spans="1:27" s="238" customFormat="1" ht="12.75" customHeight="1">
      <c r="A121" s="258" t="s">
        <v>53</v>
      </c>
      <c r="B121" s="259" t="s">
        <v>301</v>
      </c>
      <c r="C121" s="260"/>
      <c r="D121" s="261">
        <v>18</v>
      </c>
      <c r="E121" s="262">
        <v>1584</v>
      </c>
      <c r="F121" s="262">
        <v>3</v>
      </c>
      <c r="G121" s="253">
        <v>2</v>
      </c>
      <c r="H121" s="254" t="s">
        <v>64</v>
      </c>
      <c r="I121" s="255">
        <v>1300</v>
      </c>
      <c r="J121" s="263">
        <f t="shared" si="21"/>
        <v>0.82070707070707072</v>
      </c>
      <c r="K121" s="255">
        <v>0</v>
      </c>
      <c r="L121" s="255">
        <v>0</v>
      </c>
      <c r="M121" s="255">
        <v>0</v>
      </c>
      <c r="N121" s="264">
        <f t="shared" si="19"/>
        <v>1300</v>
      </c>
      <c r="O121" s="263">
        <f t="shared" si="11"/>
        <v>0.82070707070707072</v>
      </c>
      <c r="P121" s="265">
        <f t="shared" si="1"/>
        <v>0</v>
      </c>
      <c r="Q121" s="265">
        <f t="shared" si="12"/>
        <v>0</v>
      </c>
      <c r="R121" s="264">
        <f t="shared" si="6"/>
        <v>0</v>
      </c>
      <c r="S121" s="264">
        <f t="shared" si="7"/>
        <v>0</v>
      </c>
      <c r="T121" s="264">
        <f t="shared" si="8"/>
        <v>0</v>
      </c>
      <c r="U121" s="264">
        <f t="shared" si="9"/>
        <v>0</v>
      </c>
      <c r="V121" s="264">
        <f t="shared" si="22"/>
        <v>0</v>
      </c>
      <c r="W121" s="264">
        <f t="shared" si="24"/>
        <v>1300</v>
      </c>
      <c r="X121" s="263">
        <f t="shared" si="18"/>
        <v>0.82070707070707072</v>
      </c>
      <c r="Y121" s="266">
        <f t="shared" si="23"/>
        <v>1</v>
      </c>
      <c r="Z121" s="257"/>
      <c r="AA121" s="257"/>
    </row>
    <row r="122" spans="1:27" s="238" customFormat="1" ht="13.2" customHeight="1">
      <c r="A122" s="258" t="s">
        <v>53</v>
      </c>
      <c r="B122" s="259" t="s">
        <v>302</v>
      </c>
      <c r="C122" s="260"/>
      <c r="D122" s="261">
        <v>18</v>
      </c>
      <c r="E122" s="262">
        <v>1584</v>
      </c>
      <c r="F122" s="262">
        <v>3</v>
      </c>
      <c r="G122" s="253">
        <v>2</v>
      </c>
      <c r="H122" s="254" t="s">
        <v>56</v>
      </c>
      <c r="I122" s="255">
        <v>1305</v>
      </c>
      <c r="J122" s="263">
        <f t="shared" si="21"/>
        <v>0.82386363636363635</v>
      </c>
      <c r="K122" s="255">
        <v>0</v>
      </c>
      <c r="L122" s="255">
        <v>0</v>
      </c>
      <c r="M122" s="255">
        <v>0</v>
      </c>
      <c r="N122" s="264">
        <f t="shared" si="19"/>
        <v>1305</v>
      </c>
      <c r="O122" s="263">
        <f t="shared" si="11"/>
        <v>0.82386363636363635</v>
      </c>
      <c r="P122" s="265">
        <f t="shared" si="1"/>
        <v>0</v>
      </c>
      <c r="Q122" s="265">
        <f t="shared" si="12"/>
        <v>0</v>
      </c>
      <c r="R122" s="264">
        <f t="shared" si="6"/>
        <v>0</v>
      </c>
      <c r="S122" s="264">
        <f t="shared" si="7"/>
        <v>0</v>
      </c>
      <c r="T122" s="264">
        <f t="shared" si="8"/>
        <v>0</v>
      </c>
      <c r="U122" s="264">
        <f t="shared" si="9"/>
        <v>0</v>
      </c>
      <c r="V122" s="264">
        <f t="shared" si="22"/>
        <v>0</v>
      </c>
      <c r="W122" s="264">
        <f t="shared" si="24"/>
        <v>1305</v>
      </c>
      <c r="X122" s="263">
        <f t="shared" si="18"/>
        <v>0.82386363636363635</v>
      </c>
      <c r="Y122" s="266">
        <f t="shared" si="23"/>
        <v>1</v>
      </c>
      <c r="Z122" s="257"/>
      <c r="AA122" s="257"/>
    </row>
    <row r="123" spans="1:27" s="238" customFormat="1" ht="13.8" customHeight="1">
      <c r="A123" s="258" t="s">
        <v>53</v>
      </c>
      <c r="B123" s="259" t="s">
        <v>303</v>
      </c>
      <c r="C123" s="260"/>
      <c r="D123" s="261">
        <v>51</v>
      </c>
      <c r="E123" s="262">
        <v>1584</v>
      </c>
      <c r="F123" s="262">
        <v>3</v>
      </c>
      <c r="G123" s="253">
        <v>2</v>
      </c>
      <c r="H123" s="254" t="s">
        <v>56</v>
      </c>
      <c r="I123" s="255">
        <v>1365</v>
      </c>
      <c r="J123" s="263">
        <f t="shared" si="21"/>
        <v>0.8617424242424242</v>
      </c>
      <c r="K123" s="255">
        <v>0</v>
      </c>
      <c r="L123" s="255">
        <v>0</v>
      </c>
      <c r="M123" s="255">
        <v>0</v>
      </c>
      <c r="N123" s="264">
        <f t="shared" si="19"/>
        <v>1365</v>
      </c>
      <c r="O123" s="263">
        <f t="shared" si="11"/>
        <v>0.8617424242424242</v>
      </c>
      <c r="P123" s="265">
        <f t="shared" si="1"/>
        <v>0</v>
      </c>
      <c r="Q123" s="265">
        <f t="shared" si="12"/>
        <v>0</v>
      </c>
      <c r="R123" s="264">
        <f t="shared" si="6"/>
        <v>0</v>
      </c>
      <c r="S123" s="264">
        <f t="shared" si="7"/>
        <v>0</v>
      </c>
      <c r="T123" s="264">
        <f t="shared" si="8"/>
        <v>0</v>
      </c>
      <c r="U123" s="264">
        <f t="shared" si="9"/>
        <v>0</v>
      </c>
      <c r="V123" s="264">
        <f t="shared" si="22"/>
        <v>0</v>
      </c>
      <c r="W123" s="264">
        <f t="shared" si="24"/>
        <v>1365</v>
      </c>
      <c r="X123" s="263">
        <f t="shared" si="18"/>
        <v>0.8617424242424242</v>
      </c>
      <c r="Y123" s="266">
        <f t="shared" si="23"/>
        <v>1</v>
      </c>
      <c r="Z123" s="257"/>
      <c r="AA123" s="257"/>
    </row>
    <row r="124" spans="1:27" ht="12.75" hidden="1" customHeight="1">
      <c r="A124" s="258" t="s">
        <v>250</v>
      </c>
      <c r="B124" s="259"/>
      <c r="C124" s="260"/>
      <c r="D124" s="261"/>
      <c r="E124" s="262"/>
      <c r="F124" s="262"/>
      <c r="G124" s="253"/>
      <c r="H124" s="254"/>
      <c r="I124" s="255"/>
      <c r="J124" s="263" t="str">
        <f t="shared" si="21"/>
        <v/>
      </c>
      <c r="K124" s="255"/>
      <c r="L124" s="255"/>
      <c r="M124" s="255"/>
      <c r="N124" s="264" t="str">
        <f t="shared" si="19"/>
        <v/>
      </c>
      <c r="O124" s="263" t="str">
        <f t="shared" si="11"/>
        <v/>
      </c>
      <c r="P124" s="265" t="str">
        <f t="shared" si="1"/>
        <v/>
      </c>
      <c r="Q124" s="265" t="str">
        <f t="shared" si="12"/>
        <v/>
      </c>
      <c r="R124" s="264" t="str">
        <f t="shared" si="6"/>
        <v/>
      </c>
      <c r="S124" s="264" t="str">
        <f t="shared" si="7"/>
        <v/>
      </c>
      <c r="T124" s="264" t="str">
        <f t="shared" si="8"/>
        <v/>
      </c>
      <c r="U124" s="264" t="str">
        <f t="shared" si="9"/>
        <v/>
      </c>
      <c r="V124" s="264" t="str">
        <f t="shared" si="22"/>
        <v/>
      </c>
      <c r="W124" s="264" t="str">
        <f t="shared" si="24"/>
        <v/>
      </c>
      <c r="X124" s="263" t="str">
        <f t="shared" si="18"/>
        <v/>
      </c>
      <c r="Y124" s="266">
        <f t="shared" si="23"/>
        <v>0</v>
      </c>
      <c r="Z124" s="257"/>
      <c r="AA124" s="257"/>
    </row>
    <row r="125" spans="1:27" ht="12.75" hidden="1" customHeight="1">
      <c r="A125" s="258" t="s">
        <v>250</v>
      </c>
      <c r="B125" s="259"/>
      <c r="C125" s="260"/>
      <c r="D125" s="261"/>
      <c r="E125" s="262"/>
      <c r="F125" s="262"/>
      <c r="G125" s="253"/>
      <c r="H125" s="254"/>
      <c r="I125" s="255"/>
      <c r="J125" s="263" t="str">
        <f t="shared" si="21"/>
        <v/>
      </c>
      <c r="K125" s="255"/>
      <c r="L125" s="255"/>
      <c r="M125" s="255"/>
      <c r="N125" s="264" t="str">
        <f t="shared" si="19"/>
        <v/>
      </c>
      <c r="O125" s="263" t="str">
        <f t="shared" si="11"/>
        <v/>
      </c>
      <c r="P125" s="265" t="str">
        <f t="shared" si="1"/>
        <v/>
      </c>
      <c r="Q125" s="265" t="str">
        <f t="shared" si="12"/>
        <v/>
      </c>
      <c r="R125" s="264" t="str">
        <f t="shared" si="6"/>
        <v/>
      </c>
      <c r="S125" s="264" t="str">
        <f t="shared" si="7"/>
        <v/>
      </c>
      <c r="T125" s="264" t="str">
        <f t="shared" si="8"/>
        <v/>
      </c>
      <c r="U125" s="264" t="str">
        <f t="shared" si="9"/>
        <v/>
      </c>
      <c r="V125" s="264" t="str">
        <f t="shared" si="22"/>
        <v/>
      </c>
      <c r="W125" s="264" t="str">
        <f t="shared" si="24"/>
        <v/>
      </c>
      <c r="X125" s="263" t="str">
        <f t="shared" si="18"/>
        <v/>
      </c>
      <c r="Y125" s="266">
        <f t="shared" si="23"/>
        <v>0</v>
      </c>
      <c r="Z125" s="257"/>
      <c r="AA125" s="257"/>
    </row>
    <row r="126" spans="1:27" ht="12.75" hidden="1" customHeight="1">
      <c r="A126" s="258" t="s">
        <v>250</v>
      </c>
      <c r="B126" s="259"/>
      <c r="C126" s="260"/>
      <c r="D126" s="261"/>
      <c r="E126" s="262"/>
      <c r="F126" s="262"/>
      <c r="G126" s="253"/>
      <c r="H126" s="254"/>
      <c r="I126" s="255"/>
      <c r="J126" s="263" t="str">
        <f t="shared" si="21"/>
        <v/>
      </c>
      <c r="K126" s="255"/>
      <c r="L126" s="255"/>
      <c r="M126" s="255"/>
      <c r="N126" s="264" t="str">
        <f t="shared" si="19"/>
        <v/>
      </c>
      <c r="O126" s="263" t="str">
        <f t="shared" si="11"/>
        <v/>
      </c>
      <c r="P126" s="265" t="str">
        <f t="shared" si="1"/>
        <v/>
      </c>
      <c r="Q126" s="265" t="str">
        <f t="shared" si="12"/>
        <v/>
      </c>
      <c r="R126" s="264" t="str">
        <f t="shared" si="6"/>
        <v/>
      </c>
      <c r="S126" s="264" t="str">
        <f t="shared" si="7"/>
        <v/>
      </c>
      <c r="T126" s="264" t="str">
        <f t="shared" si="8"/>
        <v/>
      </c>
      <c r="U126" s="264" t="str">
        <f t="shared" si="9"/>
        <v/>
      </c>
      <c r="V126" s="264" t="str">
        <f t="shared" si="22"/>
        <v/>
      </c>
      <c r="W126" s="264" t="str">
        <f t="shared" si="24"/>
        <v/>
      </c>
      <c r="X126" s="263" t="str">
        <f t="shared" si="18"/>
        <v/>
      </c>
      <c r="Y126" s="266">
        <f t="shared" si="23"/>
        <v>0</v>
      </c>
      <c r="Z126" s="257"/>
      <c r="AA126" s="257"/>
    </row>
    <row r="127" spans="1:27" ht="12.75" hidden="1" customHeight="1">
      <c r="A127" s="258" t="s">
        <v>250</v>
      </c>
      <c r="B127" s="259"/>
      <c r="C127" s="260"/>
      <c r="D127" s="261"/>
      <c r="E127" s="262"/>
      <c r="F127" s="262"/>
      <c r="G127" s="253"/>
      <c r="H127" s="254"/>
      <c r="I127" s="255"/>
      <c r="J127" s="263" t="str">
        <f t="shared" si="21"/>
        <v/>
      </c>
      <c r="K127" s="255"/>
      <c r="L127" s="255"/>
      <c r="M127" s="255"/>
      <c r="N127" s="264" t="str">
        <f t="shared" si="19"/>
        <v/>
      </c>
      <c r="O127" s="263" t="str">
        <f t="shared" si="11"/>
        <v/>
      </c>
      <c r="P127" s="265" t="str">
        <f t="shared" si="1"/>
        <v/>
      </c>
      <c r="Q127" s="265" t="str">
        <f t="shared" si="12"/>
        <v/>
      </c>
      <c r="R127" s="264" t="str">
        <f t="shared" si="6"/>
        <v/>
      </c>
      <c r="S127" s="264" t="str">
        <f t="shared" si="7"/>
        <v/>
      </c>
      <c r="T127" s="264" t="str">
        <f t="shared" si="8"/>
        <v/>
      </c>
      <c r="U127" s="264" t="str">
        <f t="shared" si="9"/>
        <v/>
      </c>
      <c r="V127" s="264" t="str">
        <f t="shared" si="22"/>
        <v/>
      </c>
      <c r="W127" s="264" t="str">
        <f t="shared" si="24"/>
        <v/>
      </c>
      <c r="X127" s="263" t="str">
        <f t="shared" si="18"/>
        <v/>
      </c>
      <c r="Y127" s="266">
        <f t="shared" si="23"/>
        <v>0</v>
      </c>
      <c r="Z127" s="257"/>
      <c r="AA127" s="257"/>
    </row>
    <row r="128" spans="1:27" ht="12.75" hidden="1" customHeight="1">
      <c r="A128" s="258" t="s">
        <v>250</v>
      </c>
      <c r="B128" s="259"/>
      <c r="C128" s="260"/>
      <c r="D128" s="261"/>
      <c r="E128" s="262"/>
      <c r="F128" s="262"/>
      <c r="G128" s="253"/>
      <c r="H128" s="254"/>
      <c r="I128" s="255"/>
      <c r="J128" s="263" t="str">
        <f t="shared" si="21"/>
        <v/>
      </c>
      <c r="K128" s="255"/>
      <c r="L128" s="255"/>
      <c r="M128" s="255"/>
      <c r="N128" s="264" t="str">
        <f t="shared" si="19"/>
        <v/>
      </c>
      <c r="O128" s="263" t="str">
        <f t="shared" si="11"/>
        <v/>
      </c>
      <c r="P128" s="265" t="str">
        <f t="shared" si="1"/>
        <v/>
      </c>
      <c r="Q128" s="265" t="str">
        <f t="shared" si="12"/>
        <v/>
      </c>
      <c r="R128" s="264" t="str">
        <f t="shared" si="6"/>
        <v/>
      </c>
      <c r="S128" s="264" t="str">
        <f t="shared" si="7"/>
        <v/>
      </c>
      <c r="T128" s="264" t="str">
        <f t="shared" si="8"/>
        <v/>
      </c>
      <c r="U128" s="264" t="str">
        <f t="shared" si="9"/>
        <v/>
      </c>
      <c r="V128" s="264" t="str">
        <f t="shared" si="22"/>
        <v/>
      </c>
      <c r="W128" s="264" t="str">
        <f t="shared" si="24"/>
        <v/>
      </c>
      <c r="X128" s="263" t="str">
        <f t="shared" si="18"/>
        <v/>
      </c>
      <c r="Y128" s="266">
        <f t="shared" si="23"/>
        <v>0</v>
      </c>
      <c r="Z128" s="257"/>
      <c r="AA128" s="257"/>
    </row>
    <row r="129" spans="1:27" ht="12.75" hidden="1" customHeight="1">
      <c r="A129" s="258" t="s">
        <v>250</v>
      </c>
      <c r="B129" s="259"/>
      <c r="C129" s="260"/>
      <c r="D129" s="261"/>
      <c r="E129" s="262"/>
      <c r="F129" s="262"/>
      <c r="G129" s="253"/>
      <c r="H129" s="254"/>
      <c r="I129" s="255"/>
      <c r="J129" s="263" t="str">
        <f t="shared" si="21"/>
        <v/>
      </c>
      <c r="K129" s="255"/>
      <c r="L129" s="255"/>
      <c r="M129" s="255"/>
      <c r="N129" s="264" t="str">
        <f t="shared" si="19"/>
        <v/>
      </c>
      <c r="O129" s="263" t="str">
        <f t="shared" si="11"/>
        <v/>
      </c>
      <c r="P129" s="265" t="str">
        <f t="shared" si="1"/>
        <v/>
      </c>
      <c r="Q129" s="265" t="str">
        <f t="shared" si="12"/>
        <v/>
      </c>
      <c r="R129" s="264" t="str">
        <f t="shared" si="6"/>
        <v/>
      </c>
      <c r="S129" s="264" t="str">
        <f t="shared" si="7"/>
        <v/>
      </c>
      <c r="T129" s="264" t="str">
        <f t="shared" si="8"/>
        <v/>
      </c>
      <c r="U129" s="264" t="str">
        <f t="shared" si="9"/>
        <v/>
      </c>
      <c r="V129" s="264" t="str">
        <f t="shared" si="22"/>
        <v/>
      </c>
      <c r="W129" s="264" t="str">
        <f t="shared" si="24"/>
        <v/>
      </c>
      <c r="X129" s="263" t="str">
        <f t="shared" si="18"/>
        <v/>
      </c>
      <c r="Y129" s="266">
        <f t="shared" si="23"/>
        <v>0</v>
      </c>
      <c r="Z129" s="257"/>
      <c r="AA129" s="257"/>
    </row>
    <row r="130" spans="1:27" ht="12.75" hidden="1" customHeight="1">
      <c r="A130" s="258" t="s">
        <v>250</v>
      </c>
      <c r="B130" s="259"/>
      <c r="C130" s="260"/>
      <c r="D130" s="261"/>
      <c r="E130" s="262"/>
      <c r="F130" s="262"/>
      <c r="G130" s="253"/>
      <c r="H130" s="254"/>
      <c r="I130" s="255"/>
      <c r="J130" s="263" t="str">
        <f t="shared" si="21"/>
        <v/>
      </c>
      <c r="K130" s="255"/>
      <c r="L130" s="255"/>
      <c r="M130" s="255"/>
      <c r="N130" s="264" t="str">
        <f t="shared" si="19"/>
        <v/>
      </c>
      <c r="O130" s="263" t="str">
        <f t="shared" si="11"/>
        <v/>
      </c>
      <c r="P130" s="265" t="str">
        <f t="shared" si="1"/>
        <v/>
      </c>
      <c r="Q130" s="265" t="str">
        <f t="shared" si="12"/>
        <v/>
      </c>
      <c r="R130" s="264" t="str">
        <f t="shared" si="6"/>
        <v/>
      </c>
      <c r="S130" s="264" t="str">
        <f t="shared" si="7"/>
        <v/>
      </c>
      <c r="T130" s="264" t="str">
        <f t="shared" si="8"/>
        <v/>
      </c>
      <c r="U130" s="264" t="str">
        <f t="shared" si="9"/>
        <v/>
      </c>
      <c r="V130" s="264" t="str">
        <f t="shared" si="22"/>
        <v/>
      </c>
      <c r="W130" s="264" t="str">
        <f t="shared" si="24"/>
        <v/>
      </c>
      <c r="X130" s="263" t="str">
        <f t="shared" si="18"/>
        <v/>
      </c>
      <c r="Y130" s="266">
        <f t="shared" si="23"/>
        <v>0</v>
      </c>
      <c r="Z130" s="257"/>
      <c r="AA130" s="257"/>
    </row>
    <row r="131" spans="1:27" ht="12.75" hidden="1" customHeight="1">
      <c r="A131" s="258" t="s">
        <v>250</v>
      </c>
      <c r="B131" s="259"/>
      <c r="C131" s="260"/>
      <c r="D131" s="261"/>
      <c r="E131" s="262"/>
      <c r="F131" s="262"/>
      <c r="G131" s="253"/>
      <c r="H131" s="254"/>
      <c r="I131" s="255"/>
      <c r="J131" s="263" t="str">
        <f t="shared" si="21"/>
        <v/>
      </c>
      <c r="K131" s="255"/>
      <c r="L131" s="255"/>
      <c r="M131" s="255"/>
      <c r="N131" s="264" t="str">
        <f t="shared" si="19"/>
        <v/>
      </c>
      <c r="O131" s="263" t="str">
        <f t="shared" si="11"/>
        <v/>
      </c>
      <c r="P131" s="265" t="str">
        <f t="shared" si="1"/>
        <v/>
      </c>
      <c r="Q131" s="265" t="str">
        <f t="shared" si="12"/>
        <v/>
      </c>
      <c r="R131" s="264" t="str">
        <f t="shared" si="6"/>
        <v/>
      </c>
      <c r="S131" s="264" t="str">
        <f t="shared" si="7"/>
        <v/>
      </c>
      <c r="T131" s="264" t="str">
        <f t="shared" si="8"/>
        <v/>
      </c>
      <c r="U131" s="264" t="str">
        <f t="shared" si="9"/>
        <v/>
      </c>
      <c r="V131" s="264" t="str">
        <f t="shared" si="22"/>
        <v/>
      </c>
      <c r="W131" s="264" t="str">
        <f t="shared" si="24"/>
        <v/>
      </c>
      <c r="X131" s="263" t="str">
        <f t="shared" si="18"/>
        <v/>
      </c>
      <c r="Y131" s="266">
        <f t="shared" si="23"/>
        <v>0</v>
      </c>
      <c r="Z131" s="257"/>
      <c r="AA131" s="257"/>
    </row>
    <row r="132" spans="1:27" ht="12.75" hidden="1" customHeight="1">
      <c r="A132" s="258" t="s">
        <v>250</v>
      </c>
      <c r="B132" s="259"/>
      <c r="C132" s="260"/>
      <c r="D132" s="261"/>
      <c r="E132" s="262"/>
      <c r="F132" s="262"/>
      <c r="G132" s="253"/>
      <c r="H132" s="254"/>
      <c r="I132" s="255"/>
      <c r="J132" s="263" t="str">
        <f t="shared" si="21"/>
        <v/>
      </c>
      <c r="K132" s="255"/>
      <c r="L132" s="255"/>
      <c r="M132" s="255"/>
      <c r="N132" s="264" t="str">
        <f t="shared" si="19"/>
        <v/>
      </c>
      <c r="O132" s="263" t="str">
        <f t="shared" si="11"/>
        <v/>
      </c>
      <c r="P132" s="265" t="str">
        <f t="shared" si="1"/>
        <v/>
      </c>
      <c r="Q132" s="265" t="str">
        <f t="shared" si="12"/>
        <v/>
      </c>
      <c r="R132" s="264" t="str">
        <f t="shared" si="6"/>
        <v/>
      </c>
      <c r="S132" s="264" t="str">
        <f t="shared" si="7"/>
        <v/>
      </c>
      <c r="T132" s="264" t="str">
        <f t="shared" si="8"/>
        <v/>
      </c>
      <c r="U132" s="264" t="str">
        <f t="shared" si="9"/>
        <v/>
      </c>
      <c r="V132" s="264" t="str">
        <f t="shared" si="22"/>
        <v/>
      </c>
      <c r="W132" s="264" t="str">
        <f t="shared" si="24"/>
        <v/>
      </c>
      <c r="X132" s="263" t="str">
        <f t="shared" si="18"/>
        <v/>
      </c>
      <c r="Y132" s="266">
        <f t="shared" si="23"/>
        <v>0</v>
      </c>
      <c r="Z132" s="257"/>
      <c r="AA132" s="257"/>
    </row>
    <row r="133" spans="1:27" ht="12.75" hidden="1" customHeight="1">
      <c r="A133" s="258" t="s">
        <v>250</v>
      </c>
      <c r="B133" s="259"/>
      <c r="C133" s="260"/>
      <c r="D133" s="261"/>
      <c r="E133" s="262"/>
      <c r="F133" s="262"/>
      <c r="G133" s="253"/>
      <c r="H133" s="254"/>
      <c r="I133" s="255"/>
      <c r="J133" s="263" t="str">
        <f t="shared" si="21"/>
        <v/>
      </c>
      <c r="K133" s="255"/>
      <c r="L133" s="255"/>
      <c r="M133" s="255"/>
      <c r="N133" s="264" t="str">
        <f t="shared" si="19"/>
        <v/>
      </c>
      <c r="O133" s="263" t="str">
        <f t="shared" si="11"/>
        <v/>
      </c>
      <c r="P133" s="265" t="str">
        <f t="shared" si="1"/>
        <v/>
      </c>
      <c r="Q133" s="265" t="str">
        <f t="shared" si="12"/>
        <v/>
      </c>
      <c r="R133" s="264" t="str">
        <f t="shared" si="6"/>
        <v/>
      </c>
      <c r="S133" s="264" t="str">
        <f t="shared" si="7"/>
        <v/>
      </c>
      <c r="T133" s="264" t="str">
        <f t="shared" si="8"/>
        <v/>
      </c>
      <c r="U133" s="264" t="str">
        <f t="shared" si="9"/>
        <v/>
      </c>
      <c r="V133" s="264" t="str">
        <f t="shared" si="22"/>
        <v/>
      </c>
      <c r="W133" s="264" t="str">
        <f t="shared" si="24"/>
        <v/>
      </c>
      <c r="X133" s="263" t="str">
        <f t="shared" si="18"/>
        <v/>
      </c>
      <c r="Y133" s="266">
        <f t="shared" si="23"/>
        <v>0</v>
      </c>
      <c r="Z133" s="257"/>
      <c r="AA133" s="257"/>
    </row>
    <row r="134" spans="1:27" ht="12.75" hidden="1" customHeight="1">
      <c r="A134" s="258" t="s">
        <v>250</v>
      </c>
      <c r="B134" s="259"/>
      <c r="C134" s="260"/>
      <c r="D134" s="261"/>
      <c r="E134" s="262"/>
      <c r="F134" s="262"/>
      <c r="G134" s="253"/>
      <c r="H134" s="254"/>
      <c r="I134" s="255"/>
      <c r="J134" s="263" t="str">
        <f t="shared" si="21"/>
        <v/>
      </c>
      <c r="K134" s="255"/>
      <c r="L134" s="255"/>
      <c r="M134" s="255"/>
      <c r="N134" s="264" t="str">
        <f t="shared" si="19"/>
        <v/>
      </c>
      <c r="O134" s="263" t="str">
        <f t="shared" si="11"/>
        <v/>
      </c>
      <c r="P134" s="265" t="str">
        <f t="shared" si="1"/>
        <v/>
      </c>
      <c r="Q134" s="265" t="str">
        <f t="shared" si="12"/>
        <v/>
      </c>
      <c r="R134" s="264" t="str">
        <f t="shared" si="6"/>
        <v/>
      </c>
      <c r="S134" s="264" t="str">
        <f t="shared" si="7"/>
        <v/>
      </c>
      <c r="T134" s="264" t="str">
        <f t="shared" si="8"/>
        <v/>
      </c>
      <c r="U134" s="264" t="str">
        <f t="shared" si="9"/>
        <v/>
      </c>
      <c r="V134" s="264" t="str">
        <f t="shared" si="22"/>
        <v/>
      </c>
      <c r="W134" s="264" t="str">
        <f t="shared" si="24"/>
        <v/>
      </c>
      <c r="X134" s="263" t="str">
        <f t="shared" si="18"/>
        <v/>
      </c>
      <c r="Y134" s="266">
        <f t="shared" si="23"/>
        <v>0</v>
      </c>
      <c r="Z134" s="257"/>
      <c r="AA134" s="257"/>
    </row>
    <row r="135" spans="1:27" ht="12.75" hidden="1" customHeight="1">
      <c r="A135" s="258" t="s">
        <v>250</v>
      </c>
      <c r="B135" s="259"/>
      <c r="C135" s="260"/>
      <c r="D135" s="261"/>
      <c r="E135" s="262"/>
      <c r="F135" s="262"/>
      <c r="G135" s="253"/>
      <c r="H135" s="254"/>
      <c r="I135" s="255"/>
      <c r="J135" s="263" t="str">
        <f t="shared" si="21"/>
        <v/>
      </c>
      <c r="K135" s="255"/>
      <c r="L135" s="255"/>
      <c r="M135" s="255"/>
      <c r="N135" s="264" t="str">
        <f t="shared" si="19"/>
        <v/>
      </c>
      <c r="O135" s="263" t="str">
        <f t="shared" si="11"/>
        <v/>
      </c>
      <c r="P135" s="265" t="str">
        <f t="shared" si="1"/>
        <v/>
      </c>
      <c r="Q135" s="265" t="str">
        <f t="shared" si="12"/>
        <v/>
      </c>
      <c r="R135" s="264" t="str">
        <f t="shared" si="6"/>
        <v/>
      </c>
      <c r="S135" s="264" t="str">
        <f t="shared" si="7"/>
        <v/>
      </c>
      <c r="T135" s="264" t="str">
        <f t="shared" si="8"/>
        <v/>
      </c>
      <c r="U135" s="264" t="str">
        <f t="shared" si="9"/>
        <v/>
      </c>
      <c r="V135" s="264" t="str">
        <f t="shared" si="22"/>
        <v/>
      </c>
      <c r="W135" s="264" t="str">
        <f t="shared" si="24"/>
        <v/>
      </c>
      <c r="X135" s="263" t="str">
        <f t="shared" si="18"/>
        <v/>
      </c>
      <c r="Y135" s="266">
        <f t="shared" si="23"/>
        <v>0</v>
      </c>
      <c r="Z135" s="257"/>
      <c r="AA135" s="257"/>
    </row>
    <row r="136" spans="1:27" ht="12.75" hidden="1" customHeight="1">
      <c r="A136" s="258" t="s">
        <v>250</v>
      </c>
      <c r="B136" s="259"/>
      <c r="C136" s="260"/>
      <c r="D136" s="261"/>
      <c r="E136" s="262"/>
      <c r="F136" s="262"/>
      <c r="G136" s="253"/>
      <c r="H136" s="254"/>
      <c r="I136" s="255"/>
      <c r="J136" s="263" t="str">
        <f t="shared" si="21"/>
        <v/>
      </c>
      <c r="K136" s="255"/>
      <c r="L136" s="255"/>
      <c r="M136" s="255"/>
      <c r="N136" s="264" t="str">
        <f t="shared" si="19"/>
        <v/>
      </c>
      <c r="O136" s="263" t="str">
        <f t="shared" si="11"/>
        <v/>
      </c>
      <c r="P136" s="265" t="str">
        <f t="shared" si="1"/>
        <v/>
      </c>
      <c r="Q136" s="265" t="str">
        <f t="shared" si="12"/>
        <v/>
      </c>
      <c r="R136" s="264" t="str">
        <f t="shared" si="6"/>
        <v/>
      </c>
      <c r="S136" s="264" t="str">
        <f t="shared" si="7"/>
        <v/>
      </c>
      <c r="T136" s="264" t="str">
        <f t="shared" si="8"/>
        <v/>
      </c>
      <c r="U136" s="264" t="str">
        <f t="shared" si="9"/>
        <v/>
      </c>
      <c r="V136" s="264" t="str">
        <f t="shared" si="22"/>
        <v/>
      </c>
      <c r="W136" s="264" t="str">
        <f t="shared" si="24"/>
        <v/>
      </c>
      <c r="X136" s="263" t="str">
        <f t="shared" si="18"/>
        <v/>
      </c>
      <c r="Y136" s="266">
        <f t="shared" si="23"/>
        <v>0</v>
      </c>
      <c r="Z136" s="257"/>
      <c r="AA136" s="257"/>
    </row>
    <row r="137" spans="1:27" ht="12.75" hidden="1" customHeight="1">
      <c r="A137" s="258" t="s">
        <v>250</v>
      </c>
      <c r="B137" s="259"/>
      <c r="C137" s="260"/>
      <c r="D137" s="261"/>
      <c r="E137" s="262"/>
      <c r="F137" s="262"/>
      <c r="G137" s="253"/>
      <c r="H137" s="254"/>
      <c r="I137" s="255"/>
      <c r="J137" s="263" t="str">
        <f t="shared" si="21"/>
        <v/>
      </c>
      <c r="K137" s="255"/>
      <c r="L137" s="255"/>
      <c r="M137" s="255"/>
      <c r="N137" s="264" t="str">
        <f t="shared" si="19"/>
        <v/>
      </c>
      <c r="O137" s="263" t="str">
        <f t="shared" si="11"/>
        <v/>
      </c>
      <c r="P137" s="265" t="str">
        <f t="shared" si="1"/>
        <v/>
      </c>
      <c r="Q137" s="265" t="str">
        <f t="shared" si="12"/>
        <v/>
      </c>
      <c r="R137" s="264" t="str">
        <f t="shared" si="6"/>
        <v/>
      </c>
      <c r="S137" s="264" t="str">
        <f t="shared" si="7"/>
        <v/>
      </c>
      <c r="T137" s="264" t="str">
        <f t="shared" si="8"/>
        <v/>
      </c>
      <c r="U137" s="264" t="str">
        <f t="shared" si="9"/>
        <v/>
      </c>
      <c r="V137" s="264" t="str">
        <f t="shared" si="22"/>
        <v/>
      </c>
      <c r="W137" s="264" t="str">
        <f t="shared" si="24"/>
        <v/>
      </c>
      <c r="X137" s="263" t="str">
        <f t="shared" si="18"/>
        <v/>
      </c>
      <c r="Y137" s="266">
        <f t="shared" si="23"/>
        <v>0</v>
      </c>
      <c r="Z137" s="257"/>
      <c r="AA137" s="257"/>
    </row>
    <row r="138" spans="1:27" ht="12.75" hidden="1" customHeight="1">
      <c r="A138" s="258" t="s">
        <v>250</v>
      </c>
      <c r="B138" s="259"/>
      <c r="C138" s="260"/>
      <c r="D138" s="261"/>
      <c r="E138" s="262"/>
      <c r="F138" s="262"/>
      <c r="G138" s="253"/>
      <c r="H138" s="254"/>
      <c r="I138" s="255"/>
      <c r="J138" s="263" t="str">
        <f t="shared" si="21"/>
        <v/>
      </c>
      <c r="K138" s="255"/>
      <c r="L138" s="255"/>
      <c r="M138" s="255"/>
      <c r="N138" s="264" t="str">
        <f t="shared" si="19"/>
        <v/>
      </c>
      <c r="O138" s="263" t="str">
        <f t="shared" si="11"/>
        <v/>
      </c>
      <c r="P138" s="265" t="str">
        <f t="shared" si="1"/>
        <v/>
      </c>
      <c r="Q138" s="265" t="str">
        <f t="shared" si="12"/>
        <v/>
      </c>
      <c r="R138" s="264" t="str">
        <f t="shared" si="6"/>
        <v/>
      </c>
      <c r="S138" s="264" t="str">
        <f t="shared" si="7"/>
        <v/>
      </c>
      <c r="T138" s="264" t="str">
        <f t="shared" si="8"/>
        <v/>
      </c>
      <c r="U138" s="264" t="str">
        <f t="shared" si="9"/>
        <v/>
      </c>
      <c r="V138" s="264" t="str">
        <f t="shared" si="22"/>
        <v/>
      </c>
      <c r="W138" s="264" t="str">
        <f t="shared" si="24"/>
        <v/>
      </c>
      <c r="X138" s="263" t="str">
        <f t="shared" si="18"/>
        <v/>
      </c>
      <c r="Y138" s="266">
        <f t="shared" si="23"/>
        <v>0</v>
      </c>
      <c r="Z138" s="257"/>
      <c r="AA138" s="257"/>
    </row>
    <row r="139" spans="1:27" ht="12.75" hidden="1" customHeight="1">
      <c r="A139" s="258" t="s">
        <v>250</v>
      </c>
      <c r="B139" s="259"/>
      <c r="C139" s="260"/>
      <c r="D139" s="261"/>
      <c r="E139" s="262"/>
      <c r="F139" s="262"/>
      <c r="G139" s="253"/>
      <c r="H139" s="254"/>
      <c r="I139" s="255"/>
      <c r="J139" s="263" t="str">
        <f t="shared" si="21"/>
        <v/>
      </c>
      <c r="K139" s="255"/>
      <c r="L139" s="255"/>
      <c r="M139" s="255"/>
      <c r="N139" s="264" t="str">
        <f t="shared" si="19"/>
        <v/>
      </c>
      <c r="O139" s="263" t="str">
        <f t="shared" si="11"/>
        <v/>
      </c>
      <c r="P139" s="265" t="str">
        <f t="shared" si="1"/>
        <v/>
      </c>
      <c r="Q139" s="265" t="str">
        <f t="shared" si="12"/>
        <v/>
      </c>
      <c r="R139" s="264" t="str">
        <f t="shared" si="6"/>
        <v/>
      </c>
      <c r="S139" s="264" t="str">
        <f t="shared" si="7"/>
        <v/>
      </c>
      <c r="T139" s="264" t="str">
        <f t="shared" si="8"/>
        <v/>
      </c>
      <c r="U139" s="264" t="str">
        <f t="shared" si="9"/>
        <v/>
      </c>
      <c r="V139" s="264" t="str">
        <f t="shared" si="22"/>
        <v/>
      </c>
      <c r="W139" s="264" t="str">
        <f t="shared" si="24"/>
        <v/>
      </c>
      <c r="X139" s="263" t="str">
        <f t="shared" si="18"/>
        <v/>
      </c>
      <c r="Y139" s="266">
        <f t="shared" si="23"/>
        <v>0</v>
      </c>
      <c r="Z139" s="257"/>
      <c r="AA139" s="257"/>
    </row>
    <row r="140" spans="1:27" ht="12.75" hidden="1" customHeight="1">
      <c r="A140" s="258" t="s">
        <v>250</v>
      </c>
      <c r="B140" s="259"/>
      <c r="C140" s="260"/>
      <c r="D140" s="261"/>
      <c r="E140" s="262"/>
      <c r="F140" s="262"/>
      <c r="G140" s="253"/>
      <c r="H140" s="254"/>
      <c r="I140" s="255"/>
      <c r="J140" s="263" t="str">
        <f t="shared" si="21"/>
        <v/>
      </c>
      <c r="K140" s="255"/>
      <c r="L140" s="255"/>
      <c r="M140" s="255"/>
      <c r="N140" s="264" t="str">
        <f t="shared" si="19"/>
        <v/>
      </c>
      <c r="O140" s="263" t="str">
        <f t="shared" si="11"/>
        <v/>
      </c>
      <c r="P140" s="265" t="str">
        <f t="shared" si="1"/>
        <v/>
      </c>
      <c r="Q140" s="265" t="str">
        <f t="shared" si="12"/>
        <v/>
      </c>
      <c r="R140" s="264" t="str">
        <f t="shared" si="6"/>
        <v/>
      </c>
      <c r="S140" s="264" t="str">
        <f t="shared" si="7"/>
        <v/>
      </c>
      <c r="T140" s="264" t="str">
        <f t="shared" si="8"/>
        <v/>
      </c>
      <c r="U140" s="264" t="str">
        <f t="shared" si="9"/>
        <v/>
      </c>
      <c r="V140" s="264" t="str">
        <f t="shared" si="22"/>
        <v/>
      </c>
      <c r="W140" s="264" t="str">
        <f t="shared" si="24"/>
        <v/>
      </c>
      <c r="X140" s="263" t="str">
        <f t="shared" si="18"/>
        <v/>
      </c>
      <c r="Y140" s="266">
        <f t="shared" si="23"/>
        <v>0</v>
      </c>
      <c r="Z140" s="257"/>
      <c r="AA140" s="257"/>
    </row>
    <row r="141" spans="1:27" ht="12.75" hidden="1" customHeight="1">
      <c r="A141" s="258" t="s">
        <v>250</v>
      </c>
      <c r="B141" s="259"/>
      <c r="C141" s="260"/>
      <c r="D141" s="261"/>
      <c r="E141" s="262"/>
      <c r="F141" s="262"/>
      <c r="G141" s="253"/>
      <c r="H141" s="254"/>
      <c r="I141" s="255"/>
      <c r="J141" s="263" t="str">
        <f t="shared" si="21"/>
        <v/>
      </c>
      <c r="K141" s="255"/>
      <c r="L141" s="255"/>
      <c r="M141" s="255"/>
      <c r="N141" s="264" t="str">
        <f t="shared" si="19"/>
        <v/>
      </c>
      <c r="O141" s="263" t="str">
        <f t="shared" si="11"/>
        <v/>
      </c>
      <c r="P141" s="265" t="str">
        <f t="shared" si="1"/>
        <v/>
      </c>
      <c r="Q141" s="265" t="str">
        <f t="shared" si="12"/>
        <v/>
      </c>
      <c r="R141" s="264" t="str">
        <f t="shared" si="6"/>
        <v/>
      </c>
      <c r="S141" s="264" t="str">
        <f t="shared" si="7"/>
        <v/>
      </c>
      <c r="T141" s="264" t="str">
        <f t="shared" si="8"/>
        <v/>
      </c>
      <c r="U141" s="264" t="str">
        <f t="shared" si="9"/>
        <v/>
      </c>
      <c r="V141" s="264" t="str">
        <f t="shared" si="22"/>
        <v/>
      </c>
      <c r="W141" s="264" t="str">
        <f t="shared" si="24"/>
        <v/>
      </c>
      <c r="X141" s="263" t="str">
        <f t="shared" si="18"/>
        <v/>
      </c>
      <c r="Y141" s="266">
        <f t="shared" si="23"/>
        <v>0</v>
      </c>
      <c r="Z141" s="257"/>
      <c r="AA141" s="257"/>
    </row>
    <row r="142" spans="1:27" ht="12.75" hidden="1" customHeight="1">
      <c r="A142" s="258" t="s">
        <v>250</v>
      </c>
      <c r="B142" s="259"/>
      <c r="C142" s="260"/>
      <c r="D142" s="261"/>
      <c r="E142" s="262"/>
      <c r="F142" s="262"/>
      <c r="G142" s="253"/>
      <c r="H142" s="254"/>
      <c r="I142" s="255"/>
      <c r="J142" s="263" t="str">
        <f t="shared" si="21"/>
        <v/>
      </c>
      <c r="K142" s="255"/>
      <c r="L142" s="255"/>
      <c r="M142" s="255"/>
      <c r="N142" s="264" t="str">
        <f t="shared" si="19"/>
        <v/>
      </c>
      <c r="O142" s="263" t="str">
        <f t="shared" si="11"/>
        <v/>
      </c>
      <c r="P142" s="265" t="str">
        <f t="shared" si="1"/>
        <v/>
      </c>
      <c r="Q142" s="265" t="str">
        <f t="shared" si="12"/>
        <v/>
      </c>
      <c r="R142" s="264" t="str">
        <f t="shared" si="6"/>
        <v/>
      </c>
      <c r="S142" s="264" t="str">
        <f t="shared" si="7"/>
        <v/>
      </c>
      <c r="T142" s="264" t="str">
        <f t="shared" si="8"/>
        <v/>
      </c>
      <c r="U142" s="264" t="str">
        <f t="shared" si="9"/>
        <v/>
      </c>
      <c r="V142" s="264" t="str">
        <f t="shared" si="22"/>
        <v/>
      </c>
      <c r="W142" s="264" t="str">
        <f t="shared" si="24"/>
        <v/>
      </c>
      <c r="X142" s="263" t="str">
        <f t="shared" si="18"/>
        <v/>
      </c>
      <c r="Y142" s="266">
        <f t="shared" si="23"/>
        <v>0</v>
      </c>
      <c r="Z142" s="257"/>
      <c r="AA142" s="257"/>
    </row>
    <row r="143" spans="1:27" ht="12.75" hidden="1" customHeight="1">
      <c r="A143" s="258" t="s">
        <v>250</v>
      </c>
      <c r="B143" s="259"/>
      <c r="C143" s="260"/>
      <c r="D143" s="261"/>
      <c r="E143" s="262"/>
      <c r="F143" s="262"/>
      <c r="G143" s="253"/>
      <c r="H143" s="254"/>
      <c r="I143" s="255"/>
      <c r="J143" s="263" t="str">
        <f t="shared" si="21"/>
        <v/>
      </c>
      <c r="K143" s="255"/>
      <c r="L143" s="255"/>
      <c r="M143" s="255"/>
      <c r="N143" s="264" t="str">
        <f t="shared" si="19"/>
        <v/>
      </c>
      <c r="O143" s="263" t="str">
        <f t="shared" si="11"/>
        <v/>
      </c>
      <c r="P143" s="265" t="str">
        <f t="shared" si="1"/>
        <v/>
      </c>
      <c r="Q143" s="265" t="str">
        <f t="shared" si="12"/>
        <v/>
      </c>
      <c r="R143" s="264" t="str">
        <f t="shared" si="6"/>
        <v/>
      </c>
      <c r="S143" s="264" t="str">
        <f t="shared" si="7"/>
        <v/>
      </c>
      <c r="T143" s="264" t="str">
        <f t="shared" si="8"/>
        <v/>
      </c>
      <c r="U143" s="264" t="str">
        <f t="shared" si="9"/>
        <v/>
      </c>
      <c r="V143" s="264" t="str">
        <f t="shared" si="22"/>
        <v/>
      </c>
      <c r="W143" s="264" t="str">
        <f t="shared" si="24"/>
        <v/>
      </c>
      <c r="X143" s="263" t="str">
        <f t="shared" si="18"/>
        <v/>
      </c>
      <c r="Y143" s="266">
        <f t="shared" si="23"/>
        <v>0</v>
      </c>
      <c r="Z143" s="257"/>
      <c r="AA143" s="257"/>
    </row>
    <row r="144" spans="1:27" ht="12.75" hidden="1" customHeight="1">
      <c r="A144" s="258" t="s">
        <v>250</v>
      </c>
      <c r="B144" s="259"/>
      <c r="C144" s="260"/>
      <c r="D144" s="261"/>
      <c r="E144" s="262"/>
      <c r="F144" s="262"/>
      <c r="G144" s="253"/>
      <c r="H144" s="254"/>
      <c r="I144" s="255"/>
      <c r="J144" s="263" t="str">
        <f t="shared" si="21"/>
        <v/>
      </c>
      <c r="K144" s="255"/>
      <c r="L144" s="255"/>
      <c r="M144" s="255"/>
      <c r="N144" s="264" t="str">
        <f t="shared" si="19"/>
        <v/>
      </c>
      <c r="O144" s="263" t="str">
        <f t="shared" si="11"/>
        <v/>
      </c>
      <c r="P144" s="265" t="str">
        <f t="shared" si="1"/>
        <v/>
      </c>
      <c r="Q144" s="265" t="str">
        <f t="shared" si="12"/>
        <v/>
      </c>
      <c r="R144" s="264" t="str">
        <f t="shared" si="6"/>
        <v/>
      </c>
      <c r="S144" s="264" t="str">
        <f t="shared" si="7"/>
        <v/>
      </c>
      <c r="T144" s="264" t="str">
        <f t="shared" si="8"/>
        <v/>
      </c>
      <c r="U144" s="264" t="str">
        <f t="shared" si="9"/>
        <v/>
      </c>
      <c r="V144" s="264" t="str">
        <f t="shared" si="22"/>
        <v/>
      </c>
      <c r="W144" s="264" t="str">
        <f t="shared" si="24"/>
        <v/>
      </c>
      <c r="X144" s="263" t="str">
        <f t="shared" si="18"/>
        <v/>
      </c>
      <c r="Y144" s="266">
        <f t="shared" si="23"/>
        <v>0</v>
      </c>
      <c r="Z144" s="257"/>
      <c r="AA144" s="257"/>
    </row>
    <row r="145" spans="1:27" ht="12.75" hidden="1" customHeight="1">
      <c r="A145" s="258" t="s">
        <v>250</v>
      </c>
      <c r="B145" s="259"/>
      <c r="C145" s="260"/>
      <c r="D145" s="261"/>
      <c r="E145" s="262"/>
      <c r="F145" s="262"/>
      <c r="G145" s="253"/>
      <c r="H145" s="254"/>
      <c r="I145" s="255"/>
      <c r="J145" s="263" t="str">
        <f t="shared" si="21"/>
        <v/>
      </c>
      <c r="K145" s="255"/>
      <c r="L145" s="255"/>
      <c r="M145" s="255"/>
      <c r="N145" s="264" t="str">
        <f t="shared" si="19"/>
        <v/>
      </c>
      <c r="O145" s="263" t="str">
        <f t="shared" si="11"/>
        <v/>
      </c>
      <c r="P145" s="265" t="str">
        <f t="shared" si="1"/>
        <v/>
      </c>
      <c r="Q145" s="265" t="str">
        <f t="shared" si="12"/>
        <v/>
      </c>
      <c r="R145" s="264" t="str">
        <f t="shared" si="6"/>
        <v/>
      </c>
      <c r="S145" s="264" t="str">
        <f t="shared" si="7"/>
        <v/>
      </c>
      <c r="T145" s="264" t="str">
        <f t="shared" si="8"/>
        <v/>
      </c>
      <c r="U145" s="264" t="str">
        <f t="shared" si="9"/>
        <v/>
      </c>
      <c r="V145" s="264" t="str">
        <f t="shared" si="22"/>
        <v/>
      </c>
      <c r="W145" s="264" t="str">
        <f t="shared" si="24"/>
        <v/>
      </c>
      <c r="X145" s="263" t="str">
        <f t="shared" si="18"/>
        <v/>
      </c>
      <c r="Y145" s="266">
        <f t="shared" si="23"/>
        <v>0</v>
      </c>
      <c r="Z145" s="257"/>
      <c r="AA145" s="257"/>
    </row>
    <row r="146" spans="1:27" ht="12.75" hidden="1" customHeight="1">
      <c r="A146" s="258" t="s">
        <v>250</v>
      </c>
      <c r="B146" s="259"/>
      <c r="C146" s="260"/>
      <c r="D146" s="261"/>
      <c r="E146" s="262"/>
      <c r="F146" s="262"/>
      <c r="G146" s="253"/>
      <c r="H146" s="254"/>
      <c r="I146" s="255"/>
      <c r="J146" s="263" t="str">
        <f t="shared" si="21"/>
        <v/>
      </c>
      <c r="K146" s="255"/>
      <c r="L146" s="255"/>
      <c r="M146" s="255"/>
      <c r="N146" s="264" t="str">
        <f t="shared" si="19"/>
        <v/>
      </c>
      <c r="O146" s="263" t="str">
        <f t="shared" si="11"/>
        <v/>
      </c>
      <c r="P146" s="265" t="str">
        <f t="shared" si="1"/>
        <v/>
      </c>
      <c r="Q146" s="265" t="str">
        <f t="shared" si="12"/>
        <v/>
      </c>
      <c r="R146" s="264" t="str">
        <f t="shared" si="6"/>
        <v/>
      </c>
      <c r="S146" s="264" t="str">
        <f t="shared" si="7"/>
        <v/>
      </c>
      <c r="T146" s="264" t="str">
        <f t="shared" si="8"/>
        <v/>
      </c>
      <c r="U146" s="264" t="str">
        <f t="shared" si="9"/>
        <v/>
      </c>
      <c r="V146" s="264" t="str">
        <f t="shared" si="22"/>
        <v/>
      </c>
      <c r="W146" s="264" t="str">
        <f t="shared" si="24"/>
        <v/>
      </c>
      <c r="X146" s="263" t="str">
        <f t="shared" si="18"/>
        <v/>
      </c>
      <c r="Y146" s="266">
        <f t="shared" si="23"/>
        <v>0</v>
      </c>
      <c r="Z146" s="257"/>
      <c r="AA146" s="257"/>
    </row>
    <row r="147" spans="1:27" ht="12.75" hidden="1" customHeight="1">
      <c r="A147" s="258" t="s">
        <v>250</v>
      </c>
      <c r="B147" s="259"/>
      <c r="C147" s="260"/>
      <c r="D147" s="261"/>
      <c r="E147" s="262"/>
      <c r="F147" s="262"/>
      <c r="G147" s="253"/>
      <c r="H147" s="254"/>
      <c r="I147" s="255"/>
      <c r="J147" s="263" t="str">
        <f t="shared" si="21"/>
        <v/>
      </c>
      <c r="K147" s="255"/>
      <c r="L147" s="255"/>
      <c r="M147" s="255"/>
      <c r="N147" s="264" t="str">
        <f t="shared" si="19"/>
        <v/>
      </c>
      <c r="O147" s="263" t="str">
        <f t="shared" si="11"/>
        <v/>
      </c>
      <c r="P147" s="265" t="str">
        <f t="shared" si="1"/>
        <v/>
      </c>
      <c r="Q147" s="265" t="str">
        <f t="shared" si="12"/>
        <v/>
      </c>
      <c r="R147" s="264" t="str">
        <f t="shared" si="6"/>
        <v/>
      </c>
      <c r="S147" s="264" t="str">
        <f t="shared" si="7"/>
        <v/>
      </c>
      <c r="T147" s="264" t="str">
        <f t="shared" si="8"/>
        <v/>
      </c>
      <c r="U147" s="264" t="str">
        <f t="shared" si="9"/>
        <v/>
      </c>
      <c r="V147" s="264" t="str">
        <f t="shared" si="22"/>
        <v/>
      </c>
      <c r="W147" s="264" t="str">
        <f t="shared" si="24"/>
        <v/>
      </c>
      <c r="X147" s="263" t="str">
        <f t="shared" si="18"/>
        <v/>
      </c>
      <c r="Y147" s="266">
        <f t="shared" si="23"/>
        <v>0</v>
      </c>
      <c r="Z147" s="257"/>
      <c r="AA147" s="257"/>
    </row>
    <row r="148" spans="1:27" ht="12.75" hidden="1" customHeight="1">
      <c r="A148" s="258" t="s">
        <v>250</v>
      </c>
      <c r="B148" s="259"/>
      <c r="C148" s="260"/>
      <c r="D148" s="261"/>
      <c r="E148" s="262"/>
      <c r="F148" s="262"/>
      <c r="G148" s="253"/>
      <c r="H148" s="254"/>
      <c r="I148" s="255"/>
      <c r="J148" s="263" t="str">
        <f t="shared" si="21"/>
        <v/>
      </c>
      <c r="K148" s="255"/>
      <c r="L148" s="255"/>
      <c r="M148" s="255"/>
      <c r="N148" s="264" t="str">
        <f t="shared" si="19"/>
        <v/>
      </c>
      <c r="O148" s="263" t="str">
        <f t="shared" si="11"/>
        <v/>
      </c>
      <c r="P148" s="265" t="str">
        <f t="shared" si="1"/>
        <v/>
      </c>
      <c r="Q148" s="265" t="str">
        <f t="shared" si="12"/>
        <v/>
      </c>
      <c r="R148" s="264" t="str">
        <f t="shared" si="6"/>
        <v/>
      </c>
      <c r="S148" s="264" t="str">
        <f t="shared" si="7"/>
        <v/>
      </c>
      <c r="T148" s="264" t="str">
        <f t="shared" si="8"/>
        <v/>
      </c>
      <c r="U148" s="264" t="str">
        <f t="shared" si="9"/>
        <v/>
      </c>
      <c r="V148" s="264" t="str">
        <f t="shared" si="22"/>
        <v/>
      </c>
      <c r="W148" s="264" t="str">
        <f t="shared" si="24"/>
        <v/>
      </c>
      <c r="X148" s="263" t="str">
        <f t="shared" si="18"/>
        <v/>
      </c>
      <c r="Y148" s="266">
        <f t="shared" si="23"/>
        <v>0</v>
      </c>
      <c r="Z148" s="257"/>
      <c r="AA148" s="257"/>
    </row>
    <row r="149" spans="1:27" ht="12.75" hidden="1" customHeight="1">
      <c r="A149" s="258" t="s">
        <v>250</v>
      </c>
      <c r="B149" s="259"/>
      <c r="C149" s="260"/>
      <c r="D149" s="261"/>
      <c r="E149" s="262"/>
      <c r="F149" s="262"/>
      <c r="G149" s="253"/>
      <c r="H149" s="254"/>
      <c r="I149" s="255"/>
      <c r="J149" s="263" t="str">
        <f t="shared" si="21"/>
        <v/>
      </c>
      <c r="K149" s="255"/>
      <c r="L149" s="255"/>
      <c r="M149" s="255"/>
      <c r="N149" s="264" t="str">
        <f t="shared" si="19"/>
        <v/>
      </c>
      <c r="O149" s="263" t="str">
        <f t="shared" si="11"/>
        <v/>
      </c>
      <c r="P149" s="265" t="str">
        <f t="shared" si="1"/>
        <v/>
      </c>
      <c r="Q149" s="265" t="str">
        <f t="shared" si="12"/>
        <v/>
      </c>
      <c r="R149" s="264" t="str">
        <f t="shared" si="6"/>
        <v/>
      </c>
      <c r="S149" s="264" t="str">
        <f t="shared" si="7"/>
        <v/>
      </c>
      <c r="T149" s="264" t="str">
        <f t="shared" si="8"/>
        <v/>
      </c>
      <c r="U149" s="264" t="str">
        <f t="shared" si="9"/>
        <v/>
      </c>
      <c r="V149" s="264" t="str">
        <f t="shared" si="22"/>
        <v/>
      </c>
      <c r="W149" s="264" t="str">
        <f t="shared" si="24"/>
        <v/>
      </c>
      <c r="X149" s="263" t="str">
        <f t="shared" si="18"/>
        <v/>
      </c>
      <c r="Y149" s="266">
        <f t="shared" si="23"/>
        <v>0</v>
      </c>
      <c r="Z149" s="257"/>
      <c r="AA149" s="257"/>
    </row>
    <row r="150" spans="1:27" ht="12.75" hidden="1" customHeight="1">
      <c r="A150" s="258" t="s">
        <v>250</v>
      </c>
      <c r="B150" s="259"/>
      <c r="C150" s="260"/>
      <c r="D150" s="261"/>
      <c r="E150" s="262"/>
      <c r="F150" s="262"/>
      <c r="G150" s="253"/>
      <c r="H150" s="254"/>
      <c r="I150" s="255"/>
      <c r="J150" s="263" t="str">
        <f t="shared" si="21"/>
        <v/>
      </c>
      <c r="K150" s="255"/>
      <c r="L150" s="255"/>
      <c r="M150" s="255"/>
      <c r="N150" s="264" t="str">
        <f t="shared" si="19"/>
        <v/>
      </c>
      <c r="O150" s="263" t="str">
        <f t="shared" si="11"/>
        <v/>
      </c>
      <c r="P150" s="265" t="str">
        <f t="shared" si="1"/>
        <v/>
      </c>
      <c r="Q150" s="265" t="str">
        <f t="shared" si="12"/>
        <v/>
      </c>
      <c r="R150" s="264" t="str">
        <f t="shared" si="6"/>
        <v/>
      </c>
      <c r="S150" s="264" t="str">
        <f t="shared" si="7"/>
        <v/>
      </c>
      <c r="T150" s="264" t="str">
        <f t="shared" si="8"/>
        <v/>
      </c>
      <c r="U150" s="264" t="str">
        <f t="shared" si="9"/>
        <v/>
      </c>
      <c r="V150" s="264" t="str">
        <f t="shared" si="22"/>
        <v/>
      </c>
      <c r="W150" s="264" t="str">
        <f t="shared" si="24"/>
        <v/>
      </c>
      <c r="X150" s="263" t="str">
        <f t="shared" si="18"/>
        <v/>
      </c>
      <c r="Y150" s="266">
        <f t="shared" si="23"/>
        <v>0</v>
      </c>
      <c r="Z150" s="257"/>
      <c r="AA150" s="257"/>
    </row>
    <row r="151" spans="1:27" ht="12.75" hidden="1" customHeight="1">
      <c r="A151" s="258" t="s">
        <v>250</v>
      </c>
      <c r="B151" s="259"/>
      <c r="C151" s="260"/>
      <c r="D151" s="261"/>
      <c r="E151" s="262"/>
      <c r="F151" s="262"/>
      <c r="G151" s="253"/>
      <c r="H151" s="254"/>
      <c r="I151" s="255"/>
      <c r="J151" s="263" t="str">
        <f t="shared" si="21"/>
        <v/>
      </c>
      <c r="K151" s="255"/>
      <c r="L151" s="255"/>
      <c r="M151" s="255"/>
      <c r="N151" s="264" t="str">
        <f t="shared" si="19"/>
        <v/>
      </c>
      <c r="O151" s="263" t="str">
        <f t="shared" si="11"/>
        <v/>
      </c>
      <c r="P151" s="265" t="str">
        <f t="shared" si="1"/>
        <v/>
      </c>
      <c r="Q151" s="265" t="str">
        <f t="shared" si="12"/>
        <v/>
      </c>
      <c r="R151" s="264" t="str">
        <f t="shared" si="6"/>
        <v/>
      </c>
      <c r="S151" s="264" t="str">
        <f t="shared" si="7"/>
        <v/>
      </c>
      <c r="T151" s="264" t="str">
        <f t="shared" si="8"/>
        <v/>
      </c>
      <c r="U151" s="264" t="str">
        <f t="shared" si="9"/>
        <v/>
      </c>
      <c r="V151" s="264" t="str">
        <f t="shared" si="22"/>
        <v/>
      </c>
      <c r="W151" s="264" t="str">
        <f t="shared" si="24"/>
        <v/>
      </c>
      <c r="X151" s="263" t="str">
        <f t="shared" si="18"/>
        <v/>
      </c>
      <c r="Y151" s="266">
        <f t="shared" si="23"/>
        <v>0</v>
      </c>
      <c r="Z151" s="257"/>
      <c r="AA151" s="257"/>
    </row>
    <row r="152" spans="1:27" ht="12.75" hidden="1" customHeight="1">
      <c r="A152" s="258" t="s">
        <v>250</v>
      </c>
      <c r="B152" s="259"/>
      <c r="C152" s="260"/>
      <c r="D152" s="261"/>
      <c r="E152" s="262"/>
      <c r="F152" s="262"/>
      <c r="G152" s="253"/>
      <c r="H152" s="254"/>
      <c r="I152" s="255"/>
      <c r="J152" s="263" t="str">
        <f t="shared" si="21"/>
        <v/>
      </c>
      <c r="K152" s="255"/>
      <c r="L152" s="255"/>
      <c r="M152" s="255"/>
      <c r="N152" s="264" t="str">
        <f t="shared" si="19"/>
        <v/>
      </c>
      <c r="O152" s="263" t="str">
        <f t="shared" si="11"/>
        <v/>
      </c>
      <c r="P152" s="265" t="str">
        <f t="shared" si="1"/>
        <v/>
      </c>
      <c r="Q152" s="265" t="str">
        <f t="shared" si="12"/>
        <v/>
      </c>
      <c r="R152" s="264" t="str">
        <f t="shared" si="6"/>
        <v/>
      </c>
      <c r="S152" s="264" t="str">
        <f t="shared" si="7"/>
        <v/>
      </c>
      <c r="T152" s="264" t="str">
        <f t="shared" si="8"/>
        <v/>
      </c>
      <c r="U152" s="264" t="str">
        <f t="shared" si="9"/>
        <v/>
      </c>
      <c r="V152" s="264" t="str">
        <f t="shared" si="22"/>
        <v/>
      </c>
      <c r="W152" s="264" t="str">
        <f t="shared" si="24"/>
        <v/>
      </c>
      <c r="X152" s="263" t="str">
        <f t="shared" si="18"/>
        <v/>
      </c>
      <c r="Y152" s="266">
        <f t="shared" si="23"/>
        <v>0</v>
      </c>
      <c r="Z152" s="257"/>
      <c r="AA152" s="257"/>
    </row>
    <row r="153" spans="1:27" ht="12.75" hidden="1" customHeight="1">
      <c r="A153" s="258" t="s">
        <v>250</v>
      </c>
      <c r="B153" s="259"/>
      <c r="C153" s="260"/>
      <c r="D153" s="261"/>
      <c r="E153" s="262"/>
      <c r="F153" s="262"/>
      <c r="G153" s="253"/>
      <c r="H153" s="254"/>
      <c r="I153" s="255"/>
      <c r="J153" s="263" t="str">
        <f t="shared" si="21"/>
        <v/>
      </c>
      <c r="K153" s="255"/>
      <c r="L153" s="255"/>
      <c r="M153" s="255"/>
      <c r="N153" s="264" t="str">
        <f t="shared" si="19"/>
        <v/>
      </c>
      <c r="O153" s="263" t="str">
        <f t="shared" si="11"/>
        <v/>
      </c>
      <c r="P153" s="265" t="str">
        <f t="shared" si="1"/>
        <v/>
      </c>
      <c r="Q153" s="265" t="str">
        <f t="shared" si="12"/>
        <v/>
      </c>
      <c r="R153" s="264" t="str">
        <f t="shared" si="6"/>
        <v/>
      </c>
      <c r="S153" s="264" t="str">
        <f t="shared" si="7"/>
        <v/>
      </c>
      <c r="T153" s="264" t="str">
        <f t="shared" si="8"/>
        <v/>
      </c>
      <c r="U153" s="264" t="str">
        <f t="shared" si="9"/>
        <v/>
      </c>
      <c r="V153" s="264" t="str">
        <f t="shared" si="22"/>
        <v/>
      </c>
      <c r="W153" s="264" t="str">
        <f t="shared" si="24"/>
        <v/>
      </c>
      <c r="X153" s="263" t="str">
        <f t="shared" si="18"/>
        <v/>
      </c>
      <c r="Y153" s="266">
        <f t="shared" si="23"/>
        <v>0</v>
      </c>
      <c r="Z153" s="257"/>
      <c r="AA153" s="257"/>
    </row>
    <row r="154" spans="1:27" ht="12.75" hidden="1" customHeight="1">
      <c r="A154" s="258" t="s">
        <v>250</v>
      </c>
      <c r="B154" s="259"/>
      <c r="C154" s="260"/>
      <c r="D154" s="261"/>
      <c r="E154" s="262"/>
      <c r="F154" s="262"/>
      <c r="G154" s="253"/>
      <c r="H154" s="254"/>
      <c r="I154" s="255"/>
      <c r="J154" s="263" t="str">
        <f t="shared" si="21"/>
        <v/>
      </c>
      <c r="K154" s="255"/>
      <c r="L154" s="255"/>
      <c r="M154" s="255"/>
      <c r="N154" s="264" t="str">
        <f t="shared" si="19"/>
        <v/>
      </c>
      <c r="O154" s="263" t="str">
        <f t="shared" si="11"/>
        <v/>
      </c>
      <c r="P154" s="265" t="str">
        <f t="shared" si="1"/>
        <v/>
      </c>
      <c r="Q154" s="265" t="str">
        <f t="shared" si="12"/>
        <v/>
      </c>
      <c r="R154" s="264" t="str">
        <f t="shared" si="6"/>
        <v/>
      </c>
      <c r="S154" s="264" t="str">
        <f t="shared" si="7"/>
        <v/>
      </c>
      <c r="T154" s="264" t="str">
        <f t="shared" si="8"/>
        <v/>
      </c>
      <c r="U154" s="264" t="str">
        <f t="shared" si="9"/>
        <v/>
      </c>
      <c r="V154" s="264" t="str">
        <f t="shared" si="22"/>
        <v/>
      </c>
      <c r="W154" s="264" t="str">
        <f t="shared" si="24"/>
        <v/>
      </c>
      <c r="X154" s="263" t="str">
        <f t="shared" si="18"/>
        <v/>
      </c>
      <c r="Y154" s="266">
        <f t="shared" si="23"/>
        <v>0</v>
      </c>
      <c r="Z154" s="257"/>
      <c r="AA154" s="257"/>
    </row>
    <row r="155" spans="1:27" ht="12.75" hidden="1" customHeight="1">
      <c r="A155" s="258" t="s">
        <v>250</v>
      </c>
      <c r="B155" s="259"/>
      <c r="C155" s="260"/>
      <c r="D155" s="261"/>
      <c r="E155" s="262"/>
      <c r="F155" s="262"/>
      <c r="G155" s="253"/>
      <c r="H155" s="254"/>
      <c r="I155" s="255"/>
      <c r="J155" s="263" t="str">
        <f t="shared" si="21"/>
        <v/>
      </c>
      <c r="K155" s="255"/>
      <c r="L155" s="255"/>
      <c r="M155" s="255"/>
      <c r="N155" s="264" t="str">
        <f t="shared" si="19"/>
        <v/>
      </c>
      <c r="O155" s="263" t="str">
        <f t="shared" si="11"/>
        <v/>
      </c>
      <c r="P155" s="265" t="str">
        <f t="shared" si="1"/>
        <v/>
      </c>
      <c r="Q155" s="265" t="str">
        <f t="shared" si="12"/>
        <v/>
      </c>
      <c r="R155" s="264" t="str">
        <f t="shared" si="6"/>
        <v/>
      </c>
      <c r="S155" s="264" t="str">
        <f t="shared" si="7"/>
        <v/>
      </c>
      <c r="T155" s="264" t="str">
        <f t="shared" si="8"/>
        <v/>
      </c>
      <c r="U155" s="264" t="str">
        <f t="shared" si="9"/>
        <v/>
      </c>
      <c r="V155" s="264" t="str">
        <f t="shared" si="22"/>
        <v/>
      </c>
      <c r="W155" s="264" t="str">
        <f t="shared" si="24"/>
        <v/>
      </c>
      <c r="X155" s="263" t="str">
        <f t="shared" si="18"/>
        <v/>
      </c>
      <c r="Y155" s="266">
        <f t="shared" si="23"/>
        <v>0</v>
      </c>
      <c r="Z155" s="257"/>
      <c r="AA155" s="257"/>
    </row>
    <row r="156" spans="1:27" ht="12.75" hidden="1" customHeight="1">
      <c r="A156" s="258" t="s">
        <v>250</v>
      </c>
      <c r="B156" s="259"/>
      <c r="C156" s="260"/>
      <c r="D156" s="261"/>
      <c r="E156" s="262"/>
      <c r="F156" s="262"/>
      <c r="G156" s="253"/>
      <c r="H156" s="254"/>
      <c r="I156" s="255"/>
      <c r="J156" s="263" t="str">
        <f t="shared" si="21"/>
        <v/>
      </c>
      <c r="K156" s="255"/>
      <c r="L156" s="255"/>
      <c r="M156" s="255"/>
      <c r="N156" s="264" t="str">
        <f t="shared" si="19"/>
        <v/>
      </c>
      <c r="O156" s="263" t="str">
        <f t="shared" si="11"/>
        <v/>
      </c>
      <c r="P156" s="265" t="str">
        <f t="shared" si="1"/>
        <v/>
      </c>
      <c r="Q156" s="265" t="str">
        <f t="shared" si="12"/>
        <v/>
      </c>
      <c r="R156" s="264" t="str">
        <f t="shared" si="6"/>
        <v/>
      </c>
      <c r="S156" s="264" t="str">
        <f t="shared" si="7"/>
        <v/>
      </c>
      <c r="T156" s="264" t="str">
        <f t="shared" si="8"/>
        <v/>
      </c>
      <c r="U156" s="264" t="str">
        <f t="shared" si="9"/>
        <v/>
      </c>
      <c r="V156" s="264" t="str">
        <f t="shared" si="22"/>
        <v/>
      </c>
      <c r="W156" s="264" t="str">
        <f t="shared" si="24"/>
        <v/>
      </c>
      <c r="X156" s="263" t="str">
        <f t="shared" si="18"/>
        <v/>
      </c>
      <c r="Y156" s="266">
        <f t="shared" si="23"/>
        <v>0</v>
      </c>
      <c r="Z156" s="257"/>
      <c r="AA156" s="257"/>
    </row>
    <row r="157" spans="1:27" ht="12.75" hidden="1" customHeight="1">
      <c r="A157" s="258" t="s">
        <v>250</v>
      </c>
      <c r="B157" s="259"/>
      <c r="C157" s="260"/>
      <c r="D157" s="261"/>
      <c r="E157" s="262"/>
      <c r="F157" s="262"/>
      <c r="G157" s="253"/>
      <c r="H157" s="254"/>
      <c r="I157" s="255"/>
      <c r="J157" s="263" t="str">
        <f t="shared" si="21"/>
        <v/>
      </c>
      <c r="K157" s="255"/>
      <c r="L157" s="255"/>
      <c r="M157" s="255"/>
      <c r="N157" s="264" t="str">
        <f t="shared" si="19"/>
        <v/>
      </c>
      <c r="O157" s="263" t="str">
        <f t="shared" si="11"/>
        <v/>
      </c>
      <c r="P157" s="265" t="str">
        <f t="shared" si="1"/>
        <v/>
      </c>
      <c r="Q157" s="265" t="str">
        <f t="shared" si="12"/>
        <v/>
      </c>
      <c r="R157" s="264" t="str">
        <f t="shared" si="6"/>
        <v/>
      </c>
      <c r="S157" s="264" t="str">
        <f t="shared" si="7"/>
        <v/>
      </c>
      <c r="T157" s="264" t="str">
        <f t="shared" si="8"/>
        <v/>
      </c>
      <c r="U157" s="264" t="str">
        <f t="shared" si="9"/>
        <v/>
      </c>
      <c r="V157" s="264" t="str">
        <f t="shared" si="22"/>
        <v/>
      </c>
      <c r="W157" s="264" t="str">
        <f t="shared" si="24"/>
        <v/>
      </c>
      <c r="X157" s="263" t="str">
        <f t="shared" si="18"/>
        <v/>
      </c>
      <c r="Y157" s="266">
        <f t="shared" si="23"/>
        <v>0</v>
      </c>
      <c r="Z157" s="257"/>
      <c r="AA157" s="257"/>
    </row>
    <row r="158" spans="1:27" ht="12.75" hidden="1" customHeight="1">
      <c r="A158" s="258" t="s">
        <v>250</v>
      </c>
      <c r="B158" s="259"/>
      <c r="C158" s="260"/>
      <c r="D158" s="261"/>
      <c r="E158" s="262"/>
      <c r="F158" s="262"/>
      <c r="G158" s="253"/>
      <c r="H158" s="254"/>
      <c r="I158" s="255"/>
      <c r="J158" s="263" t="str">
        <f t="shared" si="21"/>
        <v/>
      </c>
      <c r="K158" s="255"/>
      <c r="L158" s="255"/>
      <c r="M158" s="255"/>
      <c r="N158" s="264" t="str">
        <f t="shared" si="19"/>
        <v/>
      </c>
      <c r="O158" s="263" t="str">
        <f t="shared" si="11"/>
        <v/>
      </c>
      <c r="P158" s="265" t="str">
        <f t="shared" ref="P158:P221" si="38">IF($Y158 = 1,IF($P$23="No",$P$24,0),"")</f>
        <v/>
      </c>
      <c r="Q158" s="265" t="str">
        <f t="shared" si="12"/>
        <v/>
      </c>
      <c r="R158" s="264" t="str">
        <f t="shared" ref="R158:R221" si="39">IF($Y158 = 1,IFERROR(IF($P$34="Per Bed",$Q$34,$Q$34 /F158),0) + IFERROR(IF($P$35="Per Bed",$Q$35,$Q$35/F158),0),"")</f>
        <v/>
      </c>
      <c r="S158" s="264" t="str">
        <f t="shared" ref="S158:S221" si="40">IF($Y158 = 1,IFERROR(IF($P$36="Per Bed",$Q$36,$Q$36/F158),0),"")</f>
        <v/>
      </c>
      <c r="T158" s="264" t="str">
        <f t="shared" ref="T158:T221" si="41">IF($Y158 = 1,IFERROR(IF($P$38="Per Bed",$Q$38,$Q$38 /F158),0) + IFERROR(IF($P$39="Per Bed",$Q$39,$Q$39/F158),0),"")</f>
        <v/>
      </c>
      <c r="U158" s="264" t="str">
        <f t="shared" ref="U158:U221" si="42">IF($Y158 = 1,IFERROR(IF($P$40="Per Bed",$Q$40,$Q$40/F158),0) + IFERROR(IF($P$41="Per Bed",$Q$41,$Q$41/F158),0) + IFERROR(IF($P$42="Per Bed",$Q$42,$Q$42/F158),0),"")</f>
        <v/>
      </c>
      <c r="V158" s="264" t="str">
        <f t="shared" si="22"/>
        <v/>
      </c>
      <c r="W158" s="264" t="str">
        <f t="shared" si="24"/>
        <v/>
      </c>
      <c r="X158" s="263" t="str">
        <f t="shared" si="18"/>
        <v/>
      </c>
      <c r="Y158" s="266">
        <f t="shared" si="23"/>
        <v>0</v>
      </c>
      <c r="Z158" s="257"/>
      <c r="AA158" s="257"/>
    </row>
    <row r="159" spans="1:27" ht="12.75" hidden="1" customHeight="1">
      <c r="A159" s="258" t="s">
        <v>250</v>
      </c>
      <c r="B159" s="259"/>
      <c r="C159" s="260"/>
      <c r="D159" s="261"/>
      <c r="E159" s="262"/>
      <c r="F159" s="262"/>
      <c r="G159" s="253"/>
      <c r="H159" s="254"/>
      <c r="I159" s="255"/>
      <c r="J159" s="263" t="str">
        <f t="shared" si="21"/>
        <v/>
      </c>
      <c r="K159" s="255"/>
      <c r="L159" s="255"/>
      <c r="M159" s="255"/>
      <c r="N159" s="264" t="str">
        <f t="shared" ref="N159:N222" si="43">IF($Y159 = 1, $I159-K159/12-L159/12-M159,"")</f>
        <v/>
      </c>
      <c r="O159" s="263" t="str">
        <f t="shared" si="11"/>
        <v/>
      </c>
      <c r="P159" s="265" t="str">
        <f t="shared" si="38"/>
        <v/>
      </c>
      <c r="Q159" s="265" t="str">
        <f t="shared" ref="Q159:Q222" si="44">IF($Y159 = 1,$Q$19,"")</f>
        <v/>
      </c>
      <c r="R159" s="264" t="str">
        <f t="shared" si="39"/>
        <v/>
      </c>
      <c r="S159" s="264" t="str">
        <f t="shared" si="40"/>
        <v/>
      </c>
      <c r="T159" s="264" t="str">
        <f t="shared" si="41"/>
        <v/>
      </c>
      <c r="U159" s="264" t="str">
        <f t="shared" si="42"/>
        <v/>
      </c>
      <c r="V159" s="264" t="str">
        <f t="shared" si="22"/>
        <v/>
      </c>
      <c r="W159" s="264" t="str">
        <f t="shared" si="24"/>
        <v/>
      </c>
      <c r="X159" s="263" t="str">
        <f t="shared" si="18"/>
        <v/>
      </c>
      <c r="Y159" s="266">
        <f t="shared" si="23"/>
        <v>0</v>
      </c>
      <c r="Z159" s="257"/>
      <c r="AA159" s="257"/>
    </row>
    <row r="160" spans="1:27" ht="12.75" hidden="1" customHeight="1">
      <c r="A160" s="258" t="s">
        <v>250</v>
      </c>
      <c r="B160" s="259"/>
      <c r="C160" s="260"/>
      <c r="D160" s="261"/>
      <c r="E160" s="262"/>
      <c r="F160" s="262"/>
      <c r="G160" s="253"/>
      <c r="H160" s="254"/>
      <c r="I160" s="255"/>
      <c r="J160" s="263" t="str">
        <f t="shared" ref="J160:J223" si="45">IF($Y160 = 1,$I160/$E160,"")</f>
        <v/>
      </c>
      <c r="K160" s="255"/>
      <c r="L160" s="255"/>
      <c r="M160" s="255"/>
      <c r="N160" s="264" t="str">
        <f t="shared" si="43"/>
        <v/>
      </c>
      <c r="O160" s="263" t="str">
        <f t="shared" si="11"/>
        <v/>
      </c>
      <c r="P160" s="265" t="str">
        <f t="shared" si="38"/>
        <v/>
      </c>
      <c r="Q160" s="265" t="str">
        <f t="shared" si="44"/>
        <v/>
      </c>
      <c r="R160" s="264" t="str">
        <f t="shared" si="39"/>
        <v/>
      </c>
      <c r="S160" s="264" t="str">
        <f t="shared" si="40"/>
        <v/>
      </c>
      <c r="T160" s="264" t="str">
        <f t="shared" si="41"/>
        <v/>
      </c>
      <c r="U160" s="264" t="str">
        <f t="shared" si="42"/>
        <v/>
      </c>
      <c r="V160" s="264" t="str">
        <f t="shared" ref="V160:V223" si="46">IF($Y160 = 1,$I$44,"")</f>
        <v/>
      </c>
      <c r="W160" s="264" t="str">
        <f t="shared" si="24"/>
        <v/>
      </c>
      <c r="X160" s="263" t="str">
        <f t="shared" si="18"/>
        <v/>
      </c>
      <c r="Y160" s="266">
        <f t="shared" ref="Y160:Y223" si="47">IF(AND(A160&lt;&gt;"", E160 &gt; 0, F160 &lt;&gt; ""),  1, 0 )</f>
        <v>0</v>
      </c>
      <c r="Z160" s="257"/>
      <c r="AA160" s="257"/>
    </row>
    <row r="161" spans="1:27" ht="12.75" hidden="1" customHeight="1">
      <c r="A161" s="258" t="s">
        <v>250</v>
      </c>
      <c r="B161" s="259"/>
      <c r="C161" s="260"/>
      <c r="D161" s="261"/>
      <c r="E161" s="262"/>
      <c r="F161" s="262"/>
      <c r="G161" s="253"/>
      <c r="H161" s="254"/>
      <c r="I161" s="255"/>
      <c r="J161" s="263" t="str">
        <f t="shared" si="45"/>
        <v/>
      </c>
      <c r="K161" s="255"/>
      <c r="L161" s="255"/>
      <c r="M161" s="255"/>
      <c r="N161" s="264" t="str">
        <f t="shared" si="43"/>
        <v/>
      </c>
      <c r="O161" s="263" t="str">
        <f t="shared" si="11"/>
        <v/>
      </c>
      <c r="P161" s="265" t="str">
        <f t="shared" si="38"/>
        <v/>
      </c>
      <c r="Q161" s="265" t="str">
        <f t="shared" si="44"/>
        <v/>
      </c>
      <c r="R161" s="264" t="str">
        <f t="shared" si="39"/>
        <v/>
      </c>
      <c r="S161" s="264" t="str">
        <f t="shared" si="40"/>
        <v/>
      </c>
      <c r="T161" s="264" t="str">
        <f t="shared" si="41"/>
        <v/>
      </c>
      <c r="U161" s="264" t="str">
        <f t="shared" si="42"/>
        <v/>
      </c>
      <c r="V161" s="264" t="str">
        <f t="shared" si="46"/>
        <v/>
      </c>
      <c r="W161" s="264" t="str">
        <f t="shared" si="24"/>
        <v/>
      </c>
      <c r="X161" s="263" t="str">
        <f t="shared" si="18"/>
        <v/>
      </c>
      <c r="Y161" s="266">
        <f t="shared" si="47"/>
        <v>0</v>
      </c>
      <c r="Z161" s="257"/>
      <c r="AA161" s="257"/>
    </row>
    <row r="162" spans="1:27" ht="12.75" hidden="1" customHeight="1">
      <c r="A162" s="258" t="s">
        <v>250</v>
      </c>
      <c r="B162" s="259"/>
      <c r="C162" s="260"/>
      <c r="D162" s="261"/>
      <c r="E162" s="262"/>
      <c r="F162" s="262"/>
      <c r="G162" s="253"/>
      <c r="H162" s="254"/>
      <c r="I162" s="255"/>
      <c r="J162" s="263" t="str">
        <f t="shared" si="45"/>
        <v/>
      </c>
      <c r="K162" s="255"/>
      <c r="L162" s="255"/>
      <c r="M162" s="255"/>
      <c r="N162" s="264" t="str">
        <f t="shared" si="43"/>
        <v/>
      </c>
      <c r="O162" s="263" t="str">
        <f t="shared" si="11"/>
        <v/>
      </c>
      <c r="P162" s="265" t="str">
        <f t="shared" si="38"/>
        <v/>
      </c>
      <c r="Q162" s="265" t="str">
        <f t="shared" si="44"/>
        <v/>
      </c>
      <c r="R162" s="264" t="str">
        <f t="shared" si="39"/>
        <v/>
      </c>
      <c r="S162" s="264" t="str">
        <f t="shared" si="40"/>
        <v/>
      </c>
      <c r="T162" s="264" t="str">
        <f t="shared" si="41"/>
        <v/>
      </c>
      <c r="U162" s="264" t="str">
        <f t="shared" si="42"/>
        <v/>
      </c>
      <c r="V162" s="264" t="str">
        <f t="shared" si="46"/>
        <v/>
      </c>
      <c r="W162" s="264" t="str">
        <f t="shared" si="24"/>
        <v/>
      </c>
      <c r="X162" s="263" t="str">
        <f t="shared" si="18"/>
        <v/>
      </c>
      <c r="Y162" s="266">
        <f t="shared" si="47"/>
        <v>0</v>
      </c>
      <c r="Z162" s="257"/>
      <c r="AA162" s="257"/>
    </row>
    <row r="163" spans="1:27" ht="12.75" hidden="1" customHeight="1">
      <c r="A163" s="258" t="s">
        <v>250</v>
      </c>
      <c r="B163" s="259"/>
      <c r="C163" s="260"/>
      <c r="D163" s="261"/>
      <c r="E163" s="262"/>
      <c r="F163" s="262"/>
      <c r="G163" s="253"/>
      <c r="H163" s="254"/>
      <c r="I163" s="255"/>
      <c r="J163" s="263" t="str">
        <f t="shared" si="45"/>
        <v/>
      </c>
      <c r="K163" s="255"/>
      <c r="L163" s="255"/>
      <c r="M163" s="255"/>
      <c r="N163" s="264" t="str">
        <f t="shared" si="43"/>
        <v/>
      </c>
      <c r="O163" s="263" t="str">
        <f t="shared" si="11"/>
        <v/>
      </c>
      <c r="P163" s="265" t="str">
        <f t="shared" si="38"/>
        <v/>
      </c>
      <c r="Q163" s="265" t="str">
        <f t="shared" si="44"/>
        <v/>
      </c>
      <c r="R163" s="264" t="str">
        <f t="shared" si="39"/>
        <v/>
      </c>
      <c r="S163" s="264" t="str">
        <f t="shared" si="40"/>
        <v/>
      </c>
      <c r="T163" s="264" t="str">
        <f t="shared" si="41"/>
        <v/>
      </c>
      <c r="U163" s="264" t="str">
        <f t="shared" si="42"/>
        <v/>
      </c>
      <c r="V163" s="264" t="str">
        <f t="shared" si="46"/>
        <v/>
      </c>
      <c r="W163" s="264" t="str">
        <f t="shared" ref="W163:W226" si="48">IF($Y163 = 1,N163+SUM(P163:V163),"")</f>
        <v/>
      </c>
      <c r="X163" s="263" t="str">
        <f t="shared" si="18"/>
        <v/>
      </c>
      <c r="Y163" s="266">
        <f t="shared" si="47"/>
        <v>0</v>
      </c>
      <c r="Z163" s="257"/>
      <c r="AA163" s="257"/>
    </row>
    <row r="164" spans="1:27" ht="12.75" hidden="1" customHeight="1">
      <c r="A164" s="258" t="s">
        <v>250</v>
      </c>
      <c r="B164" s="259"/>
      <c r="C164" s="260"/>
      <c r="D164" s="261"/>
      <c r="E164" s="262"/>
      <c r="F164" s="262"/>
      <c r="G164" s="253"/>
      <c r="H164" s="254"/>
      <c r="I164" s="255"/>
      <c r="J164" s="263" t="str">
        <f t="shared" si="45"/>
        <v/>
      </c>
      <c r="K164" s="255"/>
      <c r="L164" s="255"/>
      <c r="M164" s="255"/>
      <c r="N164" s="264" t="str">
        <f t="shared" si="43"/>
        <v/>
      </c>
      <c r="O164" s="263" t="str">
        <f t="shared" si="11"/>
        <v/>
      </c>
      <c r="P164" s="265" t="str">
        <f t="shared" si="38"/>
        <v/>
      </c>
      <c r="Q164" s="265" t="str">
        <f t="shared" si="44"/>
        <v/>
      </c>
      <c r="R164" s="264" t="str">
        <f t="shared" si="39"/>
        <v/>
      </c>
      <c r="S164" s="264" t="str">
        <f t="shared" si="40"/>
        <v/>
      </c>
      <c r="T164" s="264" t="str">
        <f t="shared" si="41"/>
        <v/>
      </c>
      <c r="U164" s="264" t="str">
        <f t="shared" si="42"/>
        <v/>
      </c>
      <c r="V164" s="264" t="str">
        <f t="shared" si="46"/>
        <v/>
      </c>
      <c r="W164" s="264" t="str">
        <f t="shared" si="48"/>
        <v/>
      </c>
      <c r="X164" s="263" t="str">
        <f t="shared" si="18"/>
        <v/>
      </c>
      <c r="Y164" s="266">
        <f t="shared" si="47"/>
        <v>0</v>
      </c>
      <c r="Z164" s="257"/>
      <c r="AA164" s="257"/>
    </row>
    <row r="165" spans="1:27" ht="12.75" hidden="1" customHeight="1">
      <c r="A165" s="258" t="s">
        <v>250</v>
      </c>
      <c r="B165" s="259"/>
      <c r="C165" s="260"/>
      <c r="D165" s="261"/>
      <c r="E165" s="262"/>
      <c r="F165" s="262"/>
      <c r="G165" s="253"/>
      <c r="H165" s="254"/>
      <c r="I165" s="255"/>
      <c r="J165" s="263" t="str">
        <f t="shared" si="45"/>
        <v/>
      </c>
      <c r="K165" s="255"/>
      <c r="L165" s="255"/>
      <c r="M165" s="255"/>
      <c r="N165" s="264" t="str">
        <f t="shared" si="43"/>
        <v/>
      </c>
      <c r="O165" s="263" t="str">
        <f t="shared" si="11"/>
        <v/>
      </c>
      <c r="P165" s="265" t="str">
        <f t="shared" si="38"/>
        <v/>
      </c>
      <c r="Q165" s="265" t="str">
        <f t="shared" si="44"/>
        <v/>
      </c>
      <c r="R165" s="264" t="str">
        <f t="shared" si="39"/>
        <v/>
      </c>
      <c r="S165" s="264" t="str">
        <f t="shared" si="40"/>
        <v/>
      </c>
      <c r="T165" s="264" t="str">
        <f t="shared" si="41"/>
        <v/>
      </c>
      <c r="U165" s="264" t="str">
        <f t="shared" si="42"/>
        <v/>
      </c>
      <c r="V165" s="264" t="str">
        <f t="shared" si="46"/>
        <v/>
      </c>
      <c r="W165" s="264" t="str">
        <f t="shared" si="48"/>
        <v/>
      </c>
      <c r="X165" s="263" t="str">
        <f t="shared" si="18"/>
        <v/>
      </c>
      <c r="Y165" s="266">
        <f t="shared" si="47"/>
        <v>0</v>
      </c>
      <c r="Z165" s="257"/>
      <c r="AA165" s="257"/>
    </row>
    <row r="166" spans="1:27" ht="12.75" hidden="1" customHeight="1">
      <c r="A166" s="258" t="s">
        <v>250</v>
      </c>
      <c r="B166" s="259"/>
      <c r="C166" s="260"/>
      <c r="D166" s="261"/>
      <c r="E166" s="262"/>
      <c r="F166" s="262"/>
      <c r="G166" s="253"/>
      <c r="H166" s="254"/>
      <c r="I166" s="255"/>
      <c r="J166" s="263" t="str">
        <f t="shared" si="45"/>
        <v/>
      </c>
      <c r="K166" s="255"/>
      <c r="L166" s="255"/>
      <c r="M166" s="255"/>
      <c r="N166" s="264" t="str">
        <f t="shared" si="43"/>
        <v/>
      </c>
      <c r="O166" s="263" t="str">
        <f t="shared" si="11"/>
        <v/>
      </c>
      <c r="P166" s="265" t="str">
        <f t="shared" si="38"/>
        <v/>
      </c>
      <c r="Q166" s="265" t="str">
        <f t="shared" si="44"/>
        <v/>
      </c>
      <c r="R166" s="264" t="str">
        <f t="shared" si="39"/>
        <v/>
      </c>
      <c r="S166" s="264" t="str">
        <f t="shared" si="40"/>
        <v/>
      </c>
      <c r="T166" s="264" t="str">
        <f t="shared" si="41"/>
        <v/>
      </c>
      <c r="U166" s="264" t="str">
        <f t="shared" si="42"/>
        <v/>
      </c>
      <c r="V166" s="264" t="str">
        <f t="shared" si="46"/>
        <v/>
      </c>
      <c r="W166" s="264" t="str">
        <f t="shared" si="48"/>
        <v/>
      </c>
      <c r="X166" s="263" t="str">
        <f t="shared" si="18"/>
        <v/>
      </c>
      <c r="Y166" s="266">
        <f t="shared" si="47"/>
        <v>0</v>
      </c>
      <c r="Z166" s="257"/>
      <c r="AA166" s="257"/>
    </row>
    <row r="167" spans="1:27" ht="12.75" hidden="1" customHeight="1">
      <c r="A167" s="258" t="s">
        <v>250</v>
      </c>
      <c r="B167" s="259"/>
      <c r="C167" s="260"/>
      <c r="D167" s="261"/>
      <c r="E167" s="262"/>
      <c r="F167" s="262"/>
      <c r="G167" s="253"/>
      <c r="H167" s="254"/>
      <c r="I167" s="255"/>
      <c r="J167" s="263" t="str">
        <f t="shared" si="45"/>
        <v/>
      </c>
      <c r="K167" s="255"/>
      <c r="L167" s="255"/>
      <c r="M167" s="255"/>
      <c r="N167" s="264" t="str">
        <f t="shared" si="43"/>
        <v/>
      </c>
      <c r="O167" s="263" t="str">
        <f t="shared" si="11"/>
        <v/>
      </c>
      <c r="P167" s="265" t="str">
        <f t="shared" si="38"/>
        <v/>
      </c>
      <c r="Q167" s="265" t="str">
        <f t="shared" si="44"/>
        <v/>
      </c>
      <c r="R167" s="264" t="str">
        <f t="shared" si="39"/>
        <v/>
      </c>
      <c r="S167" s="264" t="str">
        <f t="shared" si="40"/>
        <v/>
      </c>
      <c r="T167" s="264" t="str">
        <f t="shared" si="41"/>
        <v/>
      </c>
      <c r="U167" s="264" t="str">
        <f t="shared" si="42"/>
        <v/>
      </c>
      <c r="V167" s="264" t="str">
        <f t="shared" si="46"/>
        <v/>
      </c>
      <c r="W167" s="264" t="str">
        <f t="shared" si="48"/>
        <v/>
      </c>
      <c r="X167" s="263" t="str">
        <f t="shared" si="18"/>
        <v/>
      </c>
      <c r="Y167" s="266">
        <f t="shared" si="47"/>
        <v>0</v>
      </c>
      <c r="Z167" s="257"/>
      <c r="AA167" s="257"/>
    </row>
    <row r="168" spans="1:27" ht="12.75" hidden="1" customHeight="1">
      <c r="A168" s="258" t="s">
        <v>250</v>
      </c>
      <c r="B168" s="259"/>
      <c r="C168" s="260"/>
      <c r="D168" s="261"/>
      <c r="E168" s="262"/>
      <c r="F168" s="262"/>
      <c r="G168" s="253"/>
      <c r="H168" s="254"/>
      <c r="I168" s="255"/>
      <c r="J168" s="263" t="str">
        <f t="shared" si="45"/>
        <v/>
      </c>
      <c r="K168" s="255"/>
      <c r="L168" s="255"/>
      <c r="M168" s="255"/>
      <c r="N168" s="264" t="str">
        <f t="shared" si="43"/>
        <v/>
      </c>
      <c r="O168" s="263" t="str">
        <f t="shared" si="11"/>
        <v/>
      </c>
      <c r="P168" s="265" t="str">
        <f t="shared" si="38"/>
        <v/>
      </c>
      <c r="Q168" s="265" t="str">
        <f t="shared" si="44"/>
        <v/>
      </c>
      <c r="R168" s="264" t="str">
        <f t="shared" si="39"/>
        <v/>
      </c>
      <c r="S168" s="264" t="str">
        <f t="shared" si="40"/>
        <v/>
      </c>
      <c r="T168" s="264" t="str">
        <f t="shared" si="41"/>
        <v/>
      </c>
      <c r="U168" s="264" t="str">
        <f t="shared" si="42"/>
        <v/>
      </c>
      <c r="V168" s="264" t="str">
        <f t="shared" si="46"/>
        <v/>
      </c>
      <c r="W168" s="264" t="str">
        <f t="shared" si="48"/>
        <v/>
      </c>
      <c r="X168" s="263" t="str">
        <f t="shared" si="18"/>
        <v/>
      </c>
      <c r="Y168" s="266">
        <f t="shared" si="47"/>
        <v>0</v>
      </c>
      <c r="Z168" s="257"/>
      <c r="AA168" s="257"/>
    </row>
    <row r="169" spans="1:27" ht="12.75" hidden="1" customHeight="1">
      <c r="A169" s="258" t="s">
        <v>250</v>
      </c>
      <c r="B169" s="259"/>
      <c r="C169" s="260"/>
      <c r="D169" s="261"/>
      <c r="E169" s="262"/>
      <c r="F169" s="262"/>
      <c r="G169" s="253"/>
      <c r="H169" s="254"/>
      <c r="I169" s="255"/>
      <c r="J169" s="263" t="str">
        <f t="shared" si="45"/>
        <v/>
      </c>
      <c r="K169" s="255"/>
      <c r="L169" s="255"/>
      <c r="M169" s="255"/>
      <c r="N169" s="264" t="str">
        <f t="shared" si="43"/>
        <v/>
      </c>
      <c r="O169" s="263" t="str">
        <f t="shared" si="11"/>
        <v/>
      </c>
      <c r="P169" s="265" t="str">
        <f t="shared" si="38"/>
        <v/>
      </c>
      <c r="Q169" s="265" t="str">
        <f t="shared" si="44"/>
        <v/>
      </c>
      <c r="R169" s="264" t="str">
        <f t="shared" si="39"/>
        <v/>
      </c>
      <c r="S169" s="264" t="str">
        <f t="shared" si="40"/>
        <v/>
      </c>
      <c r="T169" s="264" t="str">
        <f t="shared" si="41"/>
        <v/>
      </c>
      <c r="U169" s="264" t="str">
        <f t="shared" si="42"/>
        <v/>
      </c>
      <c r="V169" s="264" t="str">
        <f t="shared" si="46"/>
        <v/>
      </c>
      <c r="W169" s="264" t="str">
        <f t="shared" si="48"/>
        <v/>
      </c>
      <c r="X169" s="263" t="str">
        <f t="shared" si="18"/>
        <v/>
      </c>
      <c r="Y169" s="266">
        <f t="shared" si="47"/>
        <v>0</v>
      </c>
      <c r="Z169" s="257"/>
      <c r="AA169" s="257"/>
    </row>
    <row r="170" spans="1:27" ht="12.75" hidden="1" customHeight="1">
      <c r="A170" s="258" t="s">
        <v>250</v>
      </c>
      <c r="B170" s="259"/>
      <c r="C170" s="260"/>
      <c r="D170" s="261"/>
      <c r="E170" s="262"/>
      <c r="F170" s="262"/>
      <c r="G170" s="253"/>
      <c r="H170" s="254"/>
      <c r="I170" s="255"/>
      <c r="J170" s="263" t="str">
        <f t="shared" si="45"/>
        <v/>
      </c>
      <c r="K170" s="255"/>
      <c r="L170" s="255"/>
      <c r="M170" s="255"/>
      <c r="N170" s="264" t="str">
        <f t="shared" si="43"/>
        <v/>
      </c>
      <c r="O170" s="263" t="str">
        <f t="shared" si="11"/>
        <v/>
      </c>
      <c r="P170" s="265" t="str">
        <f t="shared" si="38"/>
        <v/>
      </c>
      <c r="Q170" s="265" t="str">
        <f t="shared" si="44"/>
        <v/>
      </c>
      <c r="R170" s="264" t="str">
        <f t="shared" si="39"/>
        <v/>
      </c>
      <c r="S170" s="264" t="str">
        <f t="shared" si="40"/>
        <v/>
      </c>
      <c r="T170" s="264" t="str">
        <f t="shared" si="41"/>
        <v/>
      </c>
      <c r="U170" s="264" t="str">
        <f t="shared" si="42"/>
        <v/>
      </c>
      <c r="V170" s="264" t="str">
        <f t="shared" si="46"/>
        <v/>
      </c>
      <c r="W170" s="264" t="str">
        <f t="shared" si="48"/>
        <v/>
      </c>
      <c r="X170" s="263" t="str">
        <f t="shared" si="18"/>
        <v/>
      </c>
      <c r="Y170" s="266">
        <f t="shared" si="47"/>
        <v>0</v>
      </c>
      <c r="Z170" s="257"/>
      <c r="AA170" s="257"/>
    </row>
    <row r="171" spans="1:27" ht="12.75" hidden="1" customHeight="1">
      <c r="A171" s="258" t="s">
        <v>250</v>
      </c>
      <c r="B171" s="259"/>
      <c r="C171" s="260"/>
      <c r="D171" s="261"/>
      <c r="E171" s="262"/>
      <c r="F171" s="262"/>
      <c r="G171" s="253"/>
      <c r="H171" s="254"/>
      <c r="I171" s="255"/>
      <c r="J171" s="263" t="str">
        <f t="shared" si="45"/>
        <v/>
      </c>
      <c r="K171" s="255"/>
      <c r="L171" s="255"/>
      <c r="M171" s="255"/>
      <c r="N171" s="264" t="str">
        <f t="shared" si="43"/>
        <v/>
      </c>
      <c r="O171" s="263" t="str">
        <f t="shared" si="11"/>
        <v/>
      </c>
      <c r="P171" s="265" t="str">
        <f t="shared" si="38"/>
        <v/>
      </c>
      <c r="Q171" s="265" t="str">
        <f t="shared" si="44"/>
        <v/>
      </c>
      <c r="R171" s="264" t="str">
        <f t="shared" si="39"/>
        <v/>
      </c>
      <c r="S171" s="264" t="str">
        <f t="shared" si="40"/>
        <v/>
      </c>
      <c r="T171" s="264" t="str">
        <f t="shared" si="41"/>
        <v/>
      </c>
      <c r="U171" s="264" t="str">
        <f t="shared" si="42"/>
        <v/>
      </c>
      <c r="V171" s="264" t="str">
        <f t="shared" si="46"/>
        <v/>
      </c>
      <c r="W171" s="264" t="str">
        <f t="shared" si="48"/>
        <v/>
      </c>
      <c r="X171" s="263" t="str">
        <f t="shared" si="18"/>
        <v/>
      </c>
      <c r="Y171" s="266">
        <f t="shared" si="47"/>
        <v>0</v>
      </c>
      <c r="Z171" s="257"/>
      <c r="AA171" s="257"/>
    </row>
    <row r="172" spans="1:27" ht="12.75" hidden="1" customHeight="1">
      <c r="A172" s="258" t="s">
        <v>250</v>
      </c>
      <c r="B172" s="259"/>
      <c r="C172" s="260"/>
      <c r="D172" s="261"/>
      <c r="E172" s="262"/>
      <c r="F172" s="262"/>
      <c r="G172" s="253"/>
      <c r="H172" s="254"/>
      <c r="I172" s="255"/>
      <c r="J172" s="263" t="str">
        <f t="shared" si="45"/>
        <v/>
      </c>
      <c r="K172" s="255"/>
      <c r="L172" s="255"/>
      <c r="M172" s="255"/>
      <c r="N172" s="264" t="str">
        <f t="shared" si="43"/>
        <v/>
      </c>
      <c r="O172" s="263" t="str">
        <f t="shared" si="11"/>
        <v/>
      </c>
      <c r="P172" s="265" t="str">
        <f t="shared" si="38"/>
        <v/>
      </c>
      <c r="Q172" s="265" t="str">
        <f t="shared" si="44"/>
        <v/>
      </c>
      <c r="R172" s="264" t="str">
        <f t="shared" si="39"/>
        <v/>
      </c>
      <c r="S172" s="264" t="str">
        <f t="shared" si="40"/>
        <v/>
      </c>
      <c r="T172" s="264" t="str">
        <f t="shared" si="41"/>
        <v/>
      </c>
      <c r="U172" s="264" t="str">
        <f t="shared" si="42"/>
        <v/>
      </c>
      <c r="V172" s="264" t="str">
        <f t="shared" si="46"/>
        <v/>
      </c>
      <c r="W172" s="264" t="str">
        <f t="shared" si="48"/>
        <v/>
      </c>
      <c r="X172" s="263" t="str">
        <f t="shared" si="18"/>
        <v/>
      </c>
      <c r="Y172" s="266">
        <f t="shared" si="47"/>
        <v>0</v>
      </c>
      <c r="Z172" s="257"/>
      <c r="AA172" s="257"/>
    </row>
    <row r="173" spans="1:27" ht="12.75" hidden="1" customHeight="1">
      <c r="A173" s="258" t="s">
        <v>250</v>
      </c>
      <c r="B173" s="259"/>
      <c r="C173" s="260"/>
      <c r="D173" s="261"/>
      <c r="E173" s="262"/>
      <c r="F173" s="262"/>
      <c r="G173" s="253"/>
      <c r="H173" s="254"/>
      <c r="I173" s="255"/>
      <c r="J173" s="263" t="str">
        <f t="shared" si="45"/>
        <v/>
      </c>
      <c r="K173" s="255"/>
      <c r="L173" s="255"/>
      <c r="M173" s="255"/>
      <c r="N173" s="264" t="str">
        <f t="shared" si="43"/>
        <v/>
      </c>
      <c r="O173" s="263" t="str">
        <f t="shared" si="11"/>
        <v/>
      </c>
      <c r="P173" s="265" t="str">
        <f t="shared" si="38"/>
        <v/>
      </c>
      <c r="Q173" s="265" t="str">
        <f t="shared" si="44"/>
        <v/>
      </c>
      <c r="R173" s="264" t="str">
        <f t="shared" si="39"/>
        <v/>
      </c>
      <c r="S173" s="264" t="str">
        <f t="shared" si="40"/>
        <v/>
      </c>
      <c r="T173" s="264" t="str">
        <f t="shared" si="41"/>
        <v/>
      </c>
      <c r="U173" s="264" t="str">
        <f t="shared" si="42"/>
        <v/>
      </c>
      <c r="V173" s="264" t="str">
        <f t="shared" si="46"/>
        <v/>
      </c>
      <c r="W173" s="264" t="str">
        <f t="shared" si="48"/>
        <v/>
      </c>
      <c r="X173" s="263" t="str">
        <f t="shared" si="18"/>
        <v/>
      </c>
      <c r="Y173" s="266">
        <f t="shared" si="47"/>
        <v>0</v>
      </c>
      <c r="Z173" s="257"/>
      <c r="AA173" s="257"/>
    </row>
    <row r="174" spans="1:27" ht="12.75" hidden="1" customHeight="1">
      <c r="A174" s="258" t="s">
        <v>250</v>
      </c>
      <c r="B174" s="259"/>
      <c r="C174" s="260"/>
      <c r="D174" s="261"/>
      <c r="E174" s="262"/>
      <c r="F174" s="262"/>
      <c r="G174" s="253"/>
      <c r="H174" s="254"/>
      <c r="I174" s="255"/>
      <c r="J174" s="263" t="str">
        <f t="shared" si="45"/>
        <v/>
      </c>
      <c r="K174" s="255"/>
      <c r="L174" s="255"/>
      <c r="M174" s="255"/>
      <c r="N174" s="264" t="str">
        <f t="shared" si="43"/>
        <v/>
      </c>
      <c r="O174" s="263" t="str">
        <f t="shared" si="11"/>
        <v/>
      </c>
      <c r="P174" s="265" t="str">
        <f t="shared" si="38"/>
        <v/>
      </c>
      <c r="Q174" s="265" t="str">
        <f t="shared" si="44"/>
        <v/>
      </c>
      <c r="R174" s="264" t="str">
        <f t="shared" si="39"/>
        <v/>
      </c>
      <c r="S174" s="264" t="str">
        <f t="shared" si="40"/>
        <v/>
      </c>
      <c r="T174" s="264" t="str">
        <f t="shared" si="41"/>
        <v/>
      </c>
      <c r="U174" s="264" t="str">
        <f t="shared" si="42"/>
        <v/>
      </c>
      <c r="V174" s="264" t="str">
        <f t="shared" si="46"/>
        <v/>
      </c>
      <c r="W174" s="264" t="str">
        <f t="shared" si="48"/>
        <v/>
      </c>
      <c r="X174" s="263" t="str">
        <f t="shared" si="18"/>
        <v/>
      </c>
      <c r="Y174" s="266">
        <f t="shared" si="47"/>
        <v>0</v>
      </c>
      <c r="Z174" s="257"/>
      <c r="AA174" s="257"/>
    </row>
    <row r="175" spans="1:27" ht="12.75" hidden="1" customHeight="1">
      <c r="A175" s="258" t="s">
        <v>250</v>
      </c>
      <c r="B175" s="259"/>
      <c r="C175" s="260"/>
      <c r="D175" s="261"/>
      <c r="E175" s="262"/>
      <c r="F175" s="262"/>
      <c r="G175" s="253"/>
      <c r="H175" s="254"/>
      <c r="I175" s="255"/>
      <c r="J175" s="263" t="str">
        <f t="shared" si="45"/>
        <v/>
      </c>
      <c r="K175" s="255"/>
      <c r="L175" s="255"/>
      <c r="M175" s="255"/>
      <c r="N175" s="264" t="str">
        <f t="shared" si="43"/>
        <v/>
      </c>
      <c r="O175" s="263" t="str">
        <f t="shared" si="11"/>
        <v/>
      </c>
      <c r="P175" s="265" t="str">
        <f t="shared" si="38"/>
        <v/>
      </c>
      <c r="Q175" s="265" t="str">
        <f t="shared" si="44"/>
        <v/>
      </c>
      <c r="R175" s="264" t="str">
        <f t="shared" si="39"/>
        <v/>
      </c>
      <c r="S175" s="264" t="str">
        <f t="shared" si="40"/>
        <v/>
      </c>
      <c r="T175" s="264" t="str">
        <f t="shared" si="41"/>
        <v/>
      </c>
      <c r="U175" s="264" t="str">
        <f t="shared" si="42"/>
        <v/>
      </c>
      <c r="V175" s="264" t="str">
        <f t="shared" si="46"/>
        <v/>
      </c>
      <c r="W175" s="264" t="str">
        <f t="shared" si="48"/>
        <v/>
      </c>
      <c r="X175" s="263" t="str">
        <f t="shared" si="18"/>
        <v/>
      </c>
      <c r="Y175" s="266">
        <f t="shared" si="47"/>
        <v>0</v>
      </c>
      <c r="Z175" s="257"/>
      <c r="AA175" s="257"/>
    </row>
    <row r="176" spans="1:27" ht="12.75" hidden="1" customHeight="1">
      <c r="A176" s="258" t="s">
        <v>250</v>
      </c>
      <c r="B176" s="259"/>
      <c r="C176" s="260"/>
      <c r="D176" s="261"/>
      <c r="E176" s="262"/>
      <c r="F176" s="262"/>
      <c r="G176" s="253"/>
      <c r="H176" s="254"/>
      <c r="I176" s="255"/>
      <c r="J176" s="263" t="str">
        <f t="shared" si="45"/>
        <v/>
      </c>
      <c r="K176" s="255"/>
      <c r="L176" s="255"/>
      <c r="M176" s="255"/>
      <c r="N176" s="264" t="str">
        <f t="shared" si="43"/>
        <v/>
      </c>
      <c r="O176" s="263" t="str">
        <f t="shared" si="11"/>
        <v/>
      </c>
      <c r="P176" s="265" t="str">
        <f t="shared" si="38"/>
        <v/>
      </c>
      <c r="Q176" s="265" t="str">
        <f t="shared" si="44"/>
        <v/>
      </c>
      <c r="R176" s="264" t="str">
        <f t="shared" si="39"/>
        <v/>
      </c>
      <c r="S176" s="264" t="str">
        <f t="shared" si="40"/>
        <v/>
      </c>
      <c r="T176" s="264" t="str">
        <f t="shared" si="41"/>
        <v/>
      </c>
      <c r="U176" s="264" t="str">
        <f t="shared" si="42"/>
        <v/>
      </c>
      <c r="V176" s="264" t="str">
        <f t="shared" si="46"/>
        <v/>
      </c>
      <c r="W176" s="264" t="str">
        <f t="shared" si="48"/>
        <v/>
      </c>
      <c r="X176" s="263" t="str">
        <f t="shared" si="18"/>
        <v/>
      </c>
      <c r="Y176" s="266">
        <f t="shared" si="47"/>
        <v>0</v>
      </c>
      <c r="Z176" s="257"/>
      <c r="AA176" s="257"/>
    </row>
    <row r="177" spans="1:27" ht="12.75" hidden="1" customHeight="1">
      <c r="A177" s="258" t="s">
        <v>250</v>
      </c>
      <c r="B177" s="259"/>
      <c r="C177" s="260"/>
      <c r="D177" s="261"/>
      <c r="E177" s="262"/>
      <c r="F177" s="262"/>
      <c r="G177" s="253"/>
      <c r="H177" s="254"/>
      <c r="I177" s="255"/>
      <c r="J177" s="263" t="str">
        <f t="shared" si="45"/>
        <v/>
      </c>
      <c r="K177" s="255"/>
      <c r="L177" s="255"/>
      <c r="M177" s="255"/>
      <c r="N177" s="264" t="str">
        <f t="shared" si="43"/>
        <v/>
      </c>
      <c r="O177" s="263" t="str">
        <f t="shared" si="11"/>
        <v/>
      </c>
      <c r="P177" s="265" t="str">
        <f t="shared" si="38"/>
        <v/>
      </c>
      <c r="Q177" s="265" t="str">
        <f t="shared" si="44"/>
        <v/>
      </c>
      <c r="R177" s="264" t="str">
        <f t="shared" si="39"/>
        <v/>
      </c>
      <c r="S177" s="264" t="str">
        <f t="shared" si="40"/>
        <v/>
      </c>
      <c r="T177" s="264" t="str">
        <f t="shared" si="41"/>
        <v/>
      </c>
      <c r="U177" s="264" t="str">
        <f t="shared" si="42"/>
        <v/>
      </c>
      <c r="V177" s="264" t="str">
        <f t="shared" si="46"/>
        <v/>
      </c>
      <c r="W177" s="264" t="str">
        <f t="shared" si="48"/>
        <v/>
      </c>
      <c r="X177" s="263" t="str">
        <f t="shared" si="18"/>
        <v/>
      </c>
      <c r="Y177" s="266">
        <f t="shared" si="47"/>
        <v>0</v>
      </c>
      <c r="Z177" s="257"/>
      <c r="AA177" s="257"/>
    </row>
    <row r="178" spans="1:27" ht="12.75" hidden="1" customHeight="1">
      <c r="A178" s="258" t="s">
        <v>250</v>
      </c>
      <c r="B178" s="259"/>
      <c r="C178" s="260"/>
      <c r="D178" s="261"/>
      <c r="E178" s="262"/>
      <c r="F178" s="262"/>
      <c r="G178" s="253"/>
      <c r="H178" s="254"/>
      <c r="I178" s="255"/>
      <c r="J178" s="263" t="str">
        <f t="shared" si="45"/>
        <v/>
      </c>
      <c r="K178" s="255"/>
      <c r="L178" s="255"/>
      <c r="M178" s="255"/>
      <c r="N178" s="264" t="str">
        <f t="shared" si="43"/>
        <v/>
      </c>
      <c r="O178" s="263" t="str">
        <f t="shared" si="11"/>
        <v/>
      </c>
      <c r="P178" s="265" t="str">
        <f t="shared" si="38"/>
        <v/>
      </c>
      <c r="Q178" s="265" t="str">
        <f t="shared" si="44"/>
        <v/>
      </c>
      <c r="R178" s="264" t="str">
        <f t="shared" si="39"/>
        <v/>
      </c>
      <c r="S178" s="264" t="str">
        <f t="shared" si="40"/>
        <v/>
      </c>
      <c r="T178" s="264" t="str">
        <f t="shared" si="41"/>
        <v/>
      </c>
      <c r="U178" s="264" t="str">
        <f t="shared" si="42"/>
        <v/>
      </c>
      <c r="V178" s="264" t="str">
        <f t="shared" si="46"/>
        <v/>
      </c>
      <c r="W178" s="264" t="str">
        <f t="shared" si="48"/>
        <v/>
      </c>
      <c r="X178" s="263" t="str">
        <f t="shared" si="18"/>
        <v/>
      </c>
      <c r="Y178" s="266">
        <f t="shared" si="47"/>
        <v>0</v>
      </c>
      <c r="Z178" s="257"/>
      <c r="AA178" s="257"/>
    </row>
    <row r="179" spans="1:27" ht="12.75" hidden="1" customHeight="1">
      <c r="A179" s="258" t="s">
        <v>250</v>
      </c>
      <c r="B179" s="259"/>
      <c r="C179" s="260"/>
      <c r="D179" s="261"/>
      <c r="E179" s="262"/>
      <c r="F179" s="262"/>
      <c r="G179" s="253"/>
      <c r="H179" s="254"/>
      <c r="I179" s="255"/>
      <c r="J179" s="263" t="str">
        <f t="shared" si="45"/>
        <v/>
      </c>
      <c r="K179" s="255"/>
      <c r="L179" s="255"/>
      <c r="M179" s="255"/>
      <c r="N179" s="264" t="str">
        <f t="shared" si="43"/>
        <v/>
      </c>
      <c r="O179" s="263" t="str">
        <f t="shared" si="11"/>
        <v/>
      </c>
      <c r="P179" s="265" t="str">
        <f t="shared" si="38"/>
        <v/>
      </c>
      <c r="Q179" s="265" t="str">
        <f t="shared" si="44"/>
        <v/>
      </c>
      <c r="R179" s="264" t="str">
        <f t="shared" si="39"/>
        <v/>
      </c>
      <c r="S179" s="264" t="str">
        <f t="shared" si="40"/>
        <v/>
      </c>
      <c r="T179" s="264" t="str">
        <f t="shared" si="41"/>
        <v/>
      </c>
      <c r="U179" s="264" t="str">
        <f t="shared" si="42"/>
        <v/>
      </c>
      <c r="V179" s="264" t="str">
        <f t="shared" si="46"/>
        <v/>
      </c>
      <c r="W179" s="264" t="str">
        <f t="shared" si="48"/>
        <v/>
      </c>
      <c r="X179" s="263" t="str">
        <f t="shared" si="18"/>
        <v/>
      </c>
      <c r="Y179" s="266">
        <f t="shared" si="47"/>
        <v>0</v>
      </c>
      <c r="Z179" s="257"/>
      <c r="AA179" s="257"/>
    </row>
    <row r="180" spans="1:27" ht="12.75" hidden="1" customHeight="1">
      <c r="A180" s="258" t="s">
        <v>250</v>
      </c>
      <c r="B180" s="259"/>
      <c r="C180" s="260"/>
      <c r="D180" s="261"/>
      <c r="E180" s="262"/>
      <c r="F180" s="262"/>
      <c r="G180" s="253"/>
      <c r="H180" s="254"/>
      <c r="I180" s="255"/>
      <c r="J180" s="263" t="str">
        <f t="shared" si="45"/>
        <v/>
      </c>
      <c r="K180" s="255"/>
      <c r="L180" s="255"/>
      <c r="M180" s="255"/>
      <c r="N180" s="264" t="str">
        <f t="shared" si="43"/>
        <v/>
      </c>
      <c r="O180" s="263" t="str">
        <f t="shared" si="11"/>
        <v/>
      </c>
      <c r="P180" s="265" t="str">
        <f t="shared" si="38"/>
        <v/>
      </c>
      <c r="Q180" s="265" t="str">
        <f t="shared" si="44"/>
        <v/>
      </c>
      <c r="R180" s="264" t="str">
        <f t="shared" si="39"/>
        <v/>
      </c>
      <c r="S180" s="264" t="str">
        <f t="shared" si="40"/>
        <v/>
      </c>
      <c r="T180" s="264" t="str">
        <f t="shared" si="41"/>
        <v/>
      </c>
      <c r="U180" s="264" t="str">
        <f t="shared" si="42"/>
        <v/>
      </c>
      <c r="V180" s="264" t="str">
        <f t="shared" si="46"/>
        <v/>
      </c>
      <c r="W180" s="264" t="str">
        <f t="shared" si="48"/>
        <v/>
      </c>
      <c r="X180" s="263" t="str">
        <f t="shared" si="18"/>
        <v/>
      </c>
      <c r="Y180" s="266">
        <f t="shared" si="47"/>
        <v>0</v>
      </c>
      <c r="Z180" s="257"/>
      <c r="AA180" s="257"/>
    </row>
    <row r="181" spans="1:27" ht="12.75" hidden="1" customHeight="1">
      <c r="A181" s="258" t="s">
        <v>250</v>
      </c>
      <c r="B181" s="259"/>
      <c r="C181" s="260"/>
      <c r="D181" s="261"/>
      <c r="E181" s="262"/>
      <c r="F181" s="262"/>
      <c r="G181" s="253"/>
      <c r="H181" s="254"/>
      <c r="I181" s="255"/>
      <c r="J181" s="263" t="str">
        <f t="shared" si="45"/>
        <v/>
      </c>
      <c r="K181" s="255"/>
      <c r="L181" s="255"/>
      <c r="M181" s="255"/>
      <c r="N181" s="264" t="str">
        <f t="shared" si="43"/>
        <v/>
      </c>
      <c r="O181" s="263" t="str">
        <f t="shared" si="11"/>
        <v/>
      </c>
      <c r="P181" s="265" t="str">
        <f t="shared" si="38"/>
        <v/>
      </c>
      <c r="Q181" s="265" t="str">
        <f t="shared" si="44"/>
        <v/>
      </c>
      <c r="R181" s="264" t="str">
        <f t="shared" si="39"/>
        <v/>
      </c>
      <c r="S181" s="264" t="str">
        <f t="shared" si="40"/>
        <v/>
      </c>
      <c r="T181" s="264" t="str">
        <f t="shared" si="41"/>
        <v/>
      </c>
      <c r="U181" s="264" t="str">
        <f t="shared" si="42"/>
        <v/>
      </c>
      <c r="V181" s="264" t="str">
        <f t="shared" si="46"/>
        <v/>
      </c>
      <c r="W181" s="264" t="str">
        <f t="shared" si="48"/>
        <v/>
      </c>
      <c r="X181" s="263" t="str">
        <f t="shared" si="18"/>
        <v/>
      </c>
      <c r="Y181" s="266">
        <f t="shared" si="47"/>
        <v>0</v>
      </c>
      <c r="Z181" s="257"/>
      <c r="AA181" s="257"/>
    </row>
    <row r="182" spans="1:27" ht="12.75" hidden="1" customHeight="1">
      <c r="A182" s="258" t="s">
        <v>250</v>
      </c>
      <c r="B182" s="259"/>
      <c r="C182" s="260"/>
      <c r="D182" s="261"/>
      <c r="E182" s="262"/>
      <c r="F182" s="262"/>
      <c r="G182" s="253"/>
      <c r="H182" s="254"/>
      <c r="I182" s="255"/>
      <c r="J182" s="263" t="str">
        <f t="shared" si="45"/>
        <v/>
      </c>
      <c r="K182" s="255"/>
      <c r="L182" s="255"/>
      <c r="M182" s="255"/>
      <c r="N182" s="264" t="str">
        <f t="shared" si="43"/>
        <v/>
      </c>
      <c r="O182" s="263" t="str">
        <f t="shared" si="11"/>
        <v/>
      </c>
      <c r="P182" s="265" t="str">
        <f t="shared" si="38"/>
        <v/>
      </c>
      <c r="Q182" s="265" t="str">
        <f t="shared" si="44"/>
        <v/>
      </c>
      <c r="R182" s="264" t="str">
        <f t="shared" si="39"/>
        <v/>
      </c>
      <c r="S182" s="264" t="str">
        <f t="shared" si="40"/>
        <v/>
      </c>
      <c r="T182" s="264" t="str">
        <f t="shared" si="41"/>
        <v/>
      </c>
      <c r="U182" s="264" t="str">
        <f t="shared" si="42"/>
        <v/>
      </c>
      <c r="V182" s="264" t="str">
        <f t="shared" si="46"/>
        <v/>
      </c>
      <c r="W182" s="264" t="str">
        <f t="shared" si="48"/>
        <v/>
      </c>
      <c r="X182" s="263" t="str">
        <f t="shared" si="18"/>
        <v/>
      </c>
      <c r="Y182" s="266">
        <f t="shared" si="47"/>
        <v>0</v>
      </c>
      <c r="Z182" s="257"/>
      <c r="AA182" s="257"/>
    </row>
    <row r="183" spans="1:27" ht="12.75" hidden="1" customHeight="1">
      <c r="A183" s="258" t="s">
        <v>250</v>
      </c>
      <c r="B183" s="259"/>
      <c r="C183" s="260"/>
      <c r="D183" s="261"/>
      <c r="E183" s="262"/>
      <c r="F183" s="262"/>
      <c r="G183" s="253"/>
      <c r="H183" s="254"/>
      <c r="I183" s="255"/>
      <c r="J183" s="263" t="str">
        <f t="shared" si="45"/>
        <v/>
      </c>
      <c r="K183" s="255"/>
      <c r="L183" s="255"/>
      <c r="M183" s="255"/>
      <c r="N183" s="264" t="str">
        <f t="shared" si="43"/>
        <v/>
      </c>
      <c r="O183" s="263" t="str">
        <f t="shared" si="11"/>
        <v/>
      </c>
      <c r="P183" s="265" t="str">
        <f t="shared" si="38"/>
        <v/>
      </c>
      <c r="Q183" s="265" t="str">
        <f t="shared" si="44"/>
        <v/>
      </c>
      <c r="R183" s="264" t="str">
        <f t="shared" si="39"/>
        <v/>
      </c>
      <c r="S183" s="264" t="str">
        <f t="shared" si="40"/>
        <v/>
      </c>
      <c r="T183" s="264" t="str">
        <f t="shared" si="41"/>
        <v/>
      </c>
      <c r="U183" s="264" t="str">
        <f t="shared" si="42"/>
        <v/>
      </c>
      <c r="V183" s="264" t="str">
        <f t="shared" si="46"/>
        <v/>
      </c>
      <c r="W183" s="264" t="str">
        <f t="shared" si="48"/>
        <v/>
      </c>
      <c r="X183" s="263" t="str">
        <f t="shared" si="18"/>
        <v/>
      </c>
      <c r="Y183" s="266">
        <f t="shared" si="47"/>
        <v>0</v>
      </c>
      <c r="Z183" s="257"/>
      <c r="AA183" s="257"/>
    </row>
    <row r="184" spans="1:27" ht="12.75" hidden="1" customHeight="1">
      <c r="A184" s="258" t="s">
        <v>250</v>
      </c>
      <c r="B184" s="259"/>
      <c r="C184" s="260"/>
      <c r="D184" s="261"/>
      <c r="E184" s="262"/>
      <c r="F184" s="262"/>
      <c r="G184" s="253"/>
      <c r="H184" s="254"/>
      <c r="I184" s="255"/>
      <c r="J184" s="263" t="str">
        <f t="shared" si="45"/>
        <v/>
      </c>
      <c r="K184" s="255"/>
      <c r="L184" s="255"/>
      <c r="M184" s="255"/>
      <c r="N184" s="264" t="str">
        <f t="shared" si="43"/>
        <v/>
      </c>
      <c r="O184" s="263" t="str">
        <f t="shared" si="11"/>
        <v/>
      </c>
      <c r="P184" s="265" t="str">
        <f t="shared" si="38"/>
        <v/>
      </c>
      <c r="Q184" s="265" t="str">
        <f t="shared" si="44"/>
        <v/>
      </c>
      <c r="R184" s="264" t="str">
        <f t="shared" si="39"/>
        <v/>
      </c>
      <c r="S184" s="264" t="str">
        <f t="shared" si="40"/>
        <v/>
      </c>
      <c r="T184" s="264" t="str">
        <f t="shared" si="41"/>
        <v/>
      </c>
      <c r="U184" s="264" t="str">
        <f t="shared" si="42"/>
        <v/>
      </c>
      <c r="V184" s="264" t="str">
        <f t="shared" si="46"/>
        <v/>
      </c>
      <c r="W184" s="264" t="str">
        <f t="shared" si="48"/>
        <v/>
      </c>
      <c r="X184" s="263" t="str">
        <f t="shared" si="18"/>
        <v/>
      </c>
      <c r="Y184" s="266">
        <f t="shared" si="47"/>
        <v>0</v>
      </c>
      <c r="Z184" s="257"/>
      <c r="AA184" s="257"/>
    </row>
    <row r="185" spans="1:27" ht="12.75" hidden="1" customHeight="1">
      <c r="A185" s="258" t="s">
        <v>250</v>
      </c>
      <c r="B185" s="259"/>
      <c r="C185" s="260"/>
      <c r="D185" s="261"/>
      <c r="E185" s="262"/>
      <c r="F185" s="262"/>
      <c r="G185" s="253"/>
      <c r="H185" s="254"/>
      <c r="I185" s="255"/>
      <c r="J185" s="263" t="str">
        <f t="shared" si="45"/>
        <v/>
      </c>
      <c r="K185" s="255"/>
      <c r="L185" s="255"/>
      <c r="M185" s="255"/>
      <c r="N185" s="264" t="str">
        <f t="shared" si="43"/>
        <v/>
      </c>
      <c r="O185" s="263" t="str">
        <f t="shared" si="11"/>
        <v/>
      </c>
      <c r="P185" s="265" t="str">
        <f t="shared" si="38"/>
        <v/>
      </c>
      <c r="Q185" s="265" t="str">
        <f t="shared" si="44"/>
        <v/>
      </c>
      <c r="R185" s="264" t="str">
        <f t="shared" si="39"/>
        <v/>
      </c>
      <c r="S185" s="264" t="str">
        <f t="shared" si="40"/>
        <v/>
      </c>
      <c r="T185" s="264" t="str">
        <f t="shared" si="41"/>
        <v/>
      </c>
      <c r="U185" s="264" t="str">
        <f t="shared" si="42"/>
        <v/>
      </c>
      <c r="V185" s="264" t="str">
        <f t="shared" si="46"/>
        <v/>
      </c>
      <c r="W185" s="264" t="str">
        <f t="shared" si="48"/>
        <v/>
      </c>
      <c r="X185" s="263" t="str">
        <f t="shared" si="18"/>
        <v/>
      </c>
      <c r="Y185" s="266">
        <f t="shared" si="47"/>
        <v>0</v>
      </c>
      <c r="Z185" s="257"/>
      <c r="AA185" s="257"/>
    </row>
    <row r="186" spans="1:27" ht="12.75" hidden="1" customHeight="1">
      <c r="A186" s="258" t="s">
        <v>250</v>
      </c>
      <c r="B186" s="259"/>
      <c r="C186" s="260"/>
      <c r="D186" s="261"/>
      <c r="E186" s="262"/>
      <c r="F186" s="262"/>
      <c r="G186" s="253"/>
      <c r="H186" s="254"/>
      <c r="I186" s="255"/>
      <c r="J186" s="263" t="str">
        <f t="shared" si="45"/>
        <v/>
      </c>
      <c r="K186" s="255"/>
      <c r="L186" s="255"/>
      <c r="M186" s="255"/>
      <c r="N186" s="264" t="str">
        <f t="shared" si="43"/>
        <v/>
      </c>
      <c r="O186" s="263" t="str">
        <f t="shared" si="11"/>
        <v/>
      </c>
      <c r="P186" s="265" t="str">
        <f t="shared" si="38"/>
        <v/>
      </c>
      <c r="Q186" s="265" t="str">
        <f t="shared" si="44"/>
        <v/>
      </c>
      <c r="R186" s="264" t="str">
        <f t="shared" si="39"/>
        <v/>
      </c>
      <c r="S186" s="264" t="str">
        <f t="shared" si="40"/>
        <v/>
      </c>
      <c r="T186" s="264" t="str">
        <f t="shared" si="41"/>
        <v/>
      </c>
      <c r="U186" s="264" t="str">
        <f t="shared" si="42"/>
        <v/>
      </c>
      <c r="V186" s="264" t="str">
        <f t="shared" si="46"/>
        <v/>
      </c>
      <c r="W186" s="264" t="str">
        <f t="shared" si="48"/>
        <v/>
      </c>
      <c r="X186" s="263" t="str">
        <f t="shared" si="18"/>
        <v/>
      </c>
      <c r="Y186" s="266">
        <f t="shared" si="47"/>
        <v>0</v>
      </c>
      <c r="Z186" s="257"/>
      <c r="AA186" s="257"/>
    </row>
    <row r="187" spans="1:27" ht="12.75" hidden="1" customHeight="1">
      <c r="A187" s="258" t="s">
        <v>250</v>
      </c>
      <c r="B187" s="259"/>
      <c r="C187" s="260"/>
      <c r="D187" s="261"/>
      <c r="E187" s="262"/>
      <c r="F187" s="262"/>
      <c r="G187" s="253"/>
      <c r="H187" s="254"/>
      <c r="I187" s="255"/>
      <c r="J187" s="263" t="str">
        <f t="shared" si="45"/>
        <v/>
      </c>
      <c r="K187" s="255"/>
      <c r="L187" s="255"/>
      <c r="M187" s="255"/>
      <c r="N187" s="264" t="str">
        <f t="shared" si="43"/>
        <v/>
      </c>
      <c r="O187" s="263" t="str">
        <f t="shared" si="11"/>
        <v/>
      </c>
      <c r="P187" s="265" t="str">
        <f t="shared" si="38"/>
        <v/>
      </c>
      <c r="Q187" s="265" t="str">
        <f t="shared" si="44"/>
        <v/>
      </c>
      <c r="R187" s="264" t="str">
        <f t="shared" si="39"/>
        <v/>
      </c>
      <c r="S187" s="264" t="str">
        <f t="shared" si="40"/>
        <v/>
      </c>
      <c r="T187" s="264" t="str">
        <f t="shared" si="41"/>
        <v/>
      </c>
      <c r="U187" s="264" t="str">
        <f t="shared" si="42"/>
        <v/>
      </c>
      <c r="V187" s="264" t="str">
        <f t="shared" si="46"/>
        <v/>
      </c>
      <c r="W187" s="264" t="str">
        <f t="shared" si="48"/>
        <v/>
      </c>
      <c r="X187" s="263" t="str">
        <f t="shared" si="18"/>
        <v/>
      </c>
      <c r="Y187" s="266">
        <f t="shared" si="47"/>
        <v>0</v>
      </c>
      <c r="Z187" s="257"/>
      <c r="AA187" s="257"/>
    </row>
    <row r="188" spans="1:27" ht="12.75" hidden="1" customHeight="1">
      <c r="A188" s="258" t="s">
        <v>250</v>
      </c>
      <c r="B188" s="259"/>
      <c r="C188" s="260"/>
      <c r="D188" s="261"/>
      <c r="E188" s="262"/>
      <c r="F188" s="262"/>
      <c r="G188" s="253"/>
      <c r="H188" s="254"/>
      <c r="I188" s="255"/>
      <c r="J188" s="263" t="str">
        <f t="shared" si="45"/>
        <v/>
      </c>
      <c r="K188" s="255"/>
      <c r="L188" s="255"/>
      <c r="M188" s="255"/>
      <c r="N188" s="264" t="str">
        <f t="shared" si="43"/>
        <v/>
      </c>
      <c r="O188" s="263" t="str">
        <f t="shared" si="11"/>
        <v/>
      </c>
      <c r="P188" s="265" t="str">
        <f t="shared" si="38"/>
        <v/>
      </c>
      <c r="Q188" s="265" t="str">
        <f t="shared" si="44"/>
        <v/>
      </c>
      <c r="R188" s="264" t="str">
        <f t="shared" si="39"/>
        <v/>
      </c>
      <c r="S188" s="264" t="str">
        <f t="shared" si="40"/>
        <v/>
      </c>
      <c r="T188" s="264" t="str">
        <f t="shared" si="41"/>
        <v/>
      </c>
      <c r="U188" s="264" t="str">
        <f t="shared" si="42"/>
        <v/>
      </c>
      <c r="V188" s="264" t="str">
        <f t="shared" si="46"/>
        <v/>
      </c>
      <c r="W188" s="264" t="str">
        <f t="shared" si="48"/>
        <v/>
      </c>
      <c r="X188" s="263" t="str">
        <f t="shared" si="18"/>
        <v/>
      </c>
      <c r="Y188" s="266">
        <f t="shared" si="47"/>
        <v>0</v>
      </c>
      <c r="Z188" s="257"/>
      <c r="AA188" s="257"/>
    </row>
    <row r="189" spans="1:27" ht="12.75" hidden="1" customHeight="1">
      <c r="A189" s="258" t="s">
        <v>250</v>
      </c>
      <c r="B189" s="259"/>
      <c r="C189" s="260"/>
      <c r="D189" s="261"/>
      <c r="E189" s="262"/>
      <c r="F189" s="262"/>
      <c r="G189" s="253"/>
      <c r="H189" s="254"/>
      <c r="I189" s="255"/>
      <c r="J189" s="263" t="str">
        <f t="shared" si="45"/>
        <v/>
      </c>
      <c r="K189" s="255"/>
      <c r="L189" s="255"/>
      <c r="M189" s="255"/>
      <c r="N189" s="264" t="str">
        <f t="shared" si="43"/>
        <v/>
      </c>
      <c r="O189" s="263" t="str">
        <f t="shared" si="11"/>
        <v/>
      </c>
      <c r="P189" s="265" t="str">
        <f t="shared" si="38"/>
        <v/>
      </c>
      <c r="Q189" s="265" t="str">
        <f t="shared" si="44"/>
        <v/>
      </c>
      <c r="R189" s="264" t="str">
        <f t="shared" si="39"/>
        <v/>
      </c>
      <c r="S189" s="264" t="str">
        <f t="shared" si="40"/>
        <v/>
      </c>
      <c r="T189" s="264" t="str">
        <f t="shared" si="41"/>
        <v/>
      </c>
      <c r="U189" s="264" t="str">
        <f t="shared" si="42"/>
        <v/>
      </c>
      <c r="V189" s="264" t="str">
        <f t="shared" si="46"/>
        <v/>
      </c>
      <c r="W189" s="264" t="str">
        <f t="shared" si="48"/>
        <v/>
      </c>
      <c r="X189" s="263" t="str">
        <f t="shared" si="18"/>
        <v/>
      </c>
      <c r="Y189" s="266">
        <f t="shared" si="47"/>
        <v>0</v>
      </c>
      <c r="Z189" s="257"/>
      <c r="AA189" s="257"/>
    </row>
    <row r="190" spans="1:27" ht="12.75" hidden="1" customHeight="1">
      <c r="A190" s="258" t="s">
        <v>250</v>
      </c>
      <c r="B190" s="259"/>
      <c r="C190" s="260"/>
      <c r="D190" s="261"/>
      <c r="E190" s="262"/>
      <c r="F190" s="262"/>
      <c r="G190" s="253"/>
      <c r="H190" s="254"/>
      <c r="I190" s="255"/>
      <c r="J190" s="263" t="str">
        <f t="shared" si="45"/>
        <v/>
      </c>
      <c r="K190" s="255"/>
      <c r="L190" s="255"/>
      <c r="M190" s="255"/>
      <c r="N190" s="264" t="str">
        <f t="shared" si="43"/>
        <v/>
      </c>
      <c r="O190" s="263" t="str">
        <f t="shared" si="11"/>
        <v/>
      </c>
      <c r="P190" s="265" t="str">
        <f t="shared" si="38"/>
        <v/>
      </c>
      <c r="Q190" s="265" t="str">
        <f t="shared" si="44"/>
        <v/>
      </c>
      <c r="R190" s="264" t="str">
        <f t="shared" si="39"/>
        <v/>
      </c>
      <c r="S190" s="264" t="str">
        <f t="shared" si="40"/>
        <v/>
      </c>
      <c r="T190" s="264" t="str">
        <f t="shared" si="41"/>
        <v/>
      </c>
      <c r="U190" s="264" t="str">
        <f t="shared" si="42"/>
        <v/>
      </c>
      <c r="V190" s="264" t="str">
        <f t="shared" si="46"/>
        <v/>
      </c>
      <c r="W190" s="264" t="str">
        <f t="shared" si="48"/>
        <v/>
      </c>
      <c r="X190" s="263" t="str">
        <f t="shared" si="18"/>
        <v/>
      </c>
      <c r="Y190" s="266">
        <f t="shared" si="47"/>
        <v>0</v>
      </c>
      <c r="Z190" s="257"/>
      <c r="AA190" s="257"/>
    </row>
    <row r="191" spans="1:27" ht="12.75" hidden="1" customHeight="1">
      <c r="A191" s="258" t="s">
        <v>250</v>
      </c>
      <c r="B191" s="259"/>
      <c r="C191" s="260"/>
      <c r="D191" s="261"/>
      <c r="E191" s="262"/>
      <c r="F191" s="262"/>
      <c r="G191" s="253"/>
      <c r="H191" s="254"/>
      <c r="I191" s="255"/>
      <c r="J191" s="263" t="str">
        <f t="shared" si="45"/>
        <v/>
      </c>
      <c r="K191" s="255"/>
      <c r="L191" s="255"/>
      <c r="M191" s="255"/>
      <c r="N191" s="264" t="str">
        <f t="shared" si="43"/>
        <v/>
      </c>
      <c r="O191" s="263" t="str">
        <f t="shared" si="11"/>
        <v/>
      </c>
      <c r="P191" s="265" t="str">
        <f t="shared" si="38"/>
        <v/>
      </c>
      <c r="Q191" s="265" t="str">
        <f t="shared" si="44"/>
        <v/>
      </c>
      <c r="R191" s="264" t="str">
        <f t="shared" si="39"/>
        <v/>
      </c>
      <c r="S191" s="264" t="str">
        <f t="shared" si="40"/>
        <v/>
      </c>
      <c r="T191" s="264" t="str">
        <f t="shared" si="41"/>
        <v/>
      </c>
      <c r="U191" s="264" t="str">
        <f t="shared" si="42"/>
        <v/>
      </c>
      <c r="V191" s="264" t="str">
        <f t="shared" si="46"/>
        <v/>
      </c>
      <c r="W191" s="264" t="str">
        <f t="shared" si="48"/>
        <v/>
      </c>
      <c r="X191" s="263" t="str">
        <f t="shared" si="18"/>
        <v/>
      </c>
      <c r="Y191" s="266">
        <f t="shared" si="47"/>
        <v>0</v>
      </c>
      <c r="Z191" s="257"/>
      <c r="AA191" s="257"/>
    </row>
    <row r="192" spans="1:27" ht="12.75" hidden="1" customHeight="1">
      <c r="A192" s="258" t="s">
        <v>250</v>
      </c>
      <c r="B192" s="259"/>
      <c r="C192" s="260"/>
      <c r="D192" s="261"/>
      <c r="E192" s="262"/>
      <c r="F192" s="262"/>
      <c r="G192" s="253"/>
      <c r="H192" s="254"/>
      <c r="I192" s="255"/>
      <c r="J192" s="263" t="str">
        <f t="shared" si="45"/>
        <v/>
      </c>
      <c r="K192" s="255"/>
      <c r="L192" s="255"/>
      <c r="M192" s="255"/>
      <c r="N192" s="264" t="str">
        <f t="shared" si="43"/>
        <v/>
      </c>
      <c r="O192" s="263" t="str">
        <f t="shared" si="11"/>
        <v/>
      </c>
      <c r="P192" s="265" t="str">
        <f t="shared" si="38"/>
        <v/>
      </c>
      <c r="Q192" s="265" t="str">
        <f t="shared" si="44"/>
        <v/>
      </c>
      <c r="R192" s="264" t="str">
        <f t="shared" si="39"/>
        <v/>
      </c>
      <c r="S192" s="264" t="str">
        <f t="shared" si="40"/>
        <v/>
      </c>
      <c r="T192" s="264" t="str">
        <f t="shared" si="41"/>
        <v/>
      </c>
      <c r="U192" s="264" t="str">
        <f t="shared" si="42"/>
        <v/>
      </c>
      <c r="V192" s="264" t="str">
        <f t="shared" si="46"/>
        <v/>
      </c>
      <c r="W192" s="264" t="str">
        <f t="shared" si="48"/>
        <v/>
      </c>
      <c r="X192" s="263" t="str">
        <f t="shared" si="18"/>
        <v/>
      </c>
      <c r="Y192" s="266">
        <f t="shared" si="47"/>
        <v>0</v>
      </c>
      <c r="Z192" s="257"/>
      <c r="AA192" s="257"/>
    </row>
    <row r="193" spans="1:27" ht="12.75" hidden="1" customHeight="1">
      <c r="A193" s="258" t="s">
        <v>250</v>
      </c>
      <c r="B193" s="259"/>
      <c r="C193" s="260"/>
      <c r="D193" s="261"/>
      <c r="E193" s="262"/>
      <c r="F193" s="262"/>
      <c r="G193" s="253"/>
      <c r="H193" s="254"/>
      <c r="I193" s="255"/>
      <c r="J193" s="263" t="str">
        <f t="shared" si="45"/>
        <v/>
      </c>
      <c r="K193" s="255"/>
      <c r="L193" s="255"/>
      <c r="M193" s="255"/>
      <c r="N193" s="264" t="str">
        <f t="shared" si="43"/>
        <v/>
      </c>
      <c r="O193" s="263" t="str">
        <f t="shared" si="11"/>
        <v/>
      </c>
      <c r="P193" s="265" t="str">
        <f t="shared" si="38"/>
        <v/>
      </c>
      <c r="Q193" s="265" t="str">
        <f t="shared" si="44"/>
        <v/>
      </c>
      <c r="R193" s="264" t="str">
        <f t="shared" si="39"/>
        <v/>
      </c>
      <c r="S193" s="264" t="str">
        <f t="shared" si="40"/>
        <v/>
      </c>
      <c r="T193" s="264" t="str">
        <f t="shared" si="41"/>
        <v/>
      </c>
      <c r="U193" s="264" t="str">
        <f t="shared" si="42"/>
        <v/>
      </c>
      <c r="V193" s="264" t="str">
        <f t="shared" si="46"/>
        <v/>
      </c>
      <c r="W193" s="264" t="str">
        <f t="shared" si="48"/>
        <v/>
      </c>
      <c r="X193" s="263" t="str">
        <f t="shared" si="18"/>
        <v/>
      </c>
      <c r="Y193" s="266">
        <f t="shared" si="47"/>
        <v>0</v>
      </c>
      <c r="Z193" s="257"/>
      <c r="AA193" s="257"/>
    </row>
    <row r="194" spans="1:27" ht="12.75" hidden="1" customHeight="1">
      <c r="A194" s="258" t="s">
        <v>250</v>
      </c>
      <c r="B194" s="259"/>
      <c r="C194" s="260"/>
      <c r="D194" s="261"/>
      <c r="E194" s="262"/>
      <c r="F194" s="262"/>
      <c r="G194" s="253"/>
      <c r="H194" s="254"/>
      <c r="I194" s="255"/>
      <c r="J194" s="263" t="str">
        <f t="shared" si="45"/>
        <v/>
      </c>
      <c r="K194" s="255"/>
      <c r="L194" s="255"/>
      <c r="M194" s="255"/>
      <c r="N194" s="264" t="str">
        <f t="shared" si="43"/>
        <v/>
      </c>
      <c r="O194" s="263" t="str">
        <f t="shared" si="11"/>
        <v/>
      </c>
      <c r="P194" s="265" t="str">
        <f t="shared" si="38"/>
        <v/>
      </c>
      <c r="Q194" s="265" t="str">
        <f t="shared" si="44"/>
        <v/>
      </c>
      <c r="R194" s="264" t="str">
        <f t="shared" si="39"/>
        <v/>
      </c>
      <c r="S194" s="264" t="str">
        <f t="shared" si="40"/>
        <v/>
      </c>
      <c r="T194" s="264" t="str">
        <f t="shared" si="41"/>
        <v/>
      </c>
      <c r="U194" s="264" t="str">
        <f t="shared" si="42"/>
        <v/>
      </c>
      <c r="V194" s="264" t="str">
        <f t="shared" si="46"/>
        <v/>
      </c>
      <c r="W194" s="264" t="str">
        <f t="shared" si="48"/>
        <v/>
      </c>
      <c r="X194" s="263" t="str">
        <f t="shared" si="18"/>
        <v/>
      </c>
      <c r="Y194" s="266">
        <f t="shared" si="47"/>
        <v>0</v>
      </c>
      <c r="Z194" s="257"/>
      <c r="AA194" s="257"/>
    </row>
    <row r="195" spans="1:27" ht="12.75" hidden="1" customHeight="1">
      <c r="A195" s="258" t="s">
        <v>250</v>
      </c>
      <c r="B195" s="259"/>
      <c r="C195" s="260"/>
      <c r="D195" s="261"/>
      <c r="E195" s="262"/>
      <c r="F195" s="262"/>
      <c r="G195" s="253"/>
      <c r="H195" s="254"/>
      <c r="I195" s="255"/>
      <c r="J195" s="263" t="str">
        <f t="shared" si="45"/>
        <v/>
      </c>
      <c r="K195" s="255"/>
      <c r="L195" s="255"/>
      <c r="M195" s="255"/>
      <c r="N195" s="264" t="str">
        <f t="shared" si="43"/>
        <v/>
      </c>
      <c r="O195" s="263" t="str">
        <f t="shared" si="11"/>
        <v/>
      </c>
      <c r="P195" s="265" t="str">
        <f t="shared" si="38"/>
        <v/>
      </c>
      <c r="Q195" s="265" t="str">
        <f t="shared" si="44"/>
        <v/>
      </c>
      <c r="R195" s="264" t="str">
        <f t="shared" si="39"/>
        <v/>
      </c>
      <c r="S195" s="264" t="str">
        <f t="shared" si="40"/>
        <v/>
      </c>
      <c r="T195" s="264" t="str">
        <f t="shared" si="41"/>
        <v/>
      </c>
      <c r="U195" s="264" t="str">
        <f t="shared" si="42"/>
        <v/>
      </c>
      <c r="V195" s="264" t="str">
        <f t="shared" si="46"/>
        <v/>
      </c>
      <c r="W195" s="264" t="str">
        <f t="shared" si="48"/>
        <v/>
      </c>
      <c r="X195" s="263" t="str">
        <f t="shared" si="18"/>
        <v/>
      </c>
      <c r="Y195" s="266">
        <f t="shared" si="47"/>
        <v>0</v>
      </c>
      <c r="Z195" s="257"/>
      <c r="AA195" s="257"/>
    </row>
    <row r="196" spans="1:27" ht="12.75" hidden="1" customHeight="1">
      <c r="A196" s="258" t="s">
        <v>250</v>
      </c>
      <c r="B196" s="259"/>
      <c r="C196" s="260"/>
      <c r="D196" s="261"/>
      <c r="E196" s="262"/>
      <c r="F196" s="262"/>
      <c r="G196" s="253"/>
      <c r="H196" s="254"/>
      <c r="I196" s="255"/>
      <c r="J196" s="263" t="str">
        <f t="shared" si="45"/>
        <v/>
      </c>
      <c r="K196" s="255"/>
      <c r="L196" s="255"/>
      <c r="M196" s="255"/>
      <c r="N196" s="264" t="str">
        <f t="shared" si="43"/>
        <v/>
      </c>
      <c r="O196" s="263" t="str">
        <f t="shared" si="11"/>
        <v/>
      </c>
      <c r="P196" s="265" t="str">
        <f t="shared" si="38"/>
        <v/>
      </c>
      <c r="Q196" s="265" t="str">
        <f t="shared" si="44"/>
        <v/>
      </c>
      <c r="R196" s="264" t="str">
        <f t="shared" si="39"/>
        <v/>
      </c>
      <c r="S196" s="264" t="str">
        <f t="shared" si="40"/>
        <v/>
      </c>
      <c r="T196" s="264" t="str">
        <f t="shared" si="41"/>
        <v/>
      </c>
      <c r="U196" s="264" t="str">
        <f t="shared" si="42"/>
        <v/>
      </c>
      <c r="V196" s="264" t="str">
        <f t="shared" si="46"/>
        <v/>
      </c>
      <c r="W196" s="264" t="str">
        <f t="shared" si="48"/>
        <v/>
      </c>
      <c r="X196" s="263" t="str">
        <f t="shared" si="18"/>
        <v/>
      </c>
      <c r="Y196" s="266">
        <f t="shared" si="47"/>
        <v>0</v>
      </c>
      <c r="Z196" s="257"/>
      <c r="AA196" s="257"/>
    </row>
    <row r="197" spans="1:27" ht="12.75" hidden="1" customHeight="1">
      <c r="A197" s="258" t="s">
        <v>250</v>
      </c>
      <c r="B197" s="259"/>
      <c r="C197" s="260"/>
      <c r="D197" s="261"/>
      <c r="E197" s="262"/>
      <c r="F197" s="262"/>
      <c r="G197" s="253"/>
      <c r="H197" s="254"/>
      <c r="I197" s="255"/>
      <c r="J197" s="263" t="str">
        <f t="shared" si="45"/>
        <v/>
      </c>
      <c r="K197" s="255"/>
      <c r="L197" s="255"/>
      <c r="M197" s="255"/>
      <c r="N197" s="264" t="str">
        <f t="shared" si="43"/>
        <v/>
      </c>
      <c r="O197" s="263" t="str">
        <f t="shared" si="11"/>
        <v/>
      </c>
      <c r="P197" s="265" t="str">
        <f t="shared" si="38"/>
        <v/>
      </c>
      <c r="Q197" s="265" t="str">
        <f t="shared" si="44"/>
        <v/>
      </c>
      <c r="R197" s="264" t="str">
        <f t="shared" si="39"/>
        <v/>
      </c>
      <c r="S197" s="264" t="str">
        <f t="shared" si="40"/>
        <v/>
      </c>
      <c r="T197" s="264" t="str">
        <f t="shared" si="41"/>
        <v/>
      </c>
      <c r="U197" s="264" t="str">
        <f t="shared" si="42"/>
        <v/>
      </c>
      <c r="V197" s="264" t="str">
        <f t="shared" si="46"/>
        <v/>
      </c>
      <c r="W197" s="264" t="str">
        <f t="shared" si="48"/>
        <v/>
      </c>
      <c r="X197" s="263" t="str">
        <f t="shared" si="18"/>
        <v/>
      </c>
      <c r="Y197" s="266">
        <f t="shared" si="47"/>
        <v>0</v>
      </c>
      <c r="Z197" s="257"/>
      <c r="AA197" s="257"/>
    </row>
    <row r="198" spans="1:27" ht="12.75" hidden="1" customHeight="1">
      <c r="A198" s="258" t="s">
        <v>250</v>
      </c>
      <c r="B198" s="259"/>
      <c r="C198" s="260"/>
      <c r="D198" s="261"/>
      <c r="E198" s="262"/>
      <c r="F198" s="262"/>
      <c r="G198" s="253"/>
      <c r="H198" s="254"/>
      <c r="I198" s="255"/>
      <c r="J198" s="263" t="str">
        <f t="shared" si="45"/>
        <v/>
      </c>
      <c r="K198" s="255"/>
      <c r="L198" s="255"/>
      <c r="M198" s="255"/>
      <c r="N198" s="264" t="str">
        <f t="shared" si="43"/>
        <v/>
      </c>
      <c r="O198" s="263" t="str">
        <f t="shared" si="11"/>
        <v/>
      </c>
      <c r="P198" s="265" t="str">
        <f t="shared" si="38"/>
        <v/>
      </c>
      <c r="Q198" s="265" t="str">
        <f t="shared" si="44"/>
        <v/>
      </c>
      <c r="R198" s="264" t="str">
        <f t="shared" si="39"/>
        <v/>
      </c>
      <c r="S198" s="264" t="str">
        <f t="shared" si="40"/>
        <v/>
      </c>
      <c r="T198" s="264" t="str">
        <f t="shared" si="41"/>
        <v/>
      </c>
      <c r="U198" s="264" t="str">
        <f t="shared" si="42"/>
        <v/>
      </c>
      <c r="V198" s="264" t="str">
        <f t="shared" si="46"/>
        <v/>
      </c>
      <c r="W198" s="264" t="str">
        <f t="shared" si="48"/>
        <v/>
      </c>
      <c r="X198" s="263" t="str">
        <f t="shared" si="18"/>
        <v/>
      </c>
      <c r="Y198" s="266">
        <f t="shared" si="47"/>
        <v>0</v>
      </c>
      <c r="Z198" s="257"/>
      <c r="AA198" s="257"/>
    </row>
    <row r="199" spans="1:27" ht="12.75" hidden="1" customHeight="1">
      <c r="A199" s="258" t="s">
        <v>250</v>
      </c>
      <c r="B199" s="259"/>
      <c r="C199" s="260"/>
      <c r="D199" s="261"/>
      <c r="E199" s="262"/>
      <c r="F199" s="262"/>
      <c r="G199" s="253"/>
      <c r="H199" s="254"/>
      <c r="I199" s="255"/>
      <c r="J199" s="263" t="str">
        <f t="shared" si="45"/>
        <v/>
      </c>
      <c r="K199" s="255"/>
      <c r="L199" s="255"/>
      <c r="M199" s="255"/>
      <c r="N199" s="264" t="str">
        <f t="shared" si="43"/>
        <v/>
      </c>
      <c r="O199" s="263" t="str">
        <f t="shared" si="11"/>
        <v/>
      </c>
      <c r="P199" s="265" t="str">
        <f t="shared" si="38"/>
        <v/>
      </c>
      <c r="Q199" s="265" t="str">
        <f t="shared" si="44"/>
        <v/>
      </c>
      <c r="R199" s="264" t="str">
        <f t="shared" si="39"/>
        <v/>
      </c>
      <c r="S199" s="264" t="str">
        <f t="shared" si="40"/>
        <v/>
      </c>
      <c r="T199" s="264" t="str">
        <f t="shared" si="41"/>
        <v/>
      </c>
      <c r="U199" s="264" t="str">
        <f t="shared" si="42"/>
        <v/>
      </c>
      <c r="V199" s="264" t="str">
        <f t="shared" si="46"/>
        <v/>
      </c>
      <c r="W199" s="264" t="str">
        <f t="shared" si="48"/>
        <v/>
      </c>
      <c r="X199" s="263" t="str">
        <f t="shared" si="18"/>
        <v/>
      </c>
      <c r="Y199" s="266">
        <f t="shared" si="47"/>
        <v>0</v>
      </c>
      <c r="Z199" s="257"/>
      <c r="AA199" s="257"/>
    </row>
    <row r="200" spans="1:27" ht="12.75" hidden="1" customHeight="1">
      <c r="A200" s="258" t="s">
        <v>250</v>
      </c>
      <c r="B200" s="259"/>
      <c r="C200" s="260"/>
      <c r="D200" s="261"/>
      <c r="E200" s="262"/>
      <c r="F200" s="262"/>
      <c r="G200" s="253"/>
      <c r="H200" s="254"/>
      <c r="I200" s="255"/>
      <c r="J200" s="263" t="str">
        <f t="shared" si="45"/>
        <v/>
      </c>
      <c r="K200" s="255"/>
      <c r="L200" s="255"/>
      <c r="M200" s="255"/>
      <c r="N200" s="264" t="str">
        <f t="shared" si="43"/>
        <v/>
      </c>
      <c r="O200" s="263" t="str">
        <f t="shared" si="11"/>
        <v/>
      </c>
      <c r="P200" s="265" t="str">
        <f t="shared" si="38"/>
        <v/>
      </c>
      <c r="Q200" s="265" t="str">
        <f t="shared" si="44"/>
        <v/>
      </c>
      <c r="R200" s="264" t="str">
        <f t="shared" si="39"/>
        <v/>
      </c>
      <c r="S200" s="264" t="str">
        <f t="shared" si="40"/>
        <v/>
      </c>
      <c r="T200" s="264" t="str">
        <f t="shared" si="41"/>
        <v/>
      </c>
      <c r="U200" s="264" t="str">
        <f t="shared" si="42"/>
        <v/>
      </c>
      <c r="V200" s="264" t="str">
        <f t="shared" si="46"/>
        <v/>
      </c>
      <c r="W200" s="264" t="str">
        <f t="shared" si="48"/>
        <v/>
      </c>
      <c r="X200" s="263" t="str">
        <f t="shared" si="18"/>
        <v/>
      </c>
      <c r="Y200" s="266">
        <f t="shared" si="47"/>
        <v>0</v>
      </c>
      <c r="Z200" s="257"/>
      <c r="AA200" s="257"/>
    </row>
    <row r="201" spans="1:27" ht="12.75" hidden="1" customHeight="1">
      <c r="A201" s="258" t="s">
        <v>250</v>
      </c>
      <c r="B201" s="259"/>
      <c r="C201" s="260"/>
      <c r="D201" s="261"/>
      <c r="E201" s="262"/>
      <c r="F201" s="262"/>
      <c r="G201" s="253"/>
      <c r="H201" s="254"/>
      <c r="I201" s="255"/>
      <c r="J201" s="263" t="str">
        <f t="shared" si="45"/>
        <v/>
      </c>
      <c r="K201" s="255"/>
      <c r="L201" s="255"/>
      <c r="M201" s="255"/>
      <c r="N201" s="264" t="str">
        <f t="shared" si="43"/>
        <v/>
      </c>
      <c r="O201" s="263" t="str">
        <f t="shared" si="11"/>
        <v/>
      </c>
      <c r="P201" s="265" t="str">
        <f t="shared" si="38"/>
        <v/>
      </c>
      <c r="Q201" s="265" t="str">
        <f t="shared" si="44"/>
        <v/>
      </c>
      <c r="R201" s="264" t="str">
        <f t="shared" si="39"/>
        <v/>
      </c>
      <c r="S201" s="264" t="str">
        <f t="shared" si="40"/>
        <v/>
      </c>
      <c r="T201" s="264" t="str">
        <f t="shared" si="41"/>
        <v/>
      </c>
      <c r="U201" s="264" t="str">
        <f t="shared" si="42"/>
        <v/>
      </c>
      <c r="V201" s="264" t="str">
        <f t="shared" si="46"/>
        <v/>
      </c>
      <c r="W201" s="264" t="str">
        <f t="shared" si="48"/>
        <v/>
      </c>
      <c r="X201" s="263" t="str">
        <f t="shared" si="18"/>
        <v/>
      </c>
      <c r="Y201" s="266">
        <f t="shared" si="47"/>
        <v>0</v>
      </c>
      <c r="Z201" s="257"/>
      <c r="AA201" s="257"/>
    </row>
    <row r="202" spans="1:27" ht="12.75" hidden="1" customHeight="1">
      <c r="A202" s="258" t="s">
        <v>250</v>
      </c>
      <c r="B202" s="259"/>
      <c r="C202" s="260"/>
      <c r="D202" s="261"/>
      <c r="E202" s="262"/>
      <c r="F202" s="262"/>
      <c r="G202" s="253"/>
      <c r="H202" s="254"/>
      <c r="I202" s="255"/>
      <c r="J202" s="263" t="str">
        <f t="shared" si="45"/>
        <v/>
      </c>
      <c r="K202" s="255"/>
      <c r="L202" s="255"/>
      <c r="M202" s="255"/>
      <c r="N202" s="264" t="str">
        <f t="shared" si="43"/>
        <v/>
      </c>
      <c r="O202" s="263" t="str">
        <f t="shared" si="11"/>
        <v/>
      </c>
      <c r="P202" s="265" t="str">
        <f t="shared" si="38"/>
        <v/>
      </c>
      <c r="Q202" s="265" t="str">
        <f t="shared" si="44"/>
        <v/>
      </c>
      <c r="R202" s="264" t="str">
        <f t="shared" si="39"/>
        <v/>
      </c>
      <c r="S202" s="264" t="str">
        <f t="shared" si="40"/>
        <v/>
      </c>
      <c r="T202" s="264" t="str">
        <f t="shared" si="41"/>
        <v/>
      </c>
      <c r="U202" s="264" t="str">
        <f t="shared" si="42"/>
        <v/>
      </c>
      <c r="V202" s="264" t="str">
        <f t="shared" si="46"/>
        <v/>
      </c>
      <c r="W202" s="264" t="str">
        <f t="shared" si="48"/>
        <v/>
      </c>
      <c r="X202" s="263" t="str">
        <f t="shared" si="18"/>
        <v/>
      </c>
      <c r="Y202" s="266">
        <f t="shared" si="47"/>
        <v>0</v>
      </c>
      <c r="Z202" s="257"/>
      <c r="AA202" s="257"/>
    </row>
    <row r="203" spans="1:27" ht="12.75" hidden="1" customHeight="1">
      <c r="A203" s="258" t="s">
        <v>250</v>
      </c>
      <c r="B203" s="259"/>
      <c r="C203" s="260"/>
      <c r="D203" s="261"/>
      <c r="E203" s="262"/>
      <c r="F203" s="262"/>
      <c r="G203" s="253"/>
      <c r="H203" s="254"/>
      <c r="I203" s="255"/>
      <c r="J203" s="263" t="str">
        <f t="shared" si="45"/>
        <v/>
      </c>
      <c r="K203" s="255"/>
      <c r="L203" s="255"/>
      <c r="M203" s="255"/>
      <c r="N203" s="264" t="str">
        <f t="shared" si="43"/>
        <v/>
      </c>
      <c r="O203" s="263" t="str">
        <f t="shared" si="11"/>
        <v/>
      </c>
      <c r="P203" s="265" t="str">
        <f t="shared" si="38"/>
        <v/>
      </c>
      <c r="Q203" s="265" t="str">
        <f t="shared" si="44"/>
        <v/>
      </c>
      <c r="R203" s="264" t="str">
        <f t="shared" si="39"/>
        <v/>
      </c>
      <c r="S203" s="264" t="str">
        <f t="shared" si="40"/>
        <v/>
      </c>
      <c r="T203" s="264" t="str">
        <f t="shared" si="41"/>
        <v/>
      </c>
      <c r="U203" s="264" t="str">
        <f t="shared" si="42"/>
        <v/>
      </c>
      <c r="V203" s="264" t="str">
        <f t="shared" si="46"/>
        <v/>
      </c>
      <c r="W203" s="264" t="str">
        <f t="shared" si="48"/>
        <v/>
      </c>
      <c r="X203" s="263" t="str">
        <f t="shared" si="18"/>
        <v/>
      </c>
      <c r="Y203" s="266">
        <f t="shared" si="47"/>
        <v>0</v>
      </c>
      <c r="Z203" s="257"/>
      <c r="AA203" s="257"/>
    </row>
    <row r="204" spans="1:27" ht="12.75" hidden="1" customHeight="1">
      <c r="A204" s="258" t="s">
        <v>250</v>
      </c>
      <c r="B204" s="259"/>
      <c r="C204" s="260"/>
      <c r="D204" s="261"/>
      <c r="E204" s="262"/>
      <c r="F204" s="262"/>
      <c r="G204" s="253"/>
      <c r="H204" s="254"/>
      <c r="I204" s="255"/>
      <c r="J204" s="263" t="str">
        <f t="shared" si="45"/>
        <v/>
      </c>
      <c r="K204" s="255"/>
      <c r="L204" s="255"/>
      <c r="M204" s="255"/>
      <c r="N204" s="264" t="str">
        <f t="shared" si="43"/>
        <v/>
      </c>
      <c r="O204" s="263" t="str">
        <f t="shared" si="11"/>
        <v/>
      </c>
      <c r="P204" s="265" t="str">
        <f t="shared" si="38"/>
        <v/>
      </c>
      <c r="Q204" s="265" t="str">
        <f t="shared" si="44"/>
        <v/>
      </c>
      <c r="R204" s="264" t="str">
        <f t="shared" si="39"/>
        <v/>
      </c>
      <c r="S204" s="264" t="str">
        <f t="shared" si="40"/>
        <v/>
      </c>
      <c r="T204" s="264" t="str">
        <f t="shared" si="41"/>
        <v/>
      </c>
      <c r="U204" s="264" t="str">
        <f t="shared" si="42"/>
        <v/>
      </c>
      <c r="V204" s="264" t="str">
        <f t="shared" si="46"/>
        <v/>
      </c>
      <c r="W204" s="264" t="str">
        <f t="shared" si="48"/>
        <v/>
      </c>
      <c r="X204" s="263" t="str">
        <f t="shared" si="18"/>
        <v/>
      </c>
      <c r="Y204" s="266">
        <f t="shared" si="47"/>
        <v>0</v>
      </c>
      <c r="Z204" s="257"/>
      <c r="AA204" s="257"/>
    </row>
    <row r="205" spans="1:27" ht="12.75" hidden="1" customHeight="1">
      <c r="A205" s="258" t="s">
        <v>250</v>
      </c>
      <c r="B205" s="259"/>
      <c r="C205" s="260"/>
      <c r="D205" s="261"/>
      <c r="E205" s="262"/>
      <c r="F205" s="262"/>
      <c r="G205" s="253"/>
      <c r="H205" s="254"/>
      <c r="I205" s="255"/>
      <c r="J205" s="263" t="str">
        <f t="shared" si="45"/>
        <v/>
      </c>
      <c r="K205" s="255"/>
      <c r="L205" s="255"/>
      <c r="M205" s="255"/>
      <c r="N205" s="264" t="str">
        <f t="shared" si="43"/>
        <v/>
      </c>
      <c r="O205" s="263" t="str">
        <f t="shared" si="11"/>
        <v/>
      </c>
      <c r="P205" s="265" t="str">
        <f t="shared" si="38"/>
        <v/>
      </c>
      <c r="Q205" s="265" t="str">
        <f t="shared" si="44"/>
        <v/>
      </c>
      <c r="R205" s="264" t="str">
        <f t="shared" si="39"/>
        <v/>
      </c>
      <c r="S205" s="264" t="str">
        <f t="shared" si="40"/>
        <v/>
      </c>
      <c r="T205" s="264" t="str">
        <f t="shared" si="41"/>
        <v/>
      </c>
      <c r="U205" s="264" t="str">
        <f t="shared" si="42"/>
        <v/>
      </c>
      <c r="V205" s="264" t="str">
        <f t="shared" si="46"/>
        <v/>
      </c>
      <c r="W205" s="264" t="str">
        <f t="shared" si="48"/>
        <v/>
      </c>
      <c r="X205" s="263" t="str">
        <f t="shared" si="18"/>
        <v/>
      </c>
      <c r="Y205" s="266">
        <f t="shared" si="47"/>
        <v>0</v>
      </c>
      <c r="Z205" s="257"/>
      <c r="AA205" s="257"/>
    </row>
    <row r="206" spans="1:27" ht="12.75" hidden="1" customHeight="1">
      <c r="A206" s="258" t="s">
        <v>250</v>
      </c>
      <c r="B206" s="259"/>
      <c r="C206" s="260"/>
      <c r="D206" s="261"/>
      <c r="E206" s="262"/>
      <c r="F206" s="262"/>
      <c r="G206" s="253"/>
      <c r="H206" s="254"/>
      <c r="I206" s="255"/>
      <c r="J206" s="263" t="str">
        <f t="shared" si="45"/>
        <v/>
      </c>
      <c r="K206" s="255"/>
      <c r="L206" s="255"/>
      <c r="M206" s="255"/>
      <c r="N206" s="264" t="str">
        <f t="shared" si="43"/>
        <v/>
      </c>
      <c r="O206" s="263" t="str">
        <f t="shared" si="11"/>
        <v/>
      </c>
      <c r="P206" s="265" t="str">
        <f t="shared" si="38"/>
        <v/>
      </c>
      <c r="Q206" s="265" t="str">
        <f t="shared" si="44"/>
        <v/>
      </c>
      <c r="R206" s="264" t="str">
        <f t="shared" si="39"/>
        <v/>
      </c>
      <c r="S206" s="264" t="str">
        <f t="shared" si="40"/>
        <v/>
      </c>
      <c r="T206" s="264" t="str">
        <f t="shared" si="41"/>
        <v/>
      </c>
      <c r="U206" s="264" t="str">
        <f t="shared" si="42"/>
        <v/>
      </c>
      <c r="V206" s="264" t="str">
        <f t="shared" si="46"/>
        <v/>
      </c>
      <c r="W206" s="264" t="str">
        <f t="shared" si="48"/>
        <v/>
      </c>
      <c r="X206" s="263" t="str">
        <f t="shared" si="18"/>
        <v/>
      </c>
      <c r="Y206" s="266">
        <f t="shared" si="47"/>
        <v>0</v>
      </c>
      <c r="Z206" s="257"/>
      <c r="AA206" s="257"/>
    </row>
    <row r="207" spans="1:27" ht="12.75" hidden="1" customHeight="1">
      <c r="A207" s="258" t="s">
        <v>250</v>
      </c>
      <c r="B207" s="259"/>
      <c r="C207" s="260"/>
      <c r="D207" s="261"/>
      <c r="E207" s="262"/>
      <c r="F207" s="262"/>
      <c r="G207" s="253"/>
      <c r="H207" s="254"/>
      <c r="I207" s="255"/>
      <c r="J207" s="263" t="str">
        <f t="shared" si="45"/>
        <v/>
      </c>
      <c r="K207" s="255"/>
      <c r="L207" s="255"/>
      <c r="M207" s="255"/>
      <c r="N207" s="264" t="str">
        <f t="shared" si="43"/>
        <v/>
      </c>
      <c r="O207" s="263" t="str">
        <f t="shared" si="11"/>
        <v/>
      </c>
      <c r="P207" s="265" t="str">
        <f t="shared" si="38"/>
        <v/>
      </c>
      <c r="Q207" s="265" t="str">
        <f t="shared" si="44"/>
        <v/>
      </c>
      <c r="R207" s="264" t="str">
        <f t="shared" si="39"/>
        <v/>
      </c>
      <c r="S207" s="264" t="str">
        <f t="shared" si="40"/>
        <v/>
      </c>
      <c r="T207" s="264" t="str">
        <f t="shared" si="41"/>
        <v/>
      </c>
      <c r="U207" s="264" t="str">
        <f t="shared" si="42"/>
        <v/>
      </c>
      <c r="V207" s="264" t="str">
        <f t="shared" si="46"/>
        <v/>
      </c>
      <c r="W207" s="264" t="str">
        <f t="shared" si="48"/>
        <v/>
      </c>
      <c r="X207" s="263" t="str">
        <f t="shared" si="18"/>
        <v/>
      </c>
      <c r="Y207" s="266">
        <f t="shared" si="47"/>
        <v>0</v>
      </c>
      <c r="Z207" s="257"/>
      <c r="AA207" s="257"/>
    </row>
    <row r="208" spans="1:27" ht="12.75" hidden="1" customHeight="1">
      <c r="A208" s="258" t="s">
        <v>250</v>
      </c>
      <c r="B208" s="259"/>
      <c r="C208" s="260"/>
      <c r="D208" s="261"/>
      <c r="E208" s="262"/>
      <c r="F208" s="262"/>
      <c r="G208" s="253"/>
      <c r="H208" s="254"/>
      <c r="I208" s="255"/>
      <c r="J208" s="263" t="str">
        <f t="shared" si="45"/>
        <v/>
      </c>
      <c r="K208" s="255"/>
      <c r="L208" s="255"/>
      <c r="M208" s="255"/>
      <c r="N208" s="264" t="str">
        <f t="shared" si="43"/>
        <v/>
      </c>
      <c r="O208" s="263" t="str">
        <f t="shared" si="11"/>
        <v/>
      </c>
      <c r="P208" s="265" t="str">
        <f t="shared" si="38"/>
        <v/>
      </c>
      <c r="Q208" s="265" t="str">
        <f t="shared" si="44"/>
        <v/>
      </c>
      <c r="R208" s="264" t="str">
        <f t="shared" si="39"/>
        <v/>
      </c>
      <c r="S208" s="264" t="str">
        <f t="shared" si="40"/>
        <v/>
      </c>
      <c r="T208" s="264" t="str">
        <f t="shared" si="41"/>
        <v/>
      </c>
      <c r="U208" s="264" t="str">
        <f t="shared" si="42"/>
        <v/>
      </c>
      <c r="V208" s="264" t="str">
        <f t="shared" si="46"/>
        <v/>
      </c>
      <c r="W208" s="264" t="str">
        <f t="shared" si="48"/>
        <v/>
      </c>
      <c r="X208" s="263" t="str">
        <f t="shared" si="18"/>
        <v/>
      </c>
      <c r="Y208" s="266">
        <f t="shared" si="47"/>
        <v>0</v>
      </c>
      <c r="Z208" s="257"/>
      <c r="AA208" s="257"/>
    </row>
    <row r="209" spans="1:27" ht="12.75" hidden="1" customHeight="1">
      <c r="A209" s="258" t="s">
        <v>250</v>
      </c>
      <c r="B209" s="259"/>
      <c r="C209" s="260"/>
      <c r="D209" s="261"/>
      <c r="E209" s="262"/>
      <c r="F209" s="262"/>
      <c r="G209" s="253"/>
      <c r="H209" s="254"/>
      <c r="I209" s="255"/>
      <c r="J209" s="263" t="str">
        <f t="shared" si="45"/>
        <v/>
      </c>
      <c r="K209" s="255"/>
      <c r="L209" s="255"/>
      <c r="M209" s="255"/>
      <c r="N209" s="264" t="str">
        <f t="shared" si="43"/>
        <v/>
      </c>
      <c r="O209" s="263" t="str">
        <f t="shared" si="11"/>
        <v/>
      </c>
      <c r="P209" s="265" t="str">
        <f t="shared" si="38"/>
        <v/>
      </c>
      <c r="Q209" s="265" t="str">
        <f t="shared" si="44"/>
        <v/>
      </c>
      <c r="R209" s="264" t="str">
        <f t="shared" si="39"/>
        <v/>
      </c>
      <c r="S209" s="264" t="str">
        <f t="shared" si="40"/>
        <v/>
      </c>
      <c r="T209" s="264" t="str">
        <f t="shared" si="41"/>
        <v/>
      </c>
      <c r="U209" s="264" t="str">
        <f t="shared" si="42"/>
        <v/>
      </c>
      <c r="V209" s="264" t="str">
        <f t="shared" si="46"/>
        <v/>
      </c>
      <c r="W209" s="264" t="str">
        <f t="shared" si="48"/>
        <v/>
      </c>
      <c r="X209" s="263" t="str">
        <f t="shared" si="18"/>
        <v/>
      </c>
      <c r="Y209" s="266">
        <f t="shared" si="47"/>
        <v>0</v>
      </c>
      <c r="Z209" s="257"/>
      <c r="AA209" s="257"/>
    </row>
    <row r="210" spans="1:27" ht="12.75" hidden="1" customHeight="1">
      <c r="A210" s="258" t="s">
        <v>250</v>
      </c>
      <c r="B210" s="259"/>
      <c r="C210" s="260"/>
      <c r="D210" s="261"/>
      <c r="E210" s="262"/>
      <c r="F210" s="262"/>
      <c r="G210" s="253"/>
      <c r="H210" s="254"/>
      <c r="I210" s="255"/>
      <c r="J210" s="263" t="str">
        <f t="shared" si="45"/>
        <v/>
      </c>
      <c r="K210" s="255"/>
      <c r="L210" s="255"/>
      <c r="M210" s="255"/>
      <c r="N210" s="264" t="str">
        <f t="shared" si="43"/>
        <v/>
      </c>
      <c r="O210" s="263" t="str">
        <f t="shared" si="11"/>
        <v/>
      </c>
      <c r="P210" s="265" t="str">
        <f t="shared" si="38"/>
        <v/>
      </c>
      <c r="Q210" s="265" t="str">
        <f t="shared" si="44"/>
        <v/>
      </c>
      <c r="R210" s="264" t="str">
        <f t="shared" si="39"/>
        <v/>
      </c>
      <c r="S210" s="264" t="str">
        <f t="shared" si="40"/>
        <v/>
      </c>
      <c r="T210" s="264" t="str">
        <f t="shared" si="41"/>
        <v/>
      </c>
      <c r="U210" s="264" t="str">
        <f t="shared" si="42"/>
        <v/>
      </c>
      <c r="V210" s="264" t="str">
        <f t="shared" si="46"/>
        <v/>
      </c>
      <c r="W210" s="264" t="str">
        <f t="shared" si="48"/>
        <v/>
      </c>
      <c r="X210" s="263" t="str">
        <f t="shared" si="18"/>
        <v/>
      </c>
      <c r="Y210" s="266">
        <f t="shared" si="47"/>
        <v>0</v>
      </c>
      <c r="Z210" s="257"/>
      <c r="AA210" s="257"/>
    </row>
    <row r="211" spans="1:27" ht="12.75" hidden="1" customHeight="1">
      <c r="A211" s="258" t="s">
        <v>250</v>
      </c>
      <c r="B211" s="259"/>
      <c r="C211" s="260"/>
      <c r="D211" s="261"/>
      <c r="E211" s="262"/>
      <c r="F211" s="262"/>
      <c r="G211" s="253"/>
      <c r="H211" s="254"/>
      <c r="I211" s="255"/>
      <c r="J211" s="263" t="str">
        <f t="shared" si="45"/>
        <v/>
      </c>
      <c r="K211" s="255"/>
      <c r="L211" s="255"/>
      <c r="M211" s="255"/>
      <c r="N211" s="264" t="str">
        <f t="shared" si="43"/>
        <v/>
      </c>
      <c r="O211" s="263" t="str">
        <f t="shared" si="11"/>
        <v/>
      </c>
      <c r="P211" s="265" t="str">
        <f t="shared" si="38"/>
        <v/>
      </c>
      <c r="Q211" s="265" t="str">
        <f t="shared" si="44"/>
        <v/>
      </c>
      <c r="R211" s="264" t="str">
        <f t="shared" si="39"/>
        <v/>
      </c>
      <c r="S211" s="264" t="str">
        <f t="shared" si="40"/>
        <v/>
      </c>
      <c r="T211" s="264" t="str">
        <f t="shared" si="41"/>
        <v/>
      </c>
      <c r="U211" s="264" t="str">
        <f t="shared" si="42"/>
        <v/>
      </c>
      <c r="V211" s="264" t="str">
        <f t="shared" si="46"/>
        <v/>
      </c>
      <c r="W211" s="264" t="str">
        <f t="shared" si="48"/>
        <v/>
      </c>
      <c r="X211" s="263" t="str">
        <f t="shared" si="18"/>
        <v/>
      </c>
      <c r="Y211" s="266">
        <f t="shared" si="47"/>
        <v>0</v>
      </c>
      <c r="Z211" s="257"/>
      <c r="AA211" s="257"/>
    </row>
    <row r="212" spans="1:27" ht="12.75" hidden="1" customHeight="1">
      <c r="A212" s="258" t="s">
        <v>250</v>
      </c>
      <c r="B212" s="259"/>
      <c r="C212" s="260"/>
      <c r="D212" s="261"/>
      <c r="E212" s="262"/>
      <c r="F212" s="262"/>
      <c r="G212" s="253"/>
      <c r="H212" s="254"/>
      <c r="I212" s="255"/>
      <c r="J212" s="263" t="str">
        <f t="shared" si="45"/>
        <v/>
      </c>
      <c r="K212" s="255"/>
      <c r="L212" s="255"/>
      <c r="M212" s="255"/>
      <c r="N212" s="264" t="str">
        <f t="shared" si="43"/>
        <v/>
      </c>
      <c r="O212" s="263" t="str">
        <f t="shared" si="11"/>
        <v/>
      </c>
      <c r="P212" s="265" t="str">
        <f t="shared" si="38"/>
        <v/>
      </c>
      <c r="Q212" s="265" t="str">
        <f t="shared" si="44"/>
        <v/>
      </c>
      <c r="R212" s="264" t="str">
        <f t="shared" si="39"/>
        <v/>
      </c>
      <c r="S212" s="264" t="str">
        <f t="shared" si="40"/>
        <v/>
      </c>
      <c r="T212" s="264" t="str">
        <f t="shared" si="41"/>
        <v/>
      </c>
      <c r="U212" s="264" t="str">
        <f t="shared" si="42"/>
        <v/>
      </c>
      <c r="V212" s="264" t="str">
        <f t="shared" si="46"/>
        <v/>
      </c>
      <c r="W212" s="264" t="str">
        <f t="shared" si="48"/>
        <v/>
      </c>
      <c r="X212" s="263" t="str">
        <f t="shared" si="18"/>
        <v/>
      </c>
      <c r="Y212" s="266">
        <f t="shared" si="47"/>
        <v>0</v>
      </c>
      <c r="Z212" s="257"/>
      <c r="AA212" s="257"/>
    </row>
    <row r="213" spans="1:27" ht="12.75" hidden="1" customHeight="1">
      <c r="A213" s="258" t="s">
        <v>250</v>
      </c>
      <c r="B213" s="259"/>
      <c r="C213" s="260"/>
      <c r="D213" s="261"/>
      <c r="E213" s="262"/>
      <c r="F213" s="262"/>
      <c r="G213" s="253"/>
      <c r="H213" s="254"/>
      <c r="I213" s="255"/>
      <c r="J213" s="263" t="str">
        <f t="shared" si="45"/>
        <v/>
      </c>
      <c r="K213" s="255"/>
      <c r="L213" s="255"/>
      <c r="M213" s="255"/>
      <c r="N213" s="264" t="str">
        <f t="shared" si="43"/>
        <v/>
      </c>
      <c r="O213" s="263" t="str">
        <f t="shared" si="11"/>
        <v/>
      </c>
      <c r="P213" s="265" t="str">
        <f t="shared" si="38"/>
        <v/>
      </c>
      <c r="Q213" s="265" t="str">
        <f t="shared" si="44"/>
        <v/>
      </c>
      <c r="R213" s="264" t="str">
        <f t="shared" si="39"/>
        <v/>
      </c>
      <c r="S213" s="264" t="str">
        <f t="shared" si="40"/>
        <v/>
      </c>
      <c r="T213" s="264" t="str">
        <f t="shared" si="41"/>
        <v/>
      </c>
      <c r="U213" s="264" t="str">
        <f t="shared" si="42"/>
        <v/>
      </c>
      <c r="V213" s="264" t="str">
        <f t="shared" si="46"/>
        <v/>
      </c>
      <c r="W213" s="264" t="str">
        <f t="shared" si="48"/>
        <v/>
      </c>
      <c r="X213" s="263" t="str">
        <f t="shared" si="18"/>
        <v/>
      </c>
      <c r="Y213" s="266">
        <f t="shared" si="47"/>
        <v>0</v>
      </c>
      <c r="Z213" s="257"/>
      <c r="AA213" s="257"/>
    </row>
    <row r="214" spans="1:27" ht="12.75" hidden="1" customHeight="1">
      <c r="A214" s="258" t="s">
        <v>250</v>
      </c>
      <c r="B214" s="259"/>
      <c r="C214" s="260"/>
      <c r="D214" s="261"/>
      <c r="E214" s="262"/>
      <c r="F214" s="262"/>
      <c r="G214" s="253"/>
      <c r="H214" s="254"/>
      <c r="I214" s="255"/>
      <c r="J214" s="263" t="str">
        <f t="shared" si="45"/>
        <v/>
      </c>
      <c r="K214" s="255"/>
      <c r="L214" s="255"/>
      <c r="M214" s="255"/>
      <c r="N214" s="264" t="str">
        <f t="shared" si="43"/>
        <v/>
      </c>
      <c r="O214" s="263" t="str">
        <f t="shared" si="11"/>
        <v/>
      </c>
      <c r="P214" s="265" t="str">
        <f t="shared" si="38"/>
        <v/>
      </c>
      <c r="Q214" s="265" t="str">
        <f t="shared" si="44"/>
        <v/>
      </c>
      <c r="R214" s="264" t="str">
        <f t="shared" si="39"/>
        <v/>
      </c>
      <c r="S214" s="264" t="str">
        <f t="shared" si="40"/>
        <v/>
      </c>
      <c r="T214" s="264" t="str">
        <f t="shared" si="41"/>
        <v/>
      </c>
      <c r="U214" s="264" t="str">
        <f t="shared" si="42"/>
        <v/>
      </c>
      <c r="V214" s="264" t="str">
        <f t="shared" si="46"/>
        <v/>
      </c>
      <c r="W214" s="264" t="str">
        <f t="shared" si="48"/>
        <v/>
      </c>
      <c r="X214" s="263" t="str">
        <f t="shared" si="18"/>
        <v/>
      </c>
      <c r="Y214" s="266">
        <f t="shared" si="47"/>
        <v>0</v>
      </c>
      <c r="Z214" s="257"/>
      <c r="AA214" s="257"/>
    </row>
    <row r="215" spans="1:27" ht="12.75" hidden="1" customHeight="1">
      <c r="A215" s="258" t="s">
        <v>250</v>
      </c>
      <c r="B215" s="259"/>
      <c r="C215" s="260"/>
      <c r="D215" s="261"/>
      <c r="E215" s="262"/>
      <c r="F215" s="262"/>
      <c r="G215" s="253"/>
      <c r="H215" s="254"/>
      <c r="I215" s="255"/>
      <c r="J215" s="263" t="str">
        <f t="shared" si="45"/>
        <v/>
      </c>
      <c r="K215" s="255"/>
      <c r="L215" s="255"/>
      <c r="M215" s="255"/>
      <c r="N215" s="264" t="str">
        <f t="shared" si="43"/>
        <v/>
      </c>
      <c r="O215" s="263" t="str">
        <f t="shared" si="11"/>
        <v/>
      </c>
      <c r="P215" s="265" t="str">
        <f t="shared" si="38"/>
        <v/>
      </c>
      <c r="Q215" s="265" t="str">
        <f t="shared" si="44"/>
        <v/>
      </c>
      <c r="R215" s="264" t="str">
        <f t="shared" si="39"/>
        <v/>
      </c>
      <c r="S215" s="264" t="str">
        <f t="shared" si="40"/>
        <v/>
      </c>
      <c r="T215" s="264" t="str">
        <f t="shared" si="41"/>
        <v/>
      </c>
      <c r="U215" s="264" t="str">
        <f t="shared" si="42"/>
        <v/>
      </c>
      <c r="V215" s="264" t="str">
        <f t="shared" si="46"/>
        <v/>
      </c>
      <c r="W215" s="264" t="str">
        <f t="shared" si="48"/>
        <v/>
      </c>
      <c r="X215" s="263" t="str">
        <f t="shared" si="18"/>
        <v/>
      </c>
      <c r="Y215" s="266">
        <f t="shared" si="47"/>
        <v>0</v>
      </c>
      <c r="Z215" s="257"/>
      <c r="AA215" s="257"/>
    </row>
    <row r="216" spans="1:27" ht="12.75" hidden="1" customHeight="1">
      <c r="A216" s="258" t="s">
        <v>250</v>
      </c>
      <c r="B216" s="259"/>
      <c r="C216" s="260"/>
      <c r="D216" s="261"/>
      <c r="E216" s="262"/>
      <c r="F216" s="262"/>
      <c r="G216" s="253"/>
      <c r="H216" s="254"/>
      <c r="I216" s="255"/>
      <c r="J216" s="263" t="str">
        <f t="shared" si="45"/>
        <v/>
      </c>
      <c r="K216" s="255"/>
      <c r="L216" s="255"/>
      <c r="M216" s="255"/>
      <c r="N216" s="264" t="str">
        <f t="shared" si="43"/>
        <v/>
      </c>
      <c r="O216" s="263" t="str">
        <f t="shared" si="11"/>
        <v/>
      </c>
      <c r="P216" s="265" t="str">
        <f t="shared" si="38"/>
        <v/>
      </c>
      <c r="Q216" s="265" t="str">
        <f t="shared" si="44"/>
        <v/>
      </c>
      <c r="R216" s="264" t="str">
        <f t="shared" si="39"/>
        <v/>
      </c>
      <c r="S216" s="264" t="str">
        <f t="shared" si="40"/>
        <v/>
      </c>
      <c r="T216" s="264" t="str">
        <f t="shared" si="41"/>
        <v/>
      </c>
      <c r="U216" s="264" t="str">
        <f t="shared" si="42"/>
        <v/>
      </c>
      <c r="V216" s="264" t="str">
        <f t="shared" si="46"/>
        <v/>
      </c>
      <c r="W216" s="264" t="str">
        <f t="shared" si="48"/>
        <v/>
      </c>
      <c r="X216" s="263" t="str">
        <f t="shared" si="18"/>
        <v/>
      </c>
      <c r="Y216" s="266">
        <f t="shared" si="47"/>
        <v>0</v>
      </c>
      <c r="Z216" s="257"/>
      <c r="AA216" s="257"/>
    </row>
    <row r="217" spans="1:27" ht="12.75" hidden="1" customHeight="1">
      <c r="A217" s="258" t="s">
        <v>250</v>
      </c>
      <c r="B217" s="259"/>
      <c r="C217" s="260"/>
      <c r="D217" s="261"/>
      <c r="E217" s="262"/>
      <c r="F217" s="262"/>
      <c r="G217" s="253"/>
      <c r="H217" s="254"/>
      <c r="I217" s="255"/>
      <c r="J217" s="263" t="str">
        <f t="shared" si="45"/>
        <v/>
      </c>
      <c r="K217" s="255"/>
      <c r="L217" s="255"/>
      <c r="M217" s="255"/>
      <c r="N217" s="264" t="str">
        <f t="shared" si="43"/>
        <v/>
      </c>
      <c r="O217" s="263" t="str">
        <f t="shared" si="11"/>
        <v/>
      </c>
      <c r="P217" s="265" t="str">
        <f t="shared" si="38"/>
        <v/>
      </c>
      <c r="Q217" s="265" t="str">
        <f t="shared" si="44"/>
        <v/>
      </c>
      <c r="R217" s="264" t="str">
        <f t="shared" si="39"/>
        <v/>
      </c>
      <c r="S217" s="264" t="str">
        <f t="shared" si="40"/>
        <v/>
      </c>
      <c r="T217" s="264" t="str">
        <f t="shared" si="41"/>
        <v/>
      </c>
      <c r="U217" s="264" t="str">
        <f t="shared" si="42"/>
        <v/>
      </c>
      <c r="V217" s="264" t="str">
        <f t="shared" si="46"/>
        <v/>
      </c>
      <c r="W217" s="264" t="str">
        <f t="shared" si="48"/>
        <v/>
      </c>
      <c r="X217" s="263" t="str">
        <f t="shared" si="18"/>
        <v/>
      </c>
      <c r="Y217" s="266">
        <f t="shared" si="47"/>
        <v>0</v>
      </c>
      <c r="Z217" s="257"/>
      <c r="AA217" s="257"/>
    </row>
    <row r="218" spans="1:27" ht="12.75" hidden="1" customHeight="1">
      <c r="A218" s="258" t="s">
        <v>250</v>
      </c>
      <c r="B218" s="259"/>
      <c r="C218" s="260"/>
      <c r="D218" s="261"/>
      <c r="E218" s="262"/>
      <c r="F218" s="262"/>
      <c r="G218" s="253"/>
      <c r="H218" s="254"/>
      <c r="I218" s="255"/>
      <c r="J218" s="263" t="str">
        <f t="shared" si="45"/>
        <v/>
      </c>
      <c r="K218" s="255"/>
      <c r="L218" s="255"/>
      <c r="M218" s="255"/>
      <c r="N218" s="264" t="str">
        <f t="shared" si="43"/>
        <v/>
      </c>
      <c r="O218" s="263" t="str">
        <f t="shared" si="11"/>
        <v/>
      </c>
      <c r="P218" s="265" t="str">
        <f t="shared" si="38"/>
        <v/>
      </c>
      <c r="Q218" s="265" t="str">
        <f t="shared" si="44"/>
        <v/>
      </c>
      <c r="R218" s="264" t="str">
        <f t="shared" si="39"/>
        <v/>
      </c>
      <c r="S218" s="264" t="str">
        <f t="shared" si="40"/>
        <v/>
      </c>
      <c r="T218" s="264" t="str">
        <f t="shared" si="41"/>
        <v/>
      </c>
      <c r="U218" s="264" t="str">
        <f t="shared" si="42"/>
        <v/>
      </c>
      <c r="V218" s="264" t="str">
        <f t="shared" si="46"/>
        <v/>
      </c>
      <c r="W218" s="264" t="str">
        <f t="shared" si="48"/>
        <v/>
      </c>
      <c r="X218" s="263" t="str">
        <f t="shared" si="18"/>
        <v/>
      </c>
      <c r="Y218" s="266">
        <f t="shared" si="47"/>
        <v>0</v>
      </c>
      <c r="Z218" s="257"/>
      <c r="AA218" s="257"/>
    </row>
    <row r="219" spans="1:27" ht="12.75" hidden="1" customHeight="1">
      <c r="A219" s="258" t="s">
        <v>250</v>
      </c>
      <c r="B219" s="259"/>
      <c r="C219" s="260"/>
      <c r="D219" s="261"/>
      <c r="E219" s="262"/>
      <c r="F219" s="262"/>
      <c r="G219" s="253"/>
      <c r="H219" s="268"/>
      <c r="I219" s="269"/>
      <c r="J219" s="263" t="str">
        <f t="shared" si="45"/>
        <v/>
      </c>
      <c r="K219" s="269"/>
      <c r="L219" s="269"/>
      <c r="M219" s="269"/>
      <c r="N219" s="264" t="str">
        <f t="shared" si="43"/>
        <v/>
      </c>
      <c r="O219" s="263" t="str">
        <f t="shared" si="11"/>
        <v/>
      </c>
      <c r="P219" s="265" t="str">
        <f t="shared" si="38"/>
        <v/>
      </c>
      <c r="Q219" s="265" t="str">
        <f t="shared" si="44"/>
        <v/>
      </c>
      <c r="R219" s="264" t="str">
        <f t="shared" si="39"/>
        <v/>
      </c>
      <c r="S219" s="264" t="str">
        <f t="shared" si="40"/>
        <v/>
      </c>
      <c r="T219" s="264" t="str">
        <f t="shared" si="41"/>
        <v/>
      </c>
      <c r="U219" s="264" t="str">
        <f t="shared" si="42"/>
        <v/>
      </c>
      <c r="V219" s="264" t="str">
        <f t="shared" si="46"/>
        <v/>
      </c>
      <c r="W219" s="264" t="str">
        <f t="shared" si="48"/>
        <v/>
      </c>
      <c r="X219" s="263" t="str">
        <f t="shared" si="18"/>
        <v/>
      </c>
      <c r="Y219" s="266">
        <f t="shared" si="47"/>
        <v>0</v>
      </c>
      <c r="Z219" s="257"/>
      <c r="AA219" s="257"/>
    </row>
    <row r="220" spans="1:27" ht="12.75" hidden="1" customHeight="1">
      <c r="A220" s="258" t="s">
        <v>250</v>
      </c>
      <c r="B220" s="259"/>
      <c r="C220" s="260"/>
      <c r="D220" s="261"/>
      <c r="E220" s="262"/>
      <c r="F220" s="262"/>
      <c r="G220" s="253"/>
      <c r="H220" s="268"/>
      <c r="I220" s="269"/>
      <c r="J220" s="263" t="str">
        <f t="shared" si="45"/>
        <v/>
      </c>
      <c r="K220" s="269"/>
      <c r="L220" s="269"/>
      <c r="M220" s="269"/>
      <c r="N220" s="264" t="str">
        <f t="shared" si="43"/>
        <v/>
      </c>
      <c r="O220" s="263" t="str">
        <f t="shared" si="11"/>
        <v/>
      </c>
      <c r="P220" s="265" t="str">
        <f t="shared" si="38"/>
        <v/>
      </c>
      <c r="Q220" s="265" t="str">
        <f t="shared" si="44"/>
        <v/>
      </c>
      <c r="R220" s="264" t="str">
        <f t="shared" si="39"/>
        <v/>
      </c>
      <c r="S220" s="264" t="str">
        <f t="shared" si="40"/>
        <v/>
      </c>
      <c r="T220" s="264" t="str">
        <f t="shared" si="41"/>
        <v/>
      </c>
      <c r="U220" s="264" t="str">
        <f t="shared" si="42"/>
        <v/>
      </c>
      <c r="V220" s="264" t="str">
        <f t="shared" si="46"/>
        <v/>
      </c>
      <c r="W220" s="264" t="str">
        <f t="shared" si="48"/>
        <v/>
      </c>
      <c r="X220" s="263" t="str">
        <f t="shared" si="18"/>
        <v/>
      </c>
      <c r="Y220" s="266">
        <f t="shared" si="47"/>
        <v>0</v>
      </c>
      <c r="Z220" s="257"/>
      <c r="AA220" s="257"/>
    </row>
    <row r="221" spans="1:27" ht="12.75" hidden="1" customHeight="1">
      <c r="A221" s="258" t="s">
        <v>250</v>
      </c>
      <c r="B221" s="259"/>
      <c r="C221" s="260"/>
      <c r="D221" s="261"/>
      <c r="E221" s="262"/>
      <c r="F221" s="262"/>
      <c r="G221" s="253"/>
      <c r="H221" s="268"/>
      <c r="I221" s="269"/>
      <c r="J221" s="263" t="str">
        <f t="shared" si="45"/>
        <v/>
      </c>
      <c r="K221" s="269"/>
      <c r="L221" s="269"/>
      <c r="M221" s="269"/>
      <c r="N221" s="264" t="str">
        <f t="shared" si="43"/>
        <v/>
      </c>
      <c r="O221" s="263" t="str">
        <f t="shared" si="11"/>
        <v/>
      </c>
      <c r="P221" s="265" t="str">
        <f t="shared" si="38"/>
        <v/>
      </c>
      <c r="Q221" s="265" t="str">
        <f t="shared" si="44"/>
        <v/>
      </c>
      <c r="R221" s="264" t="str">
        <f t="shared" si="39"/>
        <v/>
      </c>
      <c r="S221" s="264" t="str">
        <f t="shared" si="40"/>
        <v/>
      </c>
      <c r="T221" s="264" t="str">
        <f t="shared" si="41"/>
        <v/>
      </c>
      <c r="U221" s="264" t="str">
        <f t="shared" si="42"/>
        <v/>
      </c>
      <c r="V221" s="264" t="str">
        <f t="shared" si="46"/>
        <v/>
      </c>
      <c r="W221" s="264" t="str">
        <f t="shared" si="48"/>
        <v/>
      </c>
      <c r="X221" s="263" t="str">
        <f t="shared" si="18"/>
        <v/>
      </c>
      <c r="Y221" s="266">
        <f t="shared" si="47"/>
        <v>0</v>
      </c>
      <c r="Z221" s="257"/>
      <c r="AA221" s="257"/>
    </row>
    <row r="222" spans="1:27" ht="12.75" hidden="1" customHeight="1">
      <c r="A222" s="258" t="s">
        <v>250</v>
      </c>
      <c r="B222" s="259"/>
      <c r="C222" s="260"/>
      <c r="D222" s="261"/>
      <c r="E222" s="262"/>
      <c r="F222" s="262"/>
      <c r="G222" s="253"/>
      <c r="H222" s="268"/>
      <c r="I222" s="269"/>
      <c r="J222" s="263" t="str">
        <f t="shared" si="45"/>
        <v/>
      </c>
      <c r="K222" s="269"/>
      <c r="L222" s="269"/>
      <c r="M222" s="269"/>
      <c r="N222" s="264" t="str">
        <f t="shared" si="43"/>
        <v/>
      </c>
      <c r="O222" s="263" t="str">
        <f t="shared" si="11"/>
        <v/>
      </c>
      <c r="P222" s="265" t="str">
        <f t="shared" ref="P222:P247" si="49">IF($Y222 = 1,IF($P$23="No",$P$24,0),"")</f>
        <v/>
      </c>
      <c r="Q222" s="265" t="str">
        <f t="shared" si="44"/>
        <v/>
      </c>
      <c r="R222" s="264" t="str">
        <f t="shared" ref="R222:R247" si="50">IF($Y222 = 1,IFERROR(IF($P$34="Per Bed",$Q$34,$Q$34 /F222),0) + IFERROR(IF($P$35="Per Bed",$Q$35,$Q$35/F222),0),"")</f>
        <v/>
      </c>
      <c r="S222" s="264" t="str">
        <f t="shared" ref="S222:S247" si="51">IF($Y222 = 1,IFERROR(IF($P$36="Per Bed",$Q$36,$Q$36/F222),0),"")</f>
        <v/>
      </c>
      <c r="T222" s="264" t="str">
        <f t="shared" ref="T222:T247" si="52">IF($Y222 = 1,IFERROR(IF($P$38="Per Bed",$Q$38,$Q$38 /F222),0) + IFERROR(IF($P$39="Per Bed",$Q$39,$Q$39/F222),0),"")</f>
        <v/>
      </c>
      <c r="U222" s="264" t="str">
        <f t="shared" ref="U222:U247" si="53">IF($Y222 = 1,IFERROR(IF($P$40="Per Bed",$Q$40,$Q$40/F222),0) + IFERROR(IF($P$41="Per Bed",$Q$41,$Q$41/F222),0) + IFERROR(IF($P$42="Per Bed",$Q$42,$Q$42/F222),0),"")</f>
        <v/>
      </c>
      <c r="V222" s="264" t="str">
        <f t="shared" si="46"/>
        <v/>
      </c>
      <c r="W222" s="264" t="str">
        <f t="shared" si="48"/>
        <v/>
      </c>
      <c r="X222" s="263" t="str">
        <f t="shared" si="18"/>
        <v/>
      </c>
      <c r="Y222" s="266">
        <f t="shared" si="47"/>
        <v>0</v>
      </c>
      <c r="Z222" s="257"/>
      <c r="AA222" s="257"/>
    </row>
    <row r="223" spans="1:27" ht="12.75" hidden="1" customHeight="1">
      <c r="A223" s="258" t="s">
        <v>250</v>
      </c>
      <c r="B223" s="259"/>
      <c r="C223" s="260"/>
      <c r="D223" s="261"/>
      <c r="E223" s="262"/>
      <c r="F223" s="262"/>
      <c r="G223" s="253"/>
      <c r="H223" s="268"/>
      <c r="I223" s="269"/>
      <c r="J223" s="263" t="str">
        <f t="shared" si="45"/>
        <v/>
      </c>
      <c r="K223" s="269"/>
      <c r="L223" s="269"/>
      <c r="M223" s="269"/>
      <c r="N223" s="264" t="str">
        <f t="shared" ref="N223:N247" si="54">IF($Y223 = 1, $I223-K223/12-L223/12-M223,"")</f>
        <v/>
      </c>
      <c r="O223" s="263" t="str">
        <f t="shared" si="11"/>
        <v/>
      </c>
      <c r="P223" s="265" t="str">
        <f t="shared" si="49"/>
        <v/>
      </c>
      <c r="Q223" s="265" t="str">
        <f t="shared" ref="Q223:Q247" si="55">IF($Y223 = 1,$Q$19,"")</f>
        <v/>
      </c>
      <c r="R223" s="264" t="str">
        <f t="shared" si="50"/>
        <v/>
      </c>
      <c r="S223" s="264" t="str">
        <f t="shared" si="51"/>
        <v/>
      </c>
      <c r="T223" s="264" t="str">
        <f t="shared" si="52"/>
        <v/>
      </c>
      <c r="U223" s="264" t="str">
        <f t="shared" si="53"/>
        <v/>
      </c>
      <c r="V223" s="264" t="str">
        <f t="shared" si="46"/>
        <v/>
      </c>
      <c r="W223" s="264" t="str">
        <f t="shared" si="48"/>
        <v/>
      </c>
      <c r="X223" s="263" t="str">
        <f t="shared" si="18"/>
        <v/>
      </c>
      <c r="Y223" s="266">
        <f t="shared" si="47"/>
        <v>0</v>
      </c>
      <c r="Z223" s="257"/>
      <c r="AA223" s="257"/>
    </row>
    <row r="224" spans="1:27" ht="12.75" hidden="1" customHeight="1">
      <c r="A224" s="258" t="s">
        <v>250</v>
      </c>
      <c r="B224" s="259"/>
      <c r="C224" s="260"/>
      <c r="D224" s="261"/>
      <c r="E224" s="262"/>
      <c r="F224" s="262"/>
      <c r="G224" s="253"/>
      <c r="H224" s="268"/>
      <c r="I224" s="269"/>
      <c r="J224" s="263" t="str">
        <f t="shared" ref="J224:J247" si="56">IF($Y224 = 1,$I224/$E224,"")</f>
        <v/>
      </c>
      <c r="K224" s="269"/>
      <c r="L224" s="269"/>
      <c r="M224" s="269"/>
      <c r="N224" s="264" t="str">
        <f t="shared" si="54"/>
        <v/>
      </c>
      <c r="O224" s="263" t="str">
        <f t="shared" si="11"/>
        <v/>
      </c>
      <c r="P224" s="265" t="str">
        <f t="shared" si="49"/>
        <v/>
      </c>
      <c r="Q224" s="265" t="str">
        <f t="shared" si="55"/>
        <v/>
      </c>
      <c r="R224" s="264" t="str">
        <f t="shared" si="50"/>
        <v/>
      </c>
      <c r="S224" s="264" t="str">
        <f t="shared" si="51"/>
        <v/>
      </c>
      <c r="T224" s="264" t="str">
        <f t="shared" si="52"/>
        <v/>
      </c>
      <c r="U224" s="264" t="str">
        <f t="shared" si="53"/>
        <v/>
      </c>
      <c r="V224" s="264" t="str">
        <f t="shared" ref="V224:V247" si="57">IF($Y224 = 1,$I$44,"")</f>
        <v/>
      </c>
      <c r="W224" s="264" t="str">
        <f t="shared" si="48"/>
        <v/>
      </c>
      <c r="X224" s="263" t="str">
        <f t="shared" si="18"/>
        <v/>
      </c>
      <c r="Y224" s="266">
        <f t="shared" ref="Y224:Y247" si="58">IF(AND(A224&lt;&gt;"", E224 &gt; 0, F224 &lt;&gt; ""),  1, 0 )</f>
        <v>0</v>
      </c>
      <c r="Z224" s="257"/>
      <c r="AA224" s="257"/>
    </row>
    <row r="225" spans="1:27" ht="12.75" hidden="1" customHeight="1">
      <c r="A225" s="258" t="s">
        <v>250</v>
      </c>
      <c r="B225" s="259"/>
      <c r="C225" s="260"/>
      <c r="D225" s="261"/>
      <c r="E225" s="262"/>
      <c r="F225" s="262"/>
      <c r="G225" s="253"/>
      <c r="H225" s="268"/>
      <c r="I225" s="269"/>
      <c r="J225" s="263" t="str">
        <f t="shared" si="56"/>
        <v/>
      </c>
      <c r="K225" s="269"/>
      <c r="L225" s="269"/>
      <c r="M225" s="269"/>
      <c r="N225" s="264" t="str">
        <f t="shared" si="54"/>
        <v/>
      </c>
      <c r="O225" s="263" t="str">
        <f t="shared" si="11"/>
        <v/>
      </c>
      <c r="P225" s="265" t="str">
        <f t="shared" si="49"/>
        <v/>
      </c>
      <c r="Q225" s="265" t="str">
        <f t="shared" si="55"/>
        <v/>
      </c>
      <c r="R225" s="264" t="str">
        <f t="shared" si="50"/>
        <v/>
      </c>
      <c r="S225" s="264" t="str">
        <f t="shared" si="51"/>
        <v/>
      </c>
      <c r="T225" s="264" t="str">
        <f t="shared" si="52"/>
        <v/>
      </c>
      <c r="U225" s="264" t="str">
        <f t="shared" si="53"/>
        <v/>
      </c>
      <c r="V225" s="264" t="str">
        <f t="shared" si="57"/>
        <v/>
      </c>
      <c r="W225" s="264" t="str">
        <f t="shared" si="48"/>
        <v/>
      </c>
      <c r="X225" s="263" t="str">
        <f t="shared" si="18"/>
        <v/>
      </c>
      <c r="Y225" s="266">
        <f t="shared" si="58"/>
        <v>0</v>
      </c>
      <c r="Z225" s="257"/>
      <c r="AA225" s="257"/>
    </row>
    <row r="226" spans="1:27" ht="12.75" hidden="1" customHeight="1">
      <c r="A226" s="258" t="s">
        <v>250</v>
      </c>
      <c r="B226" s="259"/>
      <c r="C226" s="260"/>
      <c r="D226" s="261"/>
      <c r="E226" s="262"/>
      <c r="F226" s="262"/>
      <c r="G226" s="253"/>
      <c r="H226" s="268"/>
      <c r="I226" s="269"/>
      <c r="J226" s="263" t="str">
        <f t="shared" si="56"/>
        <v/>
      </c>
      <c r="K226" s="269"/>
      <c r="L226" s="269"/>
      <c r="M226" s="269"/>
      <c r="N226" s="264" t="str">
        <f t="shared" si="54"/>
        <v/>
      </c>
      <c r="O226" s="263" t="str">
        <f t="shared" si="11"/>
        <v/>
      </c>
      <c r="P226" s="265" t="str">
        <f t="shared" si="49"/>
        <v/>
      </c>
      <c r="Q226" s="265" t="str">
        <f t="shared" si="55"/>
        <v/>
      </c>
      <c r="R226" s="264" t="str">
        <f t="shared" si="50"/>
        <v/>
      </c>
      <c r="S226" s="264" t="str">
        <f t="shared" si="51"/>
        <v/>
      </c>
      <c r="T226" s="264" t="str">
        <f t="shared" si="52"/>
        <v/>
      </c>
      <c r="U226" s="264" t="str">
        <f t="shared" si="53"/>
        <v/>
      </c>
      <c r="V226" s="264" t="str">
        <f t="shared" si="57"/>
        <v/>
      </c>
      <c r="W226" s="264" t="str">
        <f t="shared" si="48"/>
        <v/>
      </c>
      <c r="X226" s="263" t="str">
        <f t="shared" si="18"/>
        <v/>
      </c>
      <c r="Y226" s="266">
        <f t="shared" si="58"/>
        <v>0</v>
      </c>
      <c r="Z226" s="257"/>
      <c r="AA226" s="257"/>
    </row>
    <row r="227" spans="1:27" ht="12.75" hidden="1" customHeight="1">
      <c r="A227" s="258" t="s">
        <v>250</v>
      </c>
      <c r="B227" s="259"/>
      <c r="C227" s="260"/>
      <c r="D227" s="261"/>
      <c r="E227" s="262"/>
      <c r="F227" s="262"/>
      <c r="G227" s="253"/>
      <c r="H227" s="268"/>
      <c r="I227" s="269"/>
      <c r="J227" s="263" t="str">
        <f t="shared" si="56"/>
        <v/>
      </c>
      <c r="K227" s="269"/>
      <c r="L227" s="269"/>
      <c r="M227" s="269"/>
      <c r="N227" s="264" t="str">
        <f t="shared" si="54"/>
        <v/>
      </c>
      <c r="O227" s="263" t="str">
        <f t="shared" si="11"/>
        <v/>
      </c>
      <c r="P227" s="265" t="str">
        <f t="shared" si="49"/>
        <v/>
      </c>
      <c r="Q227" s="265" t="str">
        <f t="shared" si="55"/>
        <v/>
      </c>
      <c r="R227" s="264" t="str">
        <f t="shared" si="50"/>
        <v/>
      </c>
      <c r="S227" s="264" t="str">
        <f t="shared" si="51"/>
        <v/>
      </c>
      <c r="T227" s="264" t="str">
        <f t="shared" si="52"/>
        <v/>
      </c>
      <c r="U227" s="264" t="str">
        <f t="shared" si="53"/>
        <v/>
      </c>
      <c r="V227" s="264" t="str">
        <f t="shared" si="57"/>
        <v/>
      </c>
      <c r="W227" s="264" t="str">
        <f t="shared" ref="W227:W247" si="59">IF($Y227 = 1,N227+SUM(P227:V227),"")</f>
        <v/>
      </c>
      <c r="X227" s="263" t="str">
        <f t="shared" si="18"/>
        <v/>
      </c>
      <c r="Y227" s="266">
        <f t="shared" si="58"/>
        <v>0</v>
      </c>
      <c r="Z227" s="257"/>
      <c r="AA227" s="257"/>
    </row>
    <row r="228" spans="1:27" ht="12.75" hidden="1" customHeight="1">
      <c r="A228" s="258" t="s">
        <v>250</v>
      </c>
      <c r="B228" s="259"/>
      <c r="C228" s="260"/>
      <c r="D228" s="261"/>
      <c r="E228" s="262"/>
      <c r="F228" s="262"/>
      <c r="G228" s="253"/>
      <c r="H228" s="268"/>
      <c r="I228" s="269"/>
      <c r="J228" s="263" t="str">
        <f t="shared" si="56"/>
        <v/>
      </c>
      <c r="K228" s="269"/>
      <c r="L228" s="269"/>
      <c r="M228" s="269"/>
      <c r="N228" s="264" t="str">
        <f t="shared" si="54"/>
        <v/>
      </c>
      <c r="O228" s="263" t="str">
        <f t="shared" si="11"/>
        <v/>
      </c>
      <c r="P228" s="265" t="str">
        <f t="shared" si="49"/>
        <v/>
      </c>
      <c r="Q228" s="265" t="str">
        <f t="shared" si="55"/>
        <v/>
      </c>
      <c r="R228" s="264" t="str">
        <f t="shared" si="50"/>
        <v/>
      </c>
      <c r="S228" s="264" t="str">
        <f t="shared" si="51"/>
        <v/>
      </c>
      <c r="T228" s="264" t="str">
        <f t="shared" si="52"/>
        <v/>
      </c>
      <c r="U228" s="264" t="str">
        <f t="shared" si="53"/>
        <v/>
      </c>
      <c r="V228" s="264" t="str">
        <f t="shared" si="57"/>
        <v/>
      </c>
      <c r="W228" s="264" t="str">
        <f t="shared" si="59"/>
        <v/>
      </c>
      <c r="X228" s="263" t="str">
        <f t="shared" si="18"/>
        <v/>
      </c>
      <c r="Y228" s="266">
        <f t="shared" si="58"/>
        <v>0</v>
      </c>
      <c r="Z228" s="257"/>
      <c r="AA228" s="257"/>
    </row>
    <row r="229" spans="1:27" ht="12.75" hidden="1" customHeight="1">
      <c r="A229" s="258" t="s">
        <v>250</v>
      </c>
      <c r="B229" s="259"/>
      <c r="C229" s="260"/>
      <c r="D229" s="261"/>
      <c r="E229" s="262"/>
      <c r="F229" s="262"/>
      <c r="G229" s="253"/>
      <c r="H229" s="268"/>
      <c r="I229" s="269"/>
      <c r="J229" s="263" t="str">
        <f t="shared" si="56"/>
        <v/>
      </c>
      <c r="K229" s="269"/>
      <c r="L229" s="269"/>
      <c r="M229" s="269"/>
      <c r="N229" s="264" t="str">
        <f t="shared" si="54"/>
        <v/>
      </c>
      <c r="O229" s="263" t="str">
        <f t="shared" si="11"/>
        <v/>
      </c>
      <c r="P229" s="265" t="str">
        <f t="shared" si="49"/>
        <v/>
      </c>
      <c r="Q229" s="265" t="str">
        <f t="shared" si="55"/>
        <v/>
      </c>
      <c r="R229" s="264" t="str">
        <f t="shared" si="50"/>
        <v/>
      </c>
      <c r="S229" s="264" t="str">
        <f t="shared" si="51"/>
        <v/>
      </c>
      <c r="T229" s="264" t="str">
        <f t="shared" si="52"/>
        <v/>
      </c>
      <c r="U229" s="264" t="str">
        <f t="shared" si="53"/>
        <v/>
      </c>
      <c r="V229" s="264" t="str">
        <f t="shared" si="57"/>
        <v/>
      </c>
      <c r="W229" s="264" t="str">
        <f t="shared" si="59"/>
        <v/>
      </c>
      <c r="X229" s="263" t="str">
        <f t="shared" si="18"/>
        <v/>
      </c>
      <c r="Y229" s="266">
        <f t="shared" si="58"/>
        <v>0</v>
      </c>
      <c r="Z229" s="257"/>
      <c r="AA229" s="257"/>
    </row>
    <row r="230" spans="1:27" ht="12.75" hidden="1" customHeight="1">
      <c r="A230" s="258" t="s">
        <v>250</v>
      </c>
      <c r="B230" s="259"/>
      <c r="C230" s="260"/>
      <c r="D230" s="261"/>
      <c r="E230" s="262"/>
      <c r="F230" s="262"/>
      <c r="G230" s="253"/>
      <c r="H230" s="268"/>
      <c r="I230" s="269"/>
      <c r="J230" s="263" t="str">
        <f t="shared" si="56"/>
        <v/>
      </c>
      <c r="K230" s="269"/>
      <c r="L230" s="269"/>
      <c r="M230" s="269"/>
      <c r="N230" s="264" t="str">
        <f t="shared" si="54"/>
        <v/>
      </c>
      <c r="O230" s="263" t="str">
        <f t="shared" si="11"/>
        <v/>
      </c>
      <c r="P230" s="265" t="str">
        <f t="shared" si="49"/>
        <v/>
      </c>
      <c r="Q230" s="265" t="str">
        <f t="shared" si="55"/>
        <v/>
      </c>
      <c r="R230" s="264" t="str">
        <f t="shared" si="50"/>
        <v/>
      </c>
      <c r="S230" s="264" t="str">
        <f t="shared" si="51"/>
        <v/>
      </c>
      <c r="T230" s="264" t="str">
        <f t="shared" si="52"/>
        <v/>
      </c>
      <c r="U230" s="264" t="str">
        <f t="shared" si="53"/>
        <v/>
      </c>
      <c r="V230" s="264" t="str">
        <f t="shared" si="57"/>
        <v/>
      </c>
      <c r="W230" s="264" t="str">
        <f t="shared" si="59"/>
        <v/>
      </c>
      <c r="X230" s="263" t="str">
        <f t="shared" si="18"/>
        <v/>
      </c>
      <c r="Y230" s="266">
        <f t="shared" si="58"/>
        <v>0</v>
      </c>
      <c r="Z230" s="257"/>
      <c r="AA230" s="257"/>
    </row>
    <row r="231" spans="1:27" ht="12.75" hidden="1" customHeight="1">
      <c r="A231" s="258" t="s">
        <v>250</v>
      </c>
      <c r="B231" s="259"/>
      <c r="C231" s="260"/>
      <c r="D231" s="261"/>
      <c r="E231" s="262"/>
      <c r="F231" s="262"/>
      <c r="G231" s="253"/>
      <c r="H231" s="268"/>
      <c r="I231" s="269"/>
      <c r="J231" s="263" t="str">
        <f t="shared" si="56"/>
        <v/>
      </c>
      <c r="K231" s="269"/>
      <c r="L231" s="269"/>
      <c r="M231" s="269"/>
      <c r="N231" s="264" t="str">
        <f t="shared" si="54"/>
        <v/>
      </c>
      <c r="O231" s="263" t="str">
        <f t="shared" si="11"/>
        <v/>
      </c>
      <c r="P231" s="265" t="str">
        <f t="shared" si="49"/>
        <v/>
      </c>
      <c r="Q231" s="265" t="str">
        <f t="shared" si="55"/>
        <v/>
      </c>
      <c r="R231" s="264" t="str">
        <f t="shared" si="50"/>
        <v/>
      </c>
      <c r="S231" s="264" t="str">
        <f t="shared" si="51"/>
        <v/>
      </c>
      <c r="T231" s="264" t="str">
        <f t="shared" si="52"/>
        <v/>
      </c>
      <c r="U231" s="264" t="str">
        <f t="shared" si="53"/>
        <v/>
      </c>
      <c r="V231" s="264" t="str">
        <f t="shared" si="57"/>
        <v/>
      </c>
      <c r="W231" s="264" t="str">
        <f t="shared" si="59"/>
        <v/>
      </c>
      <c r="X231" s="263" t="str">
        <f t="shared" si="18"/>
        <v/>
      </c>
      <c r="Y231" s="266">
        <f t="shared" si="58"/>
        <v>0</v>
      </c>
      <c r="Z231" s="257"/>
      <c r="AA231" s="257"/>
    </row>
    <row r="232" spans="1:27" ht="12.75" hidden="1" customHeight="1">
      <c r="A232" s="258" t="s">
        <v>250</v>
      </c>
      <c r="B232" s="259"/>
      <c r="C232" s="260"/>
      <c r="D232" s="261"/>
      <c r="E232" s="262"/>
      <c r="F232" s="262"/>
      <c r="G232" s="253"/>
      <c r="H232" s="268"/>
      <c r="I232" s="269"/>
      <c r="J232" s="263" t="str">
        <f t="shared" si="56"/>
        <v/>
      </c>
      <c r="K232" s="269"/>
      <c r="L232" s="269"/>
      <c r="M232" s="269"/>
      <c r="N232" s="264" t="str">
        <f t="shared" si="54"/>
        <v/>
      </c>
      <c r="O232" s="263" t="str">
        <f t="shared" si="11"/>
        <v/>
      </c>
      <c r="P232" s="265" t="str">
        <f t="shared" si="49"/>
        <v/>
      </c>
      <c r="Q232" s="265" t="str">
        <f t="shared" si="55"/>
        <v/>
      </c>
      <c r="R232" s="264" t="str">
        <f t="shared" si="50"/>
        <v/>
      </c>
      <c r="S232" s="264" t="str">
        <f t="shared" si="51"/>
        <v/>
      </c>
      <c r="T232" s="264" t="str">
        <f t="shared" si="52"/>
        <v/>
      </c>
      <c r="U232" s="264" t="str">
        <f t="shared" si="53"/>
        <v/>
      </c>
      <c r="V232" s="264" t="str">
        <f t="shared" si="57"/>
        <v/>
      </c>
      <c r="W232" s="264" t="str">
        <f t="shared" si="59"/>
        <v/>
      </c>
      <c r="X232" s="263" t="str">
        <f t="shared" si="18"/>
        <v/>
      </c>
      <c r="Y232" s="266">
        <f t="shared" si="58"/>
        <v>0</v>
      </c>
      <c r="Z232" s="257"/>
      <c r="AA232" s="257"/>
    </row>
    <row r="233" spans="1:27" ht="12.75" hidden="1" customHeight="1">
      <c r="A233" s="258" t="s">
        <v>250</v>
      </c>
      <c r="B233" s="259"/>
      <c r="C233" s="260"/>
      <c r="D233" s="261"/>
      <c r="E233" s="262"/>
      <c r="F233" s="262"/>
      <c r="G233" s="253"/>
      <c r="H233" s="268"/>
      <c r="I233" s="269"/>
      <c r="J233" s="263" t="str">
        <f t="shared" si="56"/>
        <v/>
      </c>
      <c r="K233" s="269"/>
      <c r="L233" s="269"/>
      <c r="M233" s="269"/>
      <c r="N233" s="264" t="str">
        <f t="shared" si="54"/>
        <v/>
      </c>
      <c r="O233" s="263" t="str">
        <f t="shared" si="11"/>
        <v/>
      </c>
      <c r="P233" s="265" t="str">
        <f t="shared" si="49"/>
        <v/>
      </c>
      <c r="Q233" s="265" t="str">
        <f t="shared" si="55"/>
        <v/>
      </c>
      <c r="R233" s="264" t="str">
        <f t="shared" si="50"/>
        <v/>
      </c>
      <c r="S233" s="264" t="str">
        <f t="shared" si="51"/>
        <v/>
      </c>
      <c r="T233" s="264" t="str">
        <f t="shared" si="52"/>
        <v/>
      </c>
      <c r="U233" s="264" t="str">
        <f t="shared" si="53"/>
        <v/>
      </c>
      <c r="V233" s="264" t="str">
        <f t="shared" si="57"/>
        <v/>
      </c>
      <c r="W233" s="264" t="str">
        <f t="shared" si="59"/>
        <v/>
      </c>
      <c r="X233" s="263" t="str">
        <f t="shared" si="18"/>
        <v/>
      </c>
      <c r="Y233" s="266">
        <f t="shared" si="58"/>
        <v>0</v>
      </c>
      <c r="Z233" s="257"/>
      <c r="AA233" s="257"/>
    </row>
    <row r="234" spans="1:27" ht="12.75" hidden="1" customHeight="1">
      <c r="A234" s="258" t="s">
        <v>250</v>
      </c>
      <c r="B234" s="259"/>
      <c r="C234" s="260"/>
      <c r="D234" s="261"/>
      <c r="E234" s="262"/>
      <c r="F234" s="262"/>
      <c r="G234" s="253"/>
      <c r="H234" s="268"/>
      <c r="I234" s="269"/>
      <c r="J234" s="263" t="str">
        <f t="shared" si="56"/>
        <v/>
      </c>
      <c r="K234" s="269"/>
      <c r="L234" s="269"/>
      <c r="M234" s="269"/>
      <c r="N234" s="264" t="str">
        <f t="shared" si="54"/>
        <v/>
      </c>
      <c r="O234" s="263" t="str">
        <f t="shared" si="11"/>
        <v/>
      </c>
      <c r="P234" s="265" t="str">
        <f t="shared" si="49"/>
        <v/>
      </c>
      <c r="Q234" s="265" t="str">
        <f t="shared" si="55"/>
        <v/>
      </c>
      <c r="R234" s="264" t="str">
        <f t="shared" si="50"/>
        <v/>
      </c>
      <c r="S234" s="264" t="str">
        <f t="shared" si="51"/>
        <v/>
      </c>
      <c r="T234" s="264" t="str">
        <f t="shared" si="52"/>
        <v/>
      </c>
      <c r="U234" s="264" t="str">
        <f t="shared" si="53"/>
        <v/>
      </c>
      <c r="V234" s="264" t="str">
        <f t="shared" si="57"/>
        <v/>
      </c>
      <c r="W234" s="264" t="str">
        <f t="shared" si="59"/>
        <v/>
      </c>
      <c r="X234" s="263" t="str">
        <f t="shared" si="18"/>
        <v/>
      </c>
      <c r="Y234" s="266">
        <f t="shared" si="58"/>
        <v>0</v>
      </c>
      <c r="Z234" s="257"/>
      <c r="AA234" s="257"/>
    </row>
    <row r="235" spans="1:27" ht="12.75" hidden="1" customHeight="1">
      <c r="A235" s="258" t="s">
        <v>250</v>
      </c>
      <c r="B235" s="259"/>
      <c r="C235" s="260"/>
      <c r="D235" s="261"/>
      <c r="E235" s="262"/>
      <c r="F235" s="262"/>
      <c r="G235" s="253"/>
      <c r="H235" s="268"/>
      <c r="I235" s="269"/>
      <c r="J235" s="263" t="str">
        <f t="shared" si="56"/>
        <v/>
      </c>
      <c r="K235" s="269"/>
      <c r="L235" s="269"/>
      <c r="M235" s="269"/>
      <c r="N235" s="264" t="str">
        <f t="shared" si="54"/>
        <v/>
      </c>
      <c r="O235" s="263" t="str">
        <f t="shared" si="11"/>
        <v/>
      </c>
      <c r="P235" s="265" t="str">
        <f t="shared" si="49"/>
        <v/>
      </c>
      <c r="Q235" s="265" t="str">
        <f t="shared" si="55"/>
        <v/>
      </c>
      <c r="R235" s="264" t="str">
        <f t="shared" si="50"/>
        <v/>
      </c>
      <c r="S235" s="264" t="str">
        <f t="shared" si="51"/>
        <v/>
      </c>
      <c r="T235" s="264" t="str">
        <f t="shared" si="52"/>
        <v/>
      </c>
      <c r="U235" s="264" t="str">
        <f t="shared" si="53"/>
        <v/>
      </c>
      <c r="V235" s="264" t="str">
        <f t="shared" si="57"/>
        <v/>
      </c>
      <c r="W235" s="264" t="str">
        <f t="shared" si="59"/>
        <v/>
      </c>
      <c r="X235" s="263" t="str">
        <f t="shared" si="18"/>
        <v/>
      </c>
      <c r="Y235" s="266">
        <f t="shared" si="58"/>
        <v>0</v>
      </c>
      <c r="Z235" s="257"/>
      <c r="AA235" s="257"/>
    </row>
    <row r="236" spans="1:27" ht="12.75" hidden="1" customHeight="1">
      <c r="A236" s="258" t="s">
        <v>250</v>
      </c>
      <c r="B236" s="259"/>
      <c r="C236" s="260"/>
      <c r="D236" s="261"/>
      <c r="E236" s="262"/>
      <c r="F236" s="262"/>
      <c r="G236" s="253"/>
      <c r="H236" s="268"/>
      <c r="I236" s="269"/>
      <c r="J236" s="263" t="str">
        <f t="shared" si="56"/>
        <v/>
      </c>
      <c r="K236" s="269"/>
      <c r="L236" s="269"/>
      <c r="M236" s="269"/>
      <c r="N236" s="264" t="str">
        <f t="shared" si="54"/>
        <v/>
      </c>
      <c r="O236" s="263" t="str">
        <f t="shared" si="11"/>
        <v/>
      </c>
      <c r="P236" s="265" t="str">
        <f t="shared" si="49"/>
        <v/>
      </c>
      <c r="Q236" s="265" t="str">
        <f t="shared" si="55"/>
        <v/>
      </c>
      <c r="R236" s="264" t="str">
        <f t="shared" si="50"/>
        <v/>
      </c>
      <c r="S236" s="264" t="str">
        <f t="shared" si="51"/>
        <v/>
      </c>
      <c r="T236" s="264" t="str">
        <f t="shared" si="52"/>
        <v/>
      </c>
      <c r="U236" s="264" t="str">
        <f t="shared" si="53"/>
        <v/>
      </c>
      <c r="V236" s="264" t="str">
        <f t="shared" si="57"/>
        <v/>
      </c>
      <c r="W236" s="264" t="str">
        <f t="shared" si="59"/>
        <v/>
      </c>
      <c r="X236" s="263" t="str">
        <f t="shared" si="18"/>
        <v/>
      </c>
      <c r="Y236" s="266">
        <f t="shared" si="58"/>
        <v>0</v>
      </c>
      <c r="Z236" s="257"/>
      <c r="AA236" s="257"/>
    </row>
    <row r="237" spans="1:27" ht="12.75" hidden="1" customHeight="1">
      <c r="A237" s="258" t="s">
        <v>250</v>
      </c>
      <c r="B237" s="259"/>
      <c r="C237" s="260"/>
      <c r="D237" s="261"/>
      <c r="E237" s="262"/>
      <c r="F237" s="262"/>
      <c r="G237" s="253"/>
      <c r="H237" s="268"/>
      <c r="I237" s="269"/>
      <c r="J237" s="263" t="str">
        <f t="shared" si="56"/>
        <v/>
      </c>
      <c r="K237" s="269"/>
      <c r="L237" s="269"/>
      <c r="M237" s="269"/>
      <c r="N237" s="264" t="str">
        <f t="shared" si="54"/>
        <v/>
      </c>
      <c r="O237" s="263" t="str">
        <f t="shared" si="11"/>
        <v/>
      </c>
      <c r="P237" s="265" t="str">
        <f t="shared" si="49"/>
        <v/>
      </c>
      <c r="Q237" s="265" t="str">
        <f t="shared" si="55"/>
        <v/>
      </c>
      <c r="R237" s="264" t="str">
        <f t="shared" si="50"/>
        <v/>
      </c>
      <c r="S237" s="264" t="str">
        <f t="shared" si="51"/>
        <v/>
      </c>
      <c r="T237" s="264" t="str">
        <f t="shared" si="52"/>
        <v/>
      </c>
      <c r="U237" s="264" t="str">
        <f t="shared" si="53"/>
        <v/>
      </c>
      <c r="V237" s="264" t="str">
        <f t="shared" si="57"/>
        <v/>
      </c>
      <c r="W237" s="264" t="str">
        <f t="shared" si="59"/>
        <v/>
      </c>
      <c r="X237" s="263" t="str">
        <f t="shared" si="18"/>
        <v/>
      </c>
      <c r="Y237" s="266">
        <f t="shared" si="58"/>
        <v>0</v>
      </c>
      <c r="Z237" s="257"/>
      <c r="AA237" s="257"/>
    </row>
    <row r="238" spans="1:27" ht="12.75" hidden="1" customHeight="1">
      <c r="A238" s="258" t="s">
        <v>250</v>
      </c>
      <c r="B238" s="259"/>
      <c r="C238" s="260"/>
      <c r="D238" s="261"/>
      <c r="E238" s="262"/>
      <c r="F238" s="262"/>
      <c r="G238" s="253"/>
      <c r="H238" s="268"/>
      <c r="I238" s="269"/>
      <c r="J238" s="263" t="str">
        <f t="shared" si="56"/>
        <v/>
      </c>
      <c r="K238" s="269"/>
      <c r="L238" s="269"/>
      <c r="M238" s="269"/>
      <c r="N238" s="264" t="str">
        <f t="shared" si="54"/>
        <v/>
      </c>
      <c r="O238" s="263" t="str">
        <f t="shared" si="11"/>
        <v/>
      </c>
      <c r="P238" s="265" t="str">
        <f t="shared" si="49"/>
        <v/>
      </c>
      <c r="Q238" s="265" t="str">
        <f t="shared" si="55"/>
        <v/>
      </c>
      <c r="R238" s="264" t="str">
        <f t="shared" si="50"/>
        <v/>
      </c>
      <c r="S238" s="264" t="str">
        <f t="shared" si="51"/>
        <v/>
      </c>
      <c r="T238" s="264" t="str">
        <f t="shared" si="52"/>
        <v/>
      </c>
      <c r="U238" s="264" t="str">
        <f t="shared" si="53"/>
        <v/>
      </c>
      <c r="V238" s="264" t="str">
        <f t="shared" si="57"/>
        <v/>
      </c>
      <c r="W238" s="264" t="str">
        <f t="shared" si="59"/>
        <v/>
      </c>
      <c r="X238" s="263" t="str">
        <f t="shared" si="18"/>
        <v/>
      </c>
      <c r="Y238" s="266">
        <f t="shared" si="58"/>
        <v>0</v>
      </c>
      <c r="Z238" s="257"/>
      <c r="AA238" s="257"/>
    </row>
    <row r="239" spans="1:27" ht="12.75" hidden="1" customHeight="1">
      <c r="A239" s="258" t="s">
        <v>250</v>
      </c>
      <c r="B239" s="259"/>
      <c r="C239" s="260"/>
      <c r="D239" s="261"/>
      <c r="E239" s="262"/>
      <c r="F239" s="262"/>
      <c r="G239" s="253"/>
      <c r="H239" s="268"/>
      <c r="I239" s="269"/>
      <c r="J239" s="263" t="str">
        <f t="shared" si="56"/>
        <v/>
      </c>
      <c r="K239" s="269"/>
      <c r="L239" s="269"/>
      <c r="M239" s="269"/>
      <c r="N239" s="264" t="str">
        <f t="shared" si="54"/>
        <v/>
      </c>
      <c r="O239" s="263" t="str">
        <f t="shared" si="11"/>
        <v/>
      </c>
      <c r="P239" s="265" t="str">
        <f t="shared" si="49"/>
        <v/>
      </c>
      <c r="Q239" s="265" t="str">
        <f t="shared" si="55"/>
        <v/>
      </c>
      <c r="R239" s="264" t="str">
        <f t="shared" si="50"/>
        <v/>
      </c>
      <c r="S239" s="264" t="str">
        <f t="shared" si="51"/>
        <v/>
      </c>
      <c r="T239" s="264" t="str">
        <f t="shared" si="52"/>
        <v/>
      </c>
      <c r="U239" s="264" t="str">
        <f t="shared" si="53"/>
        <v/>
      </c>
      <c r="V239" s="264" t="str">
        <f t="shared" si="57"/>
        <v/>
      </c>
      <c r="W239" s="264" t="str">
        <f t="shared" si="59"/>
        <v/>
      </c>
      <c r="X239" s="263" t="str">
        <f t="shared" si="18"/>
        <v/>
      </c>
      <c r="Y239" s="266">
        <f t="shared" si="58"/>
        <v>0</v>
      </c>
      <c r="Z239" s="257"/>
      <c r="AA239" s="257"/>
    </row>
    <row r="240" spans="1:27" ht="12.75" hidden="1" customHeight="1">
      <c r="A240" s="258" t="s">
        <v>250</v>
      </c>
      <c r="B240" s="259"/>
      <c r="C240" s="260"/>
      <c r="D240" s="261"/>
      <c r="E240" s="262"/>
      <c r="F240" s="262"/>
      <c r="G240" s="253"/>
      <c r="H240" s="268"/>
      <c r="I240" s="269"/>
      <c r="J240" s="263" t="str">
        <f t="shared" si="56"/>
        <v/>
      </c>
      <c r="K240" s="269"/>
      <c r="L240" s="269"/>
      <c r="M240" s="269"/>
      <c r="N240" s="264" t="str">
        <f t="shared" si="54"/>
        <v/>
      </c>
      <c r="O240" s="263" t="str">
        <f t="shared" si="11"/>
        <v/>
      </c>
      <c r="P240" s="265" t="str">
        <f t="shared" si="49"/>
        <v/>
      </c>
      <c r="Q240" s="265" t="str">
        <f t="shared" si="55"/>
        <v/>
      </c>
      <c r="R240" s="264" t="str">
        <f t="shared" si="50"/>
        <v/>
      </c>
      <c r="S240" s="264" t="str">
        <f t="shared" si="51"/>
        <v/>
      </c>
      <c r="T240" s="264" t="str">
        <f t="shared" si="52"/>
        <v/>
      </c>
      <c r="U240" s="264" t="str">
        <f t="shared" si="53"/>
        <v/>
      </c>
      <c r="V240" s="264" t="str">
        <f t="shared" si="57"/>
        <v/>
      </c>
      <c r="W240" s="264" t="str">
        <f t="shared" si="59"/>
        <v/>
      </c>
      <c r="X240" s="263" t="str">
        <f t="shared" si="18"/>
        <v/>
      </c>
      <c r="Y240" s="266">
        <f t="shared" si="58"/>
        <v>0</v>
      </c>
      <c r="Z240" s="257"/>
      <c r="AA240" s="257"/>
    </row>
    <row r="241" spans="1:27" ht="12.75" hidden="1" customHeight="1">
      <c r="A241" s="258" t="s">
        <v>250</v>
      </c>
      <c r="B241" s="259"/>
      <c r="C241" s="260"/>
      <c r="D241" s="261"/>
      <c r="E241" s="262"/>
      <c r="F241" s="262"/>
      <c r="G241" s="253"/>
      <c r="H241" s="268"/>
      <c r="I241" s="269"/>
      <c r="J241" s="263" t="str">
        <f t="shared" si="56"/>
        <v/>
      </c>
      <c r="K241" s="269"/>
      <c r="L241" s="269"/>
      <c r="M241" s="269"/>
      <c r="N241" s="264" t="str">
        <f t="shared" si="54"/>
        <v/>
      </c>
      <c r="O241" s="263" t="str">
        <f t="shared" si="11"/>
        <v/>
      </c>
      <c r="P241" s="265" t="str">
        <f t="shared" si="49"/>
        <v/>
      </c>
      <c r="Q241" s="265" t="str">
        <f t="shared" si="55"/>
        <v/>
      </c>
      <c r="R241" s="264" t="str">
        <f t="shared" si="50"/>
        <v/>
      </c>
      <c r="S241" s="264" t="str">
        <f t="shared" si="51"/>
        <v/>
      </c>
      <c r="T241" s="264" t="str">
        <f t="shared" si="52"/>
        <v/>
      </c>
      <c r="U241" s="264" t="str">
        <f t="shared" si="53"/>
        <v/>
      </c>
      <c r="V241" s="264" t="str">
        <f t="shared" si="57"/>
        <v/>
      </c>
      <c r="W241" s="264" t="str">
        <f t="shared" si="59"/>
        <v/>
      </c>
      <c r="X241" s="263" t="str">
        <f t="shared" si="18"/>
        <v/>
      </c>
      <c r="Y241" s="266">
        <f t="shared" si="58"/>
        <v>0</v>
      </c>
      <c r="Z241" s="257"/>
      <c r="AA241" s="257"/>
    </row>
    <row r="242" spans="1:27" ht="12.75" hidden="1" customHeight="1">
      <c r="A242" s="258" t="s">
        <v>250</v>
      </c>
      <c r="B242" s="259"/>
      <c r="C242" s="260"/>
      <c r="D242" s="261"/>
      <c r="E242" s="262"/>
      <c r="F242" s="262"/>
      <c r="G242" s="253"/>
      <c r="H242" s="268"/>
      <c r="I242" s="269"/>
      <c r="J242" s="263" t="str">
        <f t="shared" si="56"/>
        <v/>
      </c>
      <c r="K242" s="269"/>
      <c r="L242" s="269"/>
      <c r="M242" s="269"/>
      <c r="N242" s="264" t="str">
        <f t="shared" si="54"/>
        <v/>
      </c>
      <c r="O242" s="263" t="str">
        <f t="shared" si="11"/>
        <v/>
      </c>
      <c r="P242" s="265" t="str">
        <f t="shared" si="49"/>
        <v/>
      </c>
      <c r="Q242" s="265" t="str">
        <f t="shared" si="55"/>
        <v/>
      </c>
      <c r="R242" s="264" t="str">
        <f t="shared" si="50"/>
        <v/>
      </c>
      <c r="S242" s="264" t="str">
        <f t="shared" si="51"/>
        <v/>
      </c>
      <c r="T242" s="264" t="str">
        <f t="shared" si="52"/>
        <v/>
      </c>
      <c r="U242" s="264" t="str">
        <f t="shared" si="53"/>
        <v/>
      </c>
      <c r="V242" s="264" t="str">
        <f t="shared" si="57"/>
        <v/>
      </c>
      <c r="W242" s="264" t="str">
        <f t="shared" si="59"/>
        <v/>
      </c>
      <c r="X242" s="263" t="str">
        <f t="shared" si="18"/>
        <v/>
      </c>
      <c r="Y242" s="266">
        <f t="shared" si="58"/>
        <v>0</v>
      </c>
      <c r="Z242" s="257"/>
      <c r="AA242" s="257"/>
    </row>
    <row r="243" spans="1:27" ht="12.75" hidden="1" customHeight="1">
      <c r="A243" s="258" t="s">
        <v>250</v>
      </c>
      <c r="B243" s="259"/>
      <c r="C243" s="260"/>
      <c r="D243" s="261"/>
      <c r="E243" s="262"/>
      <c r="F243" s="262"/>
      <c r="G243" s="253"/>
      <c r="H243" s="268"/>
      <c r="I243" s="269"/>
      <c r="J243" s="263" t="str">
        <f t="shared" si="56"/>
        <v/>
      </c>
      <c r="K243" s="269"/>
      <c r="L243" s="269"/>
      <c r="M243" s="269"/>
      <c r="N243" s="264" t="str">
        <f t="shared" si="54"/>
        <v/>
      </c>
      <c r="O243" s="263" t="str">
        <f t="shared" si="11"/>
        <v/>
      </c>
      <c r="P243" s="265" t="str">
        <f t="shared" si="49"/>
        <v/>
      </c>
      <c r="Q243" s="265" t="str">
        <f t="shared" si="55"/>
        <v/>
      </c>
      <c r="R243" s="264" t="str">
        <f t="shared" si="50"/>
        <v/>
      </c>
      <c r="S243" s="264" t="str">
        <f t="shared" si="51"/>
        <v/>
      </c>
      <c r="T243" s="264" t="str">
        <f t="shared" si="52"/>
        <v/>
      </c>
      <c r="U243" s="264" t="str">
        <f t="shared" si="53"/>
        <v/>
      </c>
      <c r="V243" s="264" t="str">
        <f t="shared" si="57"/>
        <v/>
      </c>
      <c r="W243" s="264" t="str">
        <f t="shared" si="59"/>
        <v/>
      </c>
      <c r="X243" s="263" t="str">
        <f t="shared" si="18"/>
        <v/>
      </c>
      <c r="Y243" s="266">
        <f t="shared" si="58"/>
        <v>0</v>
      </c>
      <c r="Z243" s="257"/>
      <c r="AA243" s="257"/>
    </row>
    <row r="244" spans="1:27" s="238" customFormat="1" ht="13.8" customHeight="1">
      <c r="A244" s="258" t="s">
        <v>53</v>
      </c>
      <c r="B244" s="259" t="s">
        <v>350</v>
      </c>
      <c r="C244" s="260"/>
      <c r="D244" s="261">
        <v>3</v>
      </c>
      <c r="E244" s="262">
        <v>1584</v>
      </c>
      <c r="F244" s="262">
        <v>3</v>
      </c>
      <c r="G244" s="253">
        <v>2</v>
      </c>
      <c r="H244" s="268" t="s">
        <v>56</v>
      </c>
      <c r="I244" s="269">
        <v>1250</v>
      </c>
      <c r="J244" s="263">
        <f t="shared" si="56"/>
        <v>0.78914141414141414</v>
      </c>
      <c r="K244" s="269">
        <v>0</v>
      </c>
      <c r="L244" s="269">
        <v>0</v>
      </c>
      <c r="M244" s="269">
        <v>0</v>
      </c>
      <c r="N244" s="264">
        <f t="shared" si="54"/>
        <v>1250</v>
      </c>
      <c r="O244" s="263">
        <f t="shared" si="11"/>
        <v>0.78914141414141414</v>
      </c>
      <c r="P244" s="265">
        <f t="shared" si="49"/>
        <v>0</v>
      </c>
      <c r="Q244" s="265">
        <f t="shared" si="55"/>
        <v>0</v>
      </c>
      <c r="R244" s="264">
        <f t="shared" si="50"/>
        <v>0</v>
      </c>
      <c r="S244" s="264">
        <f t="shared" si="51"/>
        <v>0</v>
      </c>
      <c r="T244" s="264">
        <f t="shared" si="52"/>
        <v>0</v>
      </c>
      <c r="U244" s="264">
        <f t="shared" si="53"/>
        <v>0</v>
      </c>
      <c r="V244" s="264">
        <f t="shared" si="57"/>
        <v>0</v>
      </c>
      <c r="W244" s="264">
        <f t="shared" si="59"/>
        <v>1250</v>
      </c>
      <c r="X244" s="263">
        <f t="shared" si="18"/>
        <v>0.78914141414141414</v>
      </c>
      <c r="Y244" s="266">
        <f t="shared" si="58"/>
        <v>1</v>
      </c>
      <c r="Z244" s="257"/>
      <c r="AA244" s="257"/>
    </row>
    <row r="245" spans="1:27" s="238" customFormat="1" ht="13.8" customHeight="1">
      <c r="A245" s="258" t="s">
        <v>53</v>
      </c>
      <c r="B245" s="259" t="s">
        <v>334</v>
      </c>
      <c r="C245" s="260"/>
      <c r="D245" s="261">
        <v>3</v>
      </c>
      <c r="E245" s="262">
        <v>1584</v>
      </c>
      <c r="F245" s="262">
        <v>3</v>
      </c>
      <c r="G245" s="253">
        <v>2</v>
      </c>
      <c r="H245" s="268" t="s">
        <v>56</v>
      </c>
      <c r="I245" s="269">
        <v>1200</v>
      </c>
      <c r="J245" s="263">
        <f t="shared" si="56"/>
        <v>0.75757575757575757</v>
      </c>
      <c r="K245" s="269">
        <v>0</v>
      </c>
      <c r="L245" s="269">
        <v>0</v>
      </c>
      <c r="M245" s="269">
        <v>0</v>
      </c>
      <c r="N245" s="264">
        <f t="shared" si="54"/>
        <v>1200</v>
      </c>
      <c r="O245" s="263">
        <f t="shared" si="11"/>
        <v>0.75757575757575757</v>
      </c>
      <c r="P245" s="265">
        <f t="shared" si="49"/>
        <v>0</v>
      </c>
      <c r="Q245" s="265">
        <f t="shared" si="55"/>
        <v>0</v>
      </c>
      <c r="R245" s="264">
        <f t="shared" si="50"/>
        <v>0</v>
      </c>
      <c r="S245" s="264">
        <f t="shared" si="51"/>
        <v>0</v>
      </c>
      <c r="T245" s="264">
        <f t="shared" si="52"/>
        <v>0</v>
      </c>
      <c r="U245" s="264">
        <f t="shared" si="53"/>
        <v>0</v>
      </c>
      <c r="V245" s="264">
        <f t="shared" si="57"/>
        <v>0</v>
      </c>
      <c r="W245" s="264">
        <f t="shared" si="59"/>
        <v>1200</v>
      </c>
      <c r="X245" s="263">
        <f t="shared" si="18"/>
        <v>0.75757575757575757</v>
      </c>
      <c r="Y245" s="266">
        <f t="shared" si="58"/>
        <v>1</v>
      </c>
      <c r="Z245" s="257"/>
      <c r="AA245" s="257"/>
    </row>
    <row r="246" spans="1:27" s="238" customFormat="1" ht="13.8" customHeight="1">
      <c r="A246" s="258" t="s">
        <v>53</v>
      </c>
      <c r="B246" s="259" t="s">
        <v>360</v>
      </c>
      <c r="C246" s="260"/>
      <c r="D246" s="261">
        <v>3</v>
      </c>
      <c r="E246" s="262">
        <v>1584</v>
      </c>
      <c r="F246" s="262">
        <v>3</v>
      </c>
      <c r="G246" s="253">
        <v>2.5</v>
      </c>
      <c r="H246" s="254" t="s">
        <v>56</v>
      </c>
      <c r="I246" s="255">
        <v>1419</v>
      </c>
      <c r="J246" s="263">
        <f t="shared" si="56"/>
        <v>0.89583333333333337</v>
      </c>
      <c r="K246" s="255">
        <v>0</v>
      </c>
      <c r="L246" s="255">
        <v>0</v>
      </c>
      <c r="M246" s="255">
        <v>0</v>
      </c>
      <c r="N246" s="264">
        <f t="shared" si="54"/>
        <v>1419</v>
      </c>
      <c r="O246" s="263">
        <f t="shared" si="11"/>
        <v>0.89583333333333337</v>
      </c>
      <c r="P246" s="265">
        <f t="shared" si="49"/>
        <v>0</v>
      </c>
      <c r="Q246" s="265">
        <f t="shared" si="55"/>
        <v>0</v>
      </c>
      <c r="R246" s="264">
        <f t="shared" si="50"/>
        <v>0</v>
      </c>
      <c r="S246" s="264">
        <f t="shared" si="51"/>
        <v>0</v>
      </c>
      <c r="T246" s="264">
        <f t="shared" si="52"/>
        <v>0</v>
      </c>
      <c r="U246" s="264">
        <f t="shared" si="53"/>
        <v>0</v>
      </c>
      <c r="V246" s="264">
        <f t="shared" si="57"/>
        <v>0</v>
      </c>
      <c r="W246" s="264">
        <f t="shared" si="59"/>
        <v>1419</v>
      </c>
      <c r="X246" s="263">
        <f t="shared" si="18"/>
        <v>0.89583333333333337</v>
      </c>
      <c r="Y246" s="266">
        <f t="shared" si="58"/>
        <v>1</v>
      </c>
      <c r="Z246" s="257"/>
      <c r="AA246" s="257"/>
    </row>
    <row r="247" spans="1:27" s="238" customFormat="1" ht="15" customHeight="1">
      <c r="A247" s="258" t="s">
        <v>53</v>
      </c>
      <c r="B247" s="259" t="s">
        <v>335</v>
      </c>
      <c r="C247" s="260"/>
      <c r="D247" s="261">
        <v>9</v>
      </c>
      <c r="E247" s="262">
        <v>1584</v>
      </c>
      <c r="F247" s="262">
        <v>3</v>
      </c>
      <c r="G247" s="253">
        <v>2.5</v>
      </c>
      <c r="H247" s="268" t="s">
        <v>56</v>
      </c>
      <c r="I247" s="269">
        <v>1359</v>
      </c>
      <c r="J247" s="263">
        <f t="shared" si="56"/>
        <v>0.85795454545454541</v>
      </c>
      <c r="K247" s="269">
        <v>0</v>
      </c>
      <c r="L247" s="269">
        <v>0</v>
      </c>
      <c r="M247" s="269">
        <v>0</v>
      </c>
      <c r="N247" s="264">
        <f t="shared" si="54"/>
        <v>1359</v>
      </c>
      <c r="O247" s="263">
        <f t="shared" si="11"/>
        <v>0.85795454545454541</v>
      </c>
      <c r="P247" s="265">
        <f t="shared" si="49"/>
        <v>0</v>
      </c>
      <c r="Q247" s="265">
        <f t="shared" si="55"/>
        <v>0</v>
      </c>
      <c r="R247" s="264">
        <f t="shared" si="50"/>
        <v>0</v>
      </c>
      <c r="S247" s="264">
        <f t="shared" si="51"/>
        <v>0</v>
      </c>
      <c r="T247" s="264">
        <f t="shared" si="52"/>
        <v>0</v>
      </c>
      <c r="U247" s="264">
        <f t="shared" si="53"/>
        <v>0</v>
      </c>
      <c r="V247" s="264">
        <f t="shared" si="57"/>
        <v>0</v>
      </c>
      <c r="W247" s="264">
        <f t="shared" si="59"/>
        <v>1359</v>
      </c>
      <c r="X247" s="263">
        <f t="shared" si="18"/>
        <v>0.85795454545454541</v>
      </c>
      <c r="Y247" s="266">
        <f t="shared" si="58"/>
        <v>1</v>
      </c>
      <c r="Z247" s="257"/>
      <c r="AA247" s="257"/>
    </row>
    <row r="248" spans="1:27" s="25" customFormat="1" ht="12.75" customHeight="1">
      <c r="A248" s="243" t="s">
        <v>146</v>
      </c>
      <c r="B248" s="243"/>
      <c r="C248" s="244"/>
      <c r="D248" s="245">
        <f>SUM(D71:D247)</f>
        <v>446</v>
      </c>
      <c r="E248" s="246">
        <f>SUMPRODUCT($D72:$D247,E72:E247)/$D248</f>
        <v>1267.298206278027</v>
      </c>
      <c r="F248" s="246"/>
      <c r="G248" s="246"/>
      <c r="H248" s="247" t="str">
        <f>IF(COUNTIF(H72:H247,"yes")&gt;0,"Yes","No")</f>
        <v>Yes</v>
      </c>
      <c r="I248" s="248">
        <f t="shared" ref="I248:X248" si="60">SUMPRODUCT($D72:$D247,I72:I247)/$D248</f>
        <v>1485.1278026905829</v>
      </c>
      <c r="J248" s="249">
        <f t="shared" si="60"/>
        <v>1.3125038394527793</v>
      </c>
      <c r="K248" s="250">
        <f t="shared" si="60"/>
        <v>0</v>
      </c>
      <c r="L248" s="250">
        <f t="shared" si="60"/>
        <v>0</v>
      </c>
      <c r="M248" s="251">
        <f t="shared" si="60"/>
        <v>0</v>
      </c>
      <c r="N248" s="250">
        <f t="shared" si="60"/>
        <v>1484.6502242152467</v>
      </c>
      <c r="O248" s="249">
        <f t="shared" si="60"/>
        <v>1.3125038394527793</v>
      </c>
      <c r="P248" s="250">
        <f t="shared" si="60"/>
        <v>0</v>
      </c>
      <c r="Q248" s="250">
        <f t="shared" si="60"/>
        <v>0</v>
      </c>
      <c r="R248" s="250">
        <f t="shared" si="60"/>
        <v>0</v>
      </c>
      <c r="S248" s="250">
        <f t="shared" si="60"/>
        <v>0</v>
      </c>
      <c r="T248" s="250">
        <f t="shared" si="60"/>
        <v>0</v>
      </c>
      <c r="U248" s="250">
        <f t="shared" si="60"/>
        <v>0</v>
      </c>
      <c r="V248" s="250">
        <f t="shared" si="60"/>
        <v>0</v>
      </c>
      <c r="W248" s="248">
        <f t="shared" si="60"/>
        <v>1484.4394618834081</v>
      </c>
      <c r="X248" s="252">
        <f t="shared" si="60"/>
        <v>1.3122648798928715</v>
      </c>
    </row>
    <row r="249" spans="1:27" ht="12.75" customHeight="1">
      <c r="A249" s="3"/>
      <c r="C249" s="8"/>
      <c r="D249" s="1"/>
      <c r="E249" s="1"/>
      <c r="H249" s="1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3"/>
      <c r="W249" s="7"/>
      <c r="X249" s="7"/>
    </row>
    <row r="250" spans="1:27" ht="12.75" customHeight="1" collapsed="1">
      <c r="A250" s="159" t="s">
        <v>147</v>
      </c>
      <c r="B250" s="159"/>
      <c r="C250" s="159"/>
      <c r="D250" s="159"/>
      <c r="E250" s="159"/>
      <c r="F250" s="159"/>
      <c r="G250" s="159"/>
      <c r="H250" s="159"/>
      <c r="I250" s="159"/>
      <c r="J250" s="159"/>
      <c r="K250" s="159"/>
      <c r="L250" s="159"/>
      <c r="M250" s="159"/>
      <c r="N250" s="159"/>
      <c r="O250" s="159"/>
      <c r="P250" s="159"/>
      <c r="Q250" s="159"/>
      <c r="R250" s="159"/>
      <c r="S250" s="159"/>
      <c r="T250" s="159"/>
      <c r="U250" s="159"/>
      <c r="V250" s="159"/>
      <c r="W250" s="159"/>
      <c r="X250" s="159"/>
    </row>
    <row r="251" spans="1:27" ht="12.75" customHeight="1">
      <c r="A251" s="165"/>
      <c r="B251" s="165"/>
      <c r="C251" s="165"/>
      <c r="D251" s="165"/>
      <c r="E251" s="165"/>
      <c r="F251" s="165"/>
      <c r="G251" s="165"/>
      <c r="H251" s="165"/>
      <c r="I251" s="278" t="s">
        <v>140</v>
      </c>
      <c r="J251" s="278"/>
      <c r="K251" s="278" t="s">
        <v>11</v>
      </c>
      <c r="L251" s="278"/>
      <c r="M251" s="278"/>
      <c r="N251" s="278" t="s">
        <v>141</v>
      </c>
      <c r="O251" s="278"/>
      <c r="P251" s="278" t="s">
        <v>32</v>
      </c>
      <c r="Q251" s="278"/>
      <c r="R251" s="278"/>
      <c r="S251" s="278"/>
      <c r="T251" s="278"/>
      <c r="U251" s="278"/>
      <c r="V251" s="278"/>
      <c r="W251" s="278" t="s">
        <v>228</v>
      </c>
      <c r="X251" s="278"/>
    </row>
    <row r="252" spans="1:27" ht="26.4">
      <c r="A252" s="32" t="s">
        <v>33</v>
      </c>
      <c r="B252" s="62"/>
      <c r="C252" s="62"/>
      <c r="D252" s="62"/>
      <c r="E252" s="62"/>
      <c r="F252" s="62" t="s">
        <v>34</v>
      </c>
      <c r="G252" s="62" t="s">
        <v>35</v>
      </c>
      <c r="H252" s="62" t="s">
        <v>36</v>
      </c>
      <c r="I252" s="194" t="s">
        <v>40</v>
      </c>
      <c r="J252" s="195" t="s">
        <v>41</v>
      </c>
      <c r="K252" s="63" t="s">
        <v>37</v>
      </c>
      <c r="L252" s="64" t="s">
        <v>38</v>
      </c>
      <c r="M252" s="65" t="s">
        <v>39</v>
      </c>
      <c r="N252" s="63" t="s">
        <v>40</v>
      </c>
      <c r="O252" s="90" t="s">
        <v>41</v>
      </c>
      <c r="P252" s="63" t="s">
        <v>42</v>
      </c>
      <c r="Q252" s="64" t="s">
        <v>43</v>
      </c>
      <c r="R252" s="64" t="s">
        <v>44</v>
      </c>
      <c r="S252" s="64" t="s">
        <v>45</v>
      </c>
      <c r="T252" s="64" t="s">
        <v>46</v>
      </c>
      <c r="U252" s="64" t="s">
        <v>47</v>
      </c>
      <c r="V252" s="64" t="s">
        <v>48</v>
      </c>
      <c r="W252" s="63" t="s">
        <v>40</v>
      </c>
      <c r="X252" s="189" t="s">
        <v>41</v>
      </c>
    </row>
    <row r="253" spans="1:27" ht="12.75" customHeight="1">
      <c r="A253" s="3" t="s">
        <v>49</v>
      </c>
      <c r="C253" s="37"/>
      <c r="D253" s="42"/>
      <c r="E253" s="68"/>
      <c r="F253" s="42">
        <v>21</v>
      </c>
      <c r="G253" s="68">
        <f t="shared" ref="G253:G259" si="61">IFERROR(SUMPRODUCT($E$72:$E$247,$D$72:$D$247,--($A$72:$A$247=$A253)/$F253),0)</f>
        <v>354.28571428571422</v>
      </c>
      <c r="H253" s="91" t="str">
        <f t="shared" ref="H253:H259" si="62">IF(COUNTIFS($A$72:$A$247,A253,$H$72:$H$247,"Yes")=0,"N/A",IF(COUNTIFS($A$72:$A$247,A253,$H$72:$H$247,"Yes")&gt;0,"Yes","No"))</f>
        <v>Yes</v>
      </c>
      <c r="I253" s="190">
        <f t="shared" ref="I253:X259" si="63">IFERROR(SUMPRODUCT(I$72:I$247,$D$72:$D$247,--($A$72:$A$247=$A253)/$F253),0)</f>
        <v>1196</v>
      </c>
      <c r="J253" s="191">
        <f t="shared" si="63"/>
        <v>2.4594771241830062</v>
      </c>
      <c r="K253" s="11">
        <f t="shared" si="63"/>
        <v>0</v>
      </c>
      <c r="L253" s="11">
        <f t="shared" si="63"/>
        <v>0</v>
      </c>
      <c r="M253" s="33">
        <f t="shared" si="63"/>
        <v>0</v>
      </c>
      <c r="N253" s="11">
        <f t="shared" si="63"/>
        <v>1196</v>
      </c>
      <c r="O253" s="34">
        <f t="shared" si="63"/>
        <v>2.4594771241830062</v>
      </c>
      <c r="P253" s="92">
        <f t="shared" si="63"/>
        <v>0</v>
      </c>
      <c r="Q253" s="92">
        <f t="shared" si="63"/>
        <v>0</v>
      </c>
      <c r="R253" s="11">
        <f t="shared" si="63"/>
        <v>0</v>
      </c>
      <c r="S253" s="11">
        <f t="shared" si="63"/>
        <v>0</v>
      </c>
      <c r="T253" s="11">
        <f t="shared" si="63"/>
        <v>0</v>
      </c>
      <c r="U253" s="11">
        <f t="shared" si="63"/>
        <v>0</v>
      </c>
      <c r="V253" s="11">
        <f t="shared" si="63"/>
        <v>0</v>
      </c>
      <c r="W253" s="35">
        <f t="shared" si="63"/>
        <v>1196</v>
      </c>
      <c r="X253" s="34">
        <f t="shared" si="63"/>
        <v>2.4594771241830062</v>
      </c>
    </row>
    <row r="254" spans="1:27" ht="12.75" customHeight="1">
      <c r="A254" s="3" t="s">
        <v>51</v>
      </c>
      <c r="C254" s="37"/>
      <c r="D254" s="42"/>
      <c r="E254" s="68"/>
      <c r="F254" s="42">
        <f t="shared" ref="F254:F259" si="64">SUMIF($A$72:$A$247,$A254,$D$72:$D$247)</f>
        <v>77</v>
      </c>
      <c r="G254" s="68">
        <f t="shared" si="61"/>
        <v>860.11688311688329</v>
      </c>
      <c r="H254" s="91" t="str">
        <f t="shared" si="62"/>
        <v>Yes</v>
      </c>
      <c r="I254" s="35">
        <f t="shared" si="63"/>
        <v>1934.0389610389611</v>
      </c>
      <c r="J254" s="34">
        <f t="shared" si="63"/>
        <v>2.2915028205910501</v>
      </c>
      <c r="K254" s="11">
        <f t="shared" si="63"/>
        <v>0</v>
      </c>
      <c r="L254" s="11">
        <f t="shared" si="63"/>
        <v>0</v>
      </c>
      <c r="M254" s="33">
        <f t="shared" si="63"/>
        <v>0</v>
      </c>
      <c r="N254" s="11">
        <f t="shared" si="63"/>
        <v>1934.1298701298701</v>
      </c>
      <c r="O254" s="34">
        <f t="shared" si="63"/>
        <v>2.2915028205910501</v>
      </c>
      <c r="P254" s="92">
        <f t="shared" si="63"/>
        <v>0</v>
      </c>
      <c r="Q254" s="92">
        <f t="shared" si="63"/>
        <v>0</v>
      </c>
      <c r="R254" s="11">
        <f t="shared" si="63"/>
        <v>0</v>
      </c>
      <c r="S254" s="11">
        <f t="shared" si="63"/>
        <v>0</v>
      </c>
      <c r="T254" s="11">
        <f t="shared" si="63"/>
        <v>0</v>
      </c>
      <c r="U254" s="11">
        <f t="shared" si="63"/>
        <v>0</v>
      </c>
      <c r="V254" s="11">
        <f t="shared" si="63"/>
        <v>0</v>
      </c>
      <c r="W254" s="35">
        <f t="shared" si="63"/>
        <v>1932.909090909091</v>
      </c>
      <c r="X254" s="34">
        <f t="shared" si="63"/>
        <v>2.2901187171661306</v>
      </c>
    </row>
    <row r="255" spans="1:27" ht="12.75" customHeight="1">
      <c r="A255" s="3" t="s">
        <v>52</v>
      </c>
      <c r="C255" s="37"/>
      <c r="D255" s="42"/>
      <c r="E255" s="68"/>
      <c r="F255" s="42">
        <f t="shared" si="64"/>
        <v>138</v>
      </c>
      <c r="G255" s="68">
        <f t="shared" si="61"/>
        <v>1220.3623188405797</v>
      </c>
      <c r="H255" s="91" t="str">
        <f t="shared" si="62"/>
        <v>Yes</v>
      </c>
      <c r="I255" s="35">
        <f t="shared" si="63"/>
        <v>1579.0579710144925</v>
      </c>
      <c r="J255" s="34">
        <f t="shared" si="63"/>
        <v>1.3126219136770594</v>
      </c>
      <c r="K255" s="11">
        <f t="shared" si="63"/>
        <v>0</v>
      </c>
      <c r="L255" s="11">
        <f t="shared" si="63"/>
        <v>0</v>
      </c>
      <c r="M255" s="33">
        <f t="shared" si="63"/>
        <v>0</v>
      </c>
      <c r="N255" s="11">
        <f t="shared" si="63"/>
        <v>1577.463768115942</v>
      </c>
      <c r="O255" s="34">
        <f t="shared" si="63"/>
        <v>1.3126219136770594</v>
      </c>
      <c r="P255" s="92">
        <f t="shared" si="63"/>
        <v>0</v>
      </c>
      <c r="Q255" s="92">
        <f t="shared" si="63"/>
        <v>0</v>
      </c>
      <c r="R255" s="11">
        <f t="shared" si="63"/>
        <v>0</v>
      </c>
      <c r="S255" s="11">
        <f t="shared" si="63"/>
        <v>0</v>
      </c>
      <c r="T255" s="11">
        <f t="shared" si="63"/>
        <v>0</v>
      </c>
      <c r="U255" s="11">
        <f t="shared" si="63"/>
        <v>0</v>
      </c>
      <c r="V255" s="11">
        <f t="shared" si="63"/>
        <v>0</v>
      </c>
      <c r="W255" s="35">
        <f t="shared" si="63"/>
        <v>1577.463768115942</v>
      </c>
      <c r="X255" s="34">
        <f t="shared" si="63"/>
        <v>1.3126219136770594</v>
      </c>
      <c r="Y255" s="93"/>
    </row>
    <row r="256" spans="1:27" ht="12.75" customHeight="1">
      <c r="A256" s="3" t="s">
        <v>53</v>
      </c>
      <c r="C256" s="37"/>
      <c r="D256" s="42"/>
      <c r="E256" s="68"/>
      <c r="F256" s="42">
        <f t="shared" si="64"/>
        <v>210</v>
      </c>
      <c r="G256" s="68">
        <f t="shared" si="61"/>
        <v>1538.742857142857</v>
      </c>
      <c r="H256" s="91" t="str">
        <f t="shared" si="62"/>
        <v>Yes</v>
      </c>
      <c r="I256" s="35">
        <f t="shared" si="63"/>
        <v>1287.714285714286</v>
      </c>
      <c r="J256" s="34">
        <f t="shared" si="63"/>
        <v>0.83876262626262621</v>
      </c>
      <c r="K256" s="11">
        <f t="shared" si="63"/>
        <v>0</v>
      </c>
      <c r="L256" s="11">
        <f t="shared" si="63"/>
        <v>0</v>
      </c>
      <c r="M256" s="33">
        <f t="shared" si="63"/>
        <v>0</v>
      </c>
      <c r="N256" s="11">
        <f t="shared" si="63"/>
        <v>1287.714285714286</v>
      </c>
      <c r="O256" s="34">
        <f t="shared" si="63"/>
        <v>0.83876262626262621</v>
      </c>
      <c r="P256" s="92">
        <f t="shared" si="63"/>
        <v>0</v>
      </c>
      <c r="Q256" s="92">
        <f t="shared" si="63"/>
        <v>0</v>
      </c>
      <c r="R256" s="11">
        <f t="shared" si="63"/>
        <v>0</v>
      </c>
      <c r="S256" s="11">
        <f t="shared" si="63"/>
        <v>0</v>
      </c>
      <c r="T256" s="11">
        <f t="shared" si="63"/>
        <v>0</v>
      </c>
      <c r="U256" s="11">
        <f t="shared" si="63"/>
        <v>0</v>
      </c>
      <c r="V256" s="11">
        <f t="shared" si="63"/>
        <v>0</v>
      </c>
      <c r="W256" s="35">
        <f t="shared" si="63"/>
        <v>1287.714285714286</v>
      </c>
      <c r="X256" s="34">
        <f t="shared" si="63"/>
        <v>0.83876262626262621</v>
      </c>
      <c r="Y256" s="93"/>
    </row>
    <row r="257" spans="1:25" ht="12.75" customHeight="1">
      <c r="A257" s="3" t="s">
        <v>54</v>
      </c>
      <c r="C257" s="37"/>
      <c r="D257" s="42"/>
      <c r="E257" s="68"/>
      <c r="F257" s="42">
        <f t="shared" si="64"/>
        <v>0</v>
      </c>
      <c r="G257" s="68">
        <f t="shared" si="61"/>
        <v>0</v>
      </c>
      <c r="H257" s="91" t="str">
        <f t="shared" si="62"/>
        <v>N/A</v>
      </c>
      <c r="I257" s="35">
        <f t="shared" si="63"/>
        <v>0</v>
      </c>
      <c r="J257" s="34">
        <f t="shared" si="63"/>
        <v>0</v>
      </c>
      <c r="K257" s="11">
        <f t="shared" si="63"/>
        <v>0</v>
      </c>
      <c r="L257" s="11">
        <f t="shared" si="63"/>
        <v>0</v>
      </c>
      <c r="M257" s="33">
        <f t="shared" si="63"/>
        <v>0</v>
      </c>
      <c r="N257" s="11">
        <f t="shared" si="63"/>
        <v>0</v>
      </c>
      <c r="O257" s="34">
        <f t="shared" si="63"/>
        <v>0</v>
      </c>
      <c r="P257" s="92">
        <f t="shared" si="63"/>
        <v>0</v>
      </c>
      <c r="Q257" s="92">
        <f t="shared" si="63"/>
        <v>0</v>
      </c>
      <c r="R257" s="11">
        <f t="shared" si="63"/>
        <v>0</v>
      </c>
      <c r="S257" s="11">
        <f t="shared" si="63"/>
        <v>0</v>
      </c>
      <c r="T257" s="11">
        <f t="shared" si="63"/>
        <v>0</v>
      </c>
      <c r="U257" s="11">
        <f t="shared" si="63"/>
        <v>0</v>
      </c>
      <c r="V257" s="11">
        <f t="shared" si="63"/>
        <v>0</v>
      </c>
      <c r="W257" s="35">
        <f t="shared" si="63"/>
        <v>0</v>
      </c>
      <c r="X257" s="34">
        <f t="shared" si="63"/>
        <v>0</v>
      </c>
      <c r="Y257" s="93"/>
    </row>
    <row r="258" spans="1:25" ht="12.75" customHeight="1">
      <c r="A258" s="3" t="s">
        <v>55</v>
      </c>
      <c r="C258" s="37"/>
      <c r="D258" s="42"/>
      <c r="E258" s="68"/>
      <c r="F258" s="42">
        <f t="shared" si="64"/>
        <v>0</v>
      </c>
      <c r="G258" s="68">
        <f t="shared" si="61"/>
        <v>0</v>
      </c>
      <c r="H258" s="91" t="str">
        <f t="shared" si="62"/>
        <v>N/A</v>
      </c>
      <c r="I258" s="35">
        <f t="shared" si="63"/>
        <v>0</v>
      </c>
      <c r="J258" s="34">
        <f t="shared" si="63"/>
        <v>0</v>
      </c>
      <c r="K258" s="11">
        <f t="shared" si="63"/>
        <v>0</v>
      </c>
      <c r="L258" s="11">
        <f t="shared" si="63"/>
        <v>0</v>
      </c>
      <c r="M258" s="33">
        <f t="shared" si="63"/>
        <v>0</v>
      </c>
      <c r="N258" s="11">
        <f t="shared" si="63"/>
        <v>0</v>
      </c>
      <c r="O258" s="34">
        <f t="shared" si="63"/>
        <v>0</v>
      </c>
      <c r="P258" s="92">
        <f t="shared" si="63"/>
        <v>0</v>
      </c>
      <c r="Q258" s="92">
        <f t="shared" si="63"/>
        <v>0</v>
      </c>
      <c r="R258" s="11">
        <f t="shared" si="63"/>
        <v>0</v>
      </c>
      <c r="S258" s="11">
        <f t="shared" si="63"/>
        <v>0</v>
      </c>
      <c r="T258" s="11">
        <f t="shared" si="63"/>
        <v>0</v>
      </c>
      <c r="U258" s="11">
        <f t="shared" si="63"/>
        <v>0</v>
      </c>
      <c r="V258" s="11">
        <f t="shared" si="63"/>
        <v>0</v>
      </c>
      <c r="W258" s="35">
        <f t="shared" si="63"/>
        <v>0</v>
      </c>
      <c r="X258" s="34">
        <f t="shared" si="63"/>
        <v>0</v>
      </c>
      <c r="Y258" s="93"/>
    </row>
    <row r="259" spans="1:25" ht="12.75" customHeight="1">
      <c r="A259" s="3" t="s">
        <v>211</v>
      </c>
      <c r="C259" s="37"/>
      <c r="D259" s="42"/>
      <c r="E259" s="68"/>
      <c r="F259" s="42">
        <f t="shared" si="64"/>
        <v>0</v>
      </c>
      <c r="G259" s="68">
        <f t="shared" si="61"/>
        <v>0</v>
      </c>
      <c r="H259" s="91" t="str">
        <f t="shared" si="62"/>
        <v>N/A</v>
      </c>
      <c r="I259" s="35">
        <f t="shared" si="63"/>
        <v>0</v>
      </c>
      <c r="J259" s="192">
        <f t="shared" si="63"/>
        <v>0</v>
      </c>
      <c r="K259" s="11">
        <f t="shared" si="63"/>
        <v>0</v>
      </c>
      <c r="L259" s="11">
        <f t="shared" si="63"/>
        <v>0</v>
      </c>
      <c r="M259" s="33">
        <f t="shared" si="63"/>
        <v>0</v>
      </c>
      <c r="N259" s="11">
        <f t="shared" si="63"/>
        <v>0</v>
      </c>
      <c r="O259" s="34">
        <f t="shared" si="63"/>
        <v>0</v>
      </c>
      <c r="P259" s="92">
        <f t="shared" si="63"/>
        <v>0</v>
      </c>
      <c r="Q259" s="92">
        <f t="shared" si="63"/>
        <v>0</v>
      </c>
      <c r="R259" s="11">
        <f t="shared" si="63"/>
        <v>0</v>
      </c>
      <c r="S259" s="11">
        <f t="shared" si="63"/>
        <v>0</v>
      </c>
      <c r="T259" s="11">
        <f t="shared" si="63"/>
        <v>0</v>
      </c>
      <c r="U259" s="11">
        <f t="shared" si="63"/>
        <v>0</v>
      </c>
      <c r="V259" s="11">
        <f t="shared" si="63"/>
        <v>0</v>
      </c>
      <c r="W259" s="35">
        <f t="shared" si="63"/>
        <v>0</v>
      </c>
      <c r="X259" s="34">
        <f t="shared" si="63"/>
        <v>0</v>
      </c>
      <c r="Y259" s="93"/>
    </row>
    <row r="260" spans="1:25" ht="12.75" customHeight="1">
      <c r="A260" s="17" t="s">
        <v>146</v>
      </c>
      <c r="B260" s="16"/>
      <c r="C260" s="94"/>
      <c r="D260" s="95"/>
      <c r="E260" s="95"/>
      <c r="F260" s="85">
        <f>SUM(F253:F259)</f>
        <v>446</v>
      </c>
      <c r="G260" s="86">
        <f>SUMPRODUCT(G253:G259,$F253:$F259)/$F260</f>
        <v>1267.298206278027</v>
      </c>
      <c r="H260" s="87" t="str">
        <f>IF(COUNTIF(H253:H259,"yes")&gt;0,"Yes","No")</f>
        <v>Yes</v>
      </c>
      <c r="I260" s="77">
        <f>SUMPRODUCT(I253:I259,$F253:$F259)/$F260</f>
        <v>1485.1278026905829</v>
      </c>
      <c r="J260" s="74">
        <f>SUMPRODUCT(J253:J259,$F253:$F259)/$F260</f>
        <v>1.3125038394527795</v>
      </c>
      <c r="K260" s="89">
        <f t="shared" ref="K260:X260" si="65">SUMPRODUCT(K253:K259,$F253:$F259)/$F260</f>
        <v>0</v>
      </c>
      <c r="L260" s="89">
        <f t="shared" si="65"/>
        <v>0</v>
      </c>
      <c r="M260" s="88">
        <f t="shared" si="65"/>
        <v>0</v>
      </c>
      <c r="N260" s="89">
        <f t="shared" si="65"/>
        <v>1484.6502242152467</v>
      </c>
      <c r="O260" s="74">
        <f t="shared" si="65"/>
        <v>1.3125038394527795</v>
      </c>
      <c r="P260" s="89">
        <f t="shared" si="65"/>
        <v>0</v>
      </c>
      <c r="Q260" s="89">
        <f t="shared" si="65"/>
        <v>0</v>
      </c>
      <c r="R260" s="89">
        <f t="shared" si="65"/>
        <v>0</v>
      </c>
      <c r="S260" s="89">
        <f t="shared" si="65"/>
        <v>0</v>
      </c>
      <c r="T260" s="89">
        <f t="shared" si="65"/>
        <v>0</v>
      </c>
      <c r="U260" s="89">
        <f t="shared" si="65"/>
        <v>0</v>
      </c>
      <c r="V260" s="89">
        <f t="shared" si="65"/>
        <v>0</v>
      </c>
      <c r="W260" s="77">
        <f t="shared" si="65"/>
        <v>1484.4394618834081</v>
      </c>
      <c r="X260" s="74">
        <f t="shared" si="65"/>
        <v>1.3122648798928718</v>
      </c>
      <c r="Y260" s="93"/>
    </row>
    <row r="261" spans="1:25" ht="12.75" customHeight="1">
      <c r="A261" s="3"/>
      <c r="B261" s="3"/>
      <c r="C261" s="37"/>
      <c r="D261" s="42"/>
      <c r="E261" s="68"/>
      <c r="F261" s="68"/>
      <c r="G261" s="68"/>
      <c r="H261" s="68"/>
      <c r="I261" s="96"/>
      <c r="J261" s="96"/>
      <c r="K261" s="96"/>
      <c r="L261" s="96"/>
      <c r="M261" s="96"/>
      <c r="N261" s="96"/>
      <c r="O261" s="97"/>
      <c r="P261" s="96"/>
      <c r="Q261" s="96"/>
      <c r="R261" s="96"/>
      <c r="S261" s="96"/>
      <c r="T261" s="96"/>
      <c r="U261" s="96"/>
      <c r="V261" s="96"/>
      <c r="W261" s="96"/>
      <c r="X261" s="97"/>
      <c r="Y261" s="93"/>
    </row>
    <row r="262" spans="1:25" ht="12.75" customHeight="1">
      <c r="A262" s="98" t="s">
        <v>148</v>
      </c>
      <c r="B262" s="3"/>
      <c r="C262" s="37"/>
      <c r="D262" s="42"/>
      <c r="E262" s="68"/>
      <c r="F262" s="68"/>
      <c r="G262" s="68"/>
      <c r="H262" s="68"/>
      <c r="I262" s="96"/>
      <c r="J262" s="96"/>
      <c r="K262" s="96"/>
      <c r="L262" s="96"/>
      <c r="M262" s="96"/>
      <c r="N262" s="96"/>
      <c r="O262" s="97"/>
      <c r="P262" s="96"/>
      <c r="Q262" s="96"/>
      <c r="R262" s="96"/>
      <c r="S262" s="96"/>
      <c r="T262" s="96"/>
      <c r="U262" s="96"/>
      <c r="V262" s="96"/>
      <c r="W262" s="96"/>
      <c r="Y262" s="93"/>
    </row>
    <row r="263" spans="1:25" ht="12.75" customHeight="1">
      <c r="A263" s="3"/>
      <c r="B263" s="3"/>
      <c r="C263" s="37"/>
      <c r="D263" s="37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93"/>
    </row>
    <row r="264" spans="1:25" ht="12.75" customHeight="1">
      <c r="A264" s="3"/>
      <c r="B264" s="3"/>
      <c r="C264" s="37"/>
      <c r="D264" s="37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93"/>
    </row>
    <row r="265" spans="1:25" ht="12.75" customHeight="1">
      <c r="D265" s="99"/>
      <c r="E265" s="99"/>
      <c r="F265" s="21"/>
      <c r="G265" s="21"/>
      <c r="I265" s="11"/>
      <c r="J265" s="11"/>
      <c r="K265" s="11"/>
      <c r="L265" s="11"/>
      <c r="M265" s="11"/>
      <c r="N265" s="11"/>
      <c r="O265" s="12"/>
      <c r="P265" s="11"/>
      <c r="Q265" s="11"/>
      <c r="R265" s="11"/>
      <c r="S265" s="11"/>
      <c r="T265" s="11"/>
      <c r="U265" s="11"/>
      <c r="V265" s="11"/>
      <c r="W265" s="11"/>
      <c r="X265" s="12"/>
    </row>
    <row r="266" spans="1:25" ht="12.75" customHeight="1">
      <c r="D266" s="99"/>
      <c r="E266" s="99"/>
      <c r="F266" s="21"/>
      <c r="G266" s="21"/>
      <c r="I266" s="11"/>
      <c r="J266" s="11"/>
      <c r="K266" s="11"/>
      <c r="L266" s="11"/>
      <c r="M266" s="11"/>
      <c r="N266" s="11"/>
      <c r="O266" s="12"/>
      <c r="P266" s="11"/>
      <c r="Q266" s="11"/>
      <c r="R266" s="11"/>
      <c r="S266" s="11"/>
      <c r="T266" s="11"/>
      <c r="U266" s="11"/>
      <c r="V266" s="11"/>
      <c r="W266" s="11"/>
      <c r="X266" s="12"/>
    </row>
    <row r="267" spans="1:25" ht="12.75" customHeight="1">
      <c r="D267" s="99"/>
      <c r="E267" s="99"/>
      <c r="F267" s="21"/>
      <c r="G267" s="21"/>
      <c r="I267" s="11"/>
      <c r="J267" s="11"/>
      <c r="K267" s="11"/>
      <c r="L267" s="11"/>
      <c r="M267" s="11"/>
      <c r="N267" s="11"/>
      <c r="O267" s="12"/>
      <c r="P267" s="11"/>
      <c r="Q267" s="11"/>
      <c r="R267" s="11"/>
      <c r="S267" s="11"/>
      <c r="T267" s="11"/>
      <c r="U267" s="11"/>
      <c r="V267" s="11"/>
      <c r="W267" s="11"/>
      <c r="X267" s="12"/>
    </row>
    <row r="268" spans="1:25" ht="12.75" customHeight="1">
      <c r="D268" s="99"/>
      <c r="E268" s="99"/>
      <c r="F268" s="21"/>
      <c r="G268" s="21"/>
      <c r="I268" s="11"/>
      <c r="J268" s="11"/>
      <c r="K268" s="11"/>
      <c r="L268" s="11"/>
      <c r="M268" s="11"/>
      <c r="N268" s="11"/>
      <c r="O268" s="12"/>
      <c r="P268" s="11"/>
      <c r="Q268" s="11"/>
      <c r="R268" s="11"/>
      <c r="S268" s="11"/>
      <c r="T268" s="11"/>
      <c r="U268" s="11"/>
      <c r="V268" s="11"/>
      <c r="W268" s="11"/>
      <c r="X268" s="12"/>
    </row>
    <row r="269" spans="1:25" ht="12.75" customHeight="1">
      <c r="D269" s="99"/>
      <c r="E269" s="99"/>
      <c r="F269" s="21"/>
      <c r="G269" s="21"/>
      <c r="I269" s="11"/>
      <c r="J269" s="11"/>
      <c r="K269" s="11"/>
      <c r="L269" s="11"/>
      <c r="M269" s="11"/>
      <c r="N269" s="11"/>
      <c r="O269" s="12"/>
      <c r="P269" s="11"/>
      <c r="Q269" s="11"/>
      <c r="R269" s="11"/>
      <c r="S269" s="11"/>
      <c r="T269" s="11"/>
      <c r="U269" s="11"/>
      <c r="V269" s="11"/>
      <c r="W269" s="11"/>
      <c r="X269" s="12"/>
    </row>
    <row r="270" spans="1:25" ht="12.75" customHeight="1">
      <c r="D270" s="99"/>
      <c r="E270" s="99"/>
      <c r="F270" s="21"/>
      <c r="G270" s="21"/>
      <c r="I270" s="11"/>
      <c r="J270" s="11"/>
      <c r="K270" s="11"/>
      <c r="L270" s="11"/>
      <c r="M270" s="11"/>
      <c r="N270" s="11"/>
      <c r="O270" s="12"/>
      <c r="P270" s="11"/>
      <c r="Q270" s="11"/>
      <c r="R270" s="11"/>
      <c r="S270" s="11"/>
      <c r="T270" s="11"/>
      <c r="U270" s="11"/>
      <c r="V270" s="11"/>
      <c r="W270" s="11"/>
      <c r="X270" s="12"/>
    </row>
    <row r="271" spans="1:25" ht="12.75" customHeight="1">
      <c r="D271" s="99"/>
      <c r="E271" s="99"/>
      <c r="F271" s="21"/>
      <c r="G271" s="21"/>
      <c r="I271" s="11"/>
      <c r="J271" s="11"/>
      <c r="K271" s="11"/>
      <c r="L271" s="11"/>
      <c r="M271" s="11"/>
      <c r="N271" s="11"/>
      <c r="O271" s="12"/>
      <c r="P271" s="11"/>
      <c r="Q271" s="11"/>
      <c r="R271" s="11"/>
      <c r="S271" s="11"/>
      <c r="T271" s="11"/>
      <c r="U271" s="11"/>
      <c r="V271" s="11"/>
      <c r="W271" s="11"/>
      <c r="X271" s="12"/>
    </row>
    <row r="272" spans="1:25" ht="12.75" customHeight="1">
      <c r="D272" s="99"/>
      <c r="E272" s="99"/>
      <c r="F272" s="21"/>
      <c r="G272" s="21"/>
      <c r="I272" s="11"/>
      <c r="J272" s="11"/>
      <c r="K272" s="11"/>
      <c r="L272" s="11"/>
      <c r="M272" s="11"/>
      <c r="N272" s="11"/>
      <c r="O272" s="12"/>
      <c r="P272" s="11"/>
      <c r="Q272" s="11"/>
      <c r="R272" s="11"/>
      <c r="S272" s="11"/>
      <c r="T272" s="11"/>
      <c r="U272" s="11"/>
      <c r="V272" s="11"/>
      <c r="W272" s="11"/>
      <c r="X272" s="12"/>
    </row>
    <row r="273" spans="4:24" ht="12.75" customHeight="1">
      <c r="D273" s="99"/>
      <c r="E273" s="99"/>
      <c r="F273" s="21"/>
      <c r="G273" s="21"/>
      <c r="I273" s="11"/>
      <c r="J273" s="11"/>
      <c r="K273" s="11"/>
      <c r="L273" s="11"/>
      <c r="M273" s="11"/>
      <c r="N273" s="11"/>
      <c r="O273" s="12"/>
      <c r="P273" s="11"/>
      <c r="Q273" s="11"/>
      <c r="R273" s="11"/>
      <c r="S273" s="11"/>
      <c r="T273" s="11"/>
      <c r="U273" s="11"/>
      <c r="V273" s="11"/>
      <c r="W273" s="11"/>
      <c r="X273" s="12"/>
    </row>
    <row r="274" spans="4:24" ht="12.75" customHeight="1">
      <c r="D274" s="99"/>
      <c r="E274" s="99"/>
      <c r="F274" s="21"/>
      <c r="G274" s="21"/>
      <c r="I274" s="11"/>
      <c r="J274" s="11"/>
      <c r="K274" s="11"/>
      <c r="L274" s="11"/>
      <c r="M274" s="11"/>
      <c r="N274" s="11"/>
      <c r="O274" s="12"/>
      <c r="P274" s="11"/>
      <c r="Q274" s="11"/>
      <c r="R274" s="11"/>
      <c r="S274" s="11"/>
      <c r="T274" s="11"/>
      <c r="U274" s="11"/>
      <c r="V274" s="11"/>
      <c r="W274" s="11"/>
      <c r="X274" s="12"/>
    </row>
    <row r="275" spans="4:24" ht="12.75" customHeight="1">
      <c r="D275" s="99"/>
      <c r="E275" s="99"/>
      <c r="F275" s="21"/>
      <c r="G275" s="21"/>
      <c r="I275" s="11"/>
      <c r="J275" s="11"/>
      <c r="K275" s="11"/>
      <c r="L275" s="11"/>
      <c r="M275" s="11"/>
      <c r="N275" s="11"/>
      <c r="O275" s="12"/>
      <c r="P275" s="11"/>
      <c r="Q275" s="11"/>
      <c r="R275" s="11"/>
      <c r="S275" s="11"/>
      <c r="T275" s="11"/>
      <c r="U275" s="11"/>
      <c r="V275" s="11"/>
      <c r="W275" s="11"/>
      <c r="X275" s="12"/>
    </row>
    <row r="276" spans="4:24" ht="12.75" customHeight="1">
      <c r="D276" s="99"/>
      <c r="E276" s="99"/>
      <c r="F276" s="21"/>
      <c r="G276" s="21"/>
      <c r="I276" s="11"/>
      <c r="J276" s="11"/>
      <c r="K276" s="11"/>
      <c r="L276" s="11"/>
      <c r="M276" s="11"/>
      <c r="N276" s="11"/>
      <c r="O276" s="12"/>
      <c r="P276" s="11"/>
      <c r="Q276" s="11"/>
      <c r="R276" s="11"/>
      <c r="S276" s="11"/>
      <c r="T276" s="11"/>
      <c r="U276" s="11"/>
      <c r="V276" s="11"/>
      <c r="W276" s="11"/>
      <c r="X276" s="12"/>
    </row>
    <row r="277" spans="4:24" ht="12.75" customHeight="1">
      <c r="D277" s="99"/>
      <c r="E277" s="99"/>
      <c r="F277" s="21"/>
      <c r="G277" s="21"/>
      <c r="I277" s="11"/>
      <c r="J277" s="11"/>
      <c r="K277" s="11"/>
      <c r="L277" s="11"/>
      <c r="M277" s="11"/>
      <c r="N277" s="11"/>
      <c r="O277" s="12"/>
      <c r="P277" s="11"/>
      <c r="Q277" s="11"/>
      <c r="R277" s="11"/>
      <c r="S277" s="11"/>
      <c r="T277" s="11"/>
      <c r="U277" s="11"/>
      <c r="V277" s="11"/>
      <c r="W277" s="11"/>
      <c r="X277" s="12"/>
    </row>
    <row r="278" spans="4:24" ht="12.75" customHeight="1">
      <c r="D278" s="99"/>
      <c r="E278" s="99"/>
      <c r="F278" s="21"/>
      <c r="G278" s="21"/>
      <c r="I278" s="11"/>
      <c r="J278" s="11"/>
      <c r="K278" s="11"/>
      <c r="L278" s="11"/>
      <c r="M278" s="11"/>
      <c r="N278" s="11"/>
      <c r="O278" s="12"/>
      <c r="P278" s="11"/>
      <c r="Q278" s="11"/>
      <c r="R278" s="11"/>
      <c r="S278" s="11"/>
      <c r="T278" s="11"/>
      <c r="U278" s="11"/>
      <c r="V278" s="11"/>
      <c r="W278" s="11"/>
      <c r="X278" s="12"/>
    </row>
    <row r="279" spans="4:24" ht="12.75" customHeight="1">
      <c r="D279" s="99"/>
      <c r="E279" s="99"/>
      <c r="F279" s="21"/>
      <c r="G279" s="21"/>
      <c r="I279" s="11"/>
      <c r="J279" s="11"/>
      <c r="K279" s="11"/>
      <c r="L279" s="11"/>
      <c r="M279" s="11"/>
      <c r="N279" s="11"/>
      <c r="O279" s="12"/>
      <c r="P279" s="11"/>
      <c r="Q279" s="11"/>
      <c r="R279" s="11"/>
      <c r="S279" s="11"/>
      <c r="T279" s="11"/>
      <c r="U279" s="11"/>
      <c r="V279" s="11"/>
      <c r="W279" s="11"/>
      <c r="X279" s="12"/>
    </row>
    <row r="280" spans="4:24" ht="12.75" customHeight="1">
      <c r="D280" s="99"/>
      <c r="E280" s="99"/>
      <c r="F280" s="21"/>
      <c r="G280" s="21"/>
      <c r="I280" s="11"/>
      <c r="J280" s="11"/>
      <c r="K280" s="11"/>
      <c r="L280" s="11"/>
      <c r="M280" s="11"/>
      <c r="N280" s="11"/>
      <c r="O280" s="12"/>
      <c r="P280" s="11"/>
      <c r="Q280" s="11"/>
      <c r="R280" s="11"/>
      <c r="S280" s="11"/>
      <c r="T280" s="11"/>
      <c r="U280" s="11"/>
      <c r="V280" s="11"/>
      <c r="W280" s="11"/>
      <c r="X280" s="12"/>
    </row>
    <row r="281" spans="4:24" ht="12.75" customHeight="1">
      <c r="D281" s="99"/>
      <c r="E281" s="99"/>
      <c r="F281" s="21"/>
      <c r="G281" s="21"/>
      <c r="I281" s="11"/>
      <c r="J281" s="11"/>
      <c r="K281" s="11"/>
      <c r="L281" s="11"/>
      <c r="M281" s="11"/>
      <c r="N281" s="11"/>
      <c r="O281" s="12"/>
      <c r="P281" s="11"/>
      <c r="Q281" s="11"/>
      <c r="R281" s="11"/>
      <c r="S281" s="11"/>
      <c r="T281" s="11"/>
      <c r="U281" s="11"/>
      <c r="V281" s="11"/>
      <c r="W281" s="11"/>
      <c r="X281" s="12"/>
    </row>
    <row r="282" spans="4:24" ht="12.75" customHeight="1">
      <c r="D282" s="99"/>
      <c r="E282" s="99"/>
      <c r="F282" s="21"/>
      <c r="G282" s="21"/>
      <c r="I282" s="11"/>
      <c r="J282" s="11"/>
      <c r="K282" s="11"/>
      <c r="L282" s="11"/>
      <c r="M282" s="11"/>
      <c r="N282" s="11"/>
      <c r="O282" s="12"/>
      <c r="P282" s="11"/>
      <c r="Q282" s="11"/>
      <c r="R282" s="11"/>
      <c r="S282" s="11"/>
      <c r="T282" s="11"/>
      <c r="U282" s="11"/>
      <c r="V282" s="11"/>
      <c r="W282" s="11"/>
      <c r="X282" s="12"/>
    </row>
    <row r="283" spans="4:24" ht="12.75" customHeight="1">
      <c r="D283" s="99"/>
      <c r="E283" s="99"/>
      <c r="F283" s="21"/>
      <c r="G283" s="21"/>
      <c r="I283" s="11"/>
      <c r="J283" s="11"/>
      <c r="K283" s="11"/>
      <c r="L283" s="11"/>
      <c r="M283" s="11"/>
      <c r="N283" s="11"/>
      <c r="O283" s="12"/>
      <c r="P283" s="11"/>
      <c r="Q283" s="11"/>
      <c r="R283" s="11"/>
      <c r="S283" s="11"/>
      <c r="T283" s="11"/>
      <c r="U283" s="11"/>
      <c r="V283" s="11"/>
      <c r="W283" s="11"/>
      <c r="X283" s="12"/>
    </row>
    <row r="284" spans="4:24" ht="12.75" customHeight="1">
      <c r="D284" s="99"/>
      <c r="E284" s="99"/>
      <c r="F284" s="21"/>
      <c r="G284" s="21"/>
      <c r="I284" s="11"/>
      <c r="J284" s="11"/>
      <c r="K284" s="11"/>
      <c r="L284" s="11"/>
      <c r="M284" s="11"/>
      <c r="N284" s="11"/>
      <c r="O284" s="12"/>
      <c r="P284" s="11"/>
      <c r="Q284" s="11"/>
      <c r="R284" s="11"/>
      <c r="S284" s="11"/>
      <c r="T284" s="11"/>
      <c r="U284" s="11"/>
      <c r="V284" s="11"/>
      <c r="W284" s="11"/>
      <c r="X284" s="12"/>
    </row>
    <row r="285" spans="4:24" ht="12.75" customHeight="1">
      <c r="D285" s="99"/>
      <c r="E285" s="99"/>
      <c r="F285" s="21"/>
      <c r="G285" s="21"/>
      <c r="I285" s="11"/>
      <c r="J285" s="11"/>
      <c r="K285" s="11"/>
      <c r="L285" s="11"/>
      <c r="M285" s="11"/>
      <c r="N285" s="11"/>
      <c r="O285" s="12"/>
      <c r="P285" s="11"/>
      <c r="Q285" s="11"/>
      <c r="R285" s="11"/>
      <c r="S285" s="11"/>
      <c r="T285" s="11"/>
      <c r="U285" s="11"/>
      <c r="V285" s="11"/>
      <c r="W285" s="11"/>
      <c r="X285" s="12"/>
    </row>
    <row r="286" spans="4:24" ht="12.75" customHeight="1">
      <c r="D286" s="99"/>
      <c r="E286" s="99"/>
      <c r="F286" s="21"/>
      <c r="G286" s="21"/>
      <c r="I286" s="11"/>
      <c r="J286" s="11"/>
      <c r="K286" s="11"/>
      <c r="L286" s="11"/>
      <c r="M286" s="11"/>
      <c r="N286" s="11"/>
      <c r="O286" s="12"/>
      <c r="P286" s="11"/>
      <c r="Q286" s="11"/>
      <c r="R286" s="11"/>
      <c r="S286" s="11"/>
      <c r="T286" s="11"/>
      <c r="U286" s="11"/>
      <c r="V286" s="11"/>
      <c r="W286" s="11"/>
      <c r="X286" s="12"/>
    </row>
    <row r="287" spans="4:24" ht="12.75" customHeight="1">
      <c r="D287" s="99"/>
      <c r="E287" s="99"/>
      <c r="F287" s="21"/>
      <c r="G287" s="21"/>
      <c r="I287" s="11"/>
      <c r="J287" s="11"/>
      <c r="K287" s="11"/>
      <c r="L287" s="11"/>
      <c r="M287" s="11"/>
      <c r="N287" s="11"/>
      <c r="O287" s="12"/>
      <c r="P287" s="11"/>
      <c r="Q287" s="11"/>
      <c r="R287" s="11"/>
      <c r="S287" s="11"/>
      <c r="T287" s="11"/>
      <c r="U287" s="11"/>
      <c r="V287" s="11"/>
      <c r="W287" s="11"/>
      <c r="X287" s="12"/>
    </row>
    <row r="288" spans="4:24" ht="12.75" customHeight="1">
      <c r="D288" s="99"/>
      <c r="E288" s="99"/>
      <c r="F288" s="21"/>
      <c r="G288" s="21"/>
      <c r="I288" s="11"/>
      <c r="J288" s="11"/>
      <c r="K288" s="11"/>
      <c r="L288" s="11"/>
      <c r="M288" s="11"/>
      <c r="N288" s="11"/>
      <c r="O288" s="12"/>
      <c r="P288" s="11"/>
      <c r="Q288" s="11"/>
      <c r="R288" s="11"/>
      <c r="S288" s="11"/>
      <c r="T288" s="11"/>
      <c r="U288" s="11"/>
      <c r="V288" s="11"/>
      <c r="W288" s="11"/>
      <c r="X288" s="12"/>
    </row>
    <row r="289" spans="4:24">
      <c r="D289" s="99"/>
      <c r="E289" s="99"/>
      <c r="F289" s="21"/>
      <c r="G289" s="21"/>
      <c r="I289" s="11"/>
      <c r="J289" s="11"/>
      <c r="K289" s="11"/>
      <c r="L289" s="11"/>
      <c r="M289" s="11"/>
      <c r="N289" s="11"/>
      <c r="O289" s="12"/>
      <c r="P289" s="11"/>
      <c r="Q289" s="11"/>
      <c r="R289" s="11"/>
      <c r="S289" s="11"/>
      <c r="T289" s="11"/>
      <c r="U289" s="11"/>
      <c r="V289" s="11"/>
      <c r="W289" s="11"/>
      <c r="X289" s="12"/>
    </row>
    <row r="290" spans="4:24">
      <c r="D290" s="99"/>
      <c r="E290" s="99"/>
      <c r="F290" s="21"/>
      <c r="G290" s="21"/>
      <c r="I290" s="11"/>
      <c r="J290" s="11"/>
      <c r="K290" s="11"/>
      <c r="L290" s="11"/>
      <c r="M290" s="11"/>
      <c r="N290" s="11"/>
      <c r="O290" s="12"/>
      <c r="P290" s="11"/>
      <c r="Q290" s="11"/>
      <c r="R290" s="11"/>
      <c r="S290" s="11"/>
      <c r="T290" s="11"/>
      <c r="U290" s="11"/>
      <c r="V290" s="11"/>
      <c r="W290" s="11"/>
      <c r="X290" s="12"/>
    </row>
    <row r="291" spans="4:24">
      <c r="D291" s="99"/>
      <c r="E291" s="99"/>
      <c r="F291" s="21"/>
      <c r="G291" s="21"/>
      <c r="I291" s="11"/>
      <c r="J291" s="11"/>
      <c r="K291" s="11"/>
      <c r="L291" s="11"/>
      <c r="M291" s="11"/>
      <c r="N291" s="11"/>
      <c r="O291" s="12"/>
      <c r="P291" s="11"/>
      <c r="Q291" s="11"/>
      <c r="R291" s="11"/>
      <c r="S291" s="11"/>
      <c r="T291" s="11"/>
      <c r="U291" s="11"/>
      <c r="V291" s="11"/>
      <c r="W291" s="11"/>
      <c r="X291" s="12"/>
    </row>
    <row r="292" spans="4:24">
      <c r="D292" s="99"/>
      <c r="E292" s="99"/>
      <c r="F292" s="21"/>
      <c r="G292" s="21"/>
      <c r="I292" s="11"/>
      <c r="J292" s="11"/>
      <c r="K292" s="11"/>
      <c r="L292" s="11"/>
      <c r="M292" s="11"/>
      <c r="N292" s="11"/>
      <c r="O292" s="12"/>
      <c r="P292" s="11"/>
      <c r="Q292" s="11"/>
      <c r="R292" s="11"/>
      <c r="S292" s="11"/>
      <c r="T292" s="11"/>
      <c r="U292" s="11"/>
      <c r="V292" s="11"/>
      <c r="W292" s="11"/>
      <c r="X292" s="12"/>
    </row>
    <row r="293" spans="4:24">
      <c r="D293" s="99"/>
      <c r="E293" s="99"/>
      <c r="F293" s="21"/>
      <c r="G293" s="21"/>
      <c r="I293" s="11"/>
      <c r="J293" s="11"/>
      <c r="K293" s="11"/>
      <c r="L293" s="11"/>
      <c r="M293" s="11"/>
      <c r="N293" s="11"/>
      <c r="O293" s="12"/>
      <c r="P293" s="11"/>
      <c r="Q293" s="11"/>
      <c r="R293" s="11"/>
      <c r="S293" s="11"/>
      <c r="T293" s="11"/>
      <c r="U293" s="11"/>
      <c r="V293" s="11"/>
      <c r="W293" s="11"/>
      <c r="X293" s="12"/>
    </row>
    <row r="294" spans="4:24">
      <c r="D294" s="99"/>
      <c r="E294" s="99"/>
      <c r="F294" s="21"/>
      <c r="G294" s="21"/>
      <c r="I294" s="11"/>
      <c r="J294" s="11"/>
      <c r="K294" s="11"/>
      <c r="L294" s="11"/>
      <c r="M294" s="11"/>
      <c r="N294" s="11"/>
      <c r="O294" s="12"/>
      <c r="P294" s="11"/>
      <c r="Q294" s="11"/>
      <c r="R294" s="11"/>
      <c r="S294" s="11"/>
      <c r="T294" s="11"/>
      <c r="U294" s="11"/>
      <c r="V294" s="11"/>
      <c r="W294" s="11"/>
      <c r="X294" s="12"/>
    </row>
    <row r="295" spans="4:24">
      <c r="D295" s="99"/>
      <c r="E295" s="99"/>
      <c r="F295" s="21"/>
      <c r="G295" s="21"/>
      <c r="I295" s="11"/>
      <c r="J295" s="11"/>
      <c r="K295" s="11"/>
      <c r="L295" s="11"/>
      <c r="M295" s="11"/>
      <c r="N295" s="11"/>
      <c r="O295" s="12"/>
      <c r="P295" s="11"/>
      <c r="Q295" s="11"/>
      <c r="R295" s="11"/>
      <c r="S295" s="11"/>
      <c r="T295" s="11"/>
      <c r="U295" s="11"/>
      <c r="V295" s="11"/>
      <c r="W295" s="11"/>
      <c r="X295" s="12"/>
    </row>
    <row r="296" spans="4:24">
      <c r="D296" s="99"/>
      <c r="E296" s="99"/>
      <c r="F296" s="21"/>
      <c r="G296" s="21"/>
      <c r="I296" s="11"/>
      <c r="J296" s="11"/>
      <c r="K296" s="11"/>
      <c r="L296" s="11"/>
      <c r="M296" s="11"/>
      <c r="N296" s="11"/>
      <c r="O296" s="12"/>
      <c r="P296" s="11"/>
      <c r="Q296" s="11"/>
      <c r="R296" s="11"/>
      <c r="S296" s="11"/>
      <c r="T296" s="11"/>
      <c r="U296" s="11"/>
      <c r="V296" s="11"/>
      <c r="W296" s="11"/>
      <c r="X296" s="12"/>
    </row>
    <row r="297" spans="4:24">
      <c r="D297" s="99"/>
      <c r="E297" s="99"/>
      <c r="F297" s="21"/>
      <c r="G297" s="21"/>
      <c r="I297" s="11"/>
      <c r="J297" s="11"/>
      <c r="K297" s="11"/>
      <c r="L297" s="11"/>
      <c r="M297" s="11"/>
      <c r="N297" s="11"/>
      <c r="O297" s="12"/>
      <c r="P297" s="11"/>
      <c r="Q297" s="11"/>
      <c r="R297" s="11"/>
      <c r="S297" s="11"/>
      <c r="T297" s="11"/>
      <c r="U297" s="11"/>
      <c r="V297" s="11"/>
      <c r="W297" s="11"/>
      <c r="X297" s="12"/>
    </row>
    <row r="298" spans="4:24">
      <c r="D298" s="99"/>
      <c r="E298" s="99"/>
      <c r="F298" s="21"/>
      <c r="G298" s="21"/>
      <c r="I298" s="11"/>
      <c r="J298" s="11"/>
      <c r="K298" s="11"/>
      <c r="L298" s="11"/>
      <c r="M298" s="11"/>
      <c r="N298" s="11"/>
      <c r="O298" s="12"/>
      <c r="P298" s="11"/>
      <c r="Q298" s="11"/>
      <c r="R298" s="11"/>
      <c r="S298" s="11"/>
      <c r="T298" s="11"/>
      <c r="U298" s="11"/>
      <c r="V298" s="11"/>
      <c r="W298" s="11"/>
      <c r="X298" s="12"/>
    </row>
    <row r="299" spans="4:24">
      <c r="D299" s="99"/>
      <c r="E299" s="99"/>
      <c r="F299" s="21"/>
      <c r="G299" s="21"/>
      <c r="I299" s="11"/>
      <c r="J299" s="11"/>
      <c r="K299" s="11"/>
      <c r="L299" s="11"/>
      <c r="M299" s="11"/>
      <c r="N299" s="11"/>
      <c r="O299" s="12"/>
      <c r="P299" s="11"/>
      <c r="Q299" s="11"/>
      <c r="R299" s="11"/>
      <c r="S299" s="11"/>
      <c r="T299" s="11"/>
      <c r="U299" s="11"/>
      <c r="V299" s="11"/>
      <c r="W299" s="11"/>
      <c r="X299" s="12"/>
    </row>
    <row r="300" spans="4:24">
      <c r="D300" s="99"/>
      <c r="E300" s="99"/>
      <c r="F300" s="21"/>
      <c r="G300" s="21"/>
      <c r="I300" s="11"/>
      <c r="J300" s="11"/>
      <c r="K300" s="11"/>
      <c r="L300" s="11"/>
      <c r="M300" s="11"/>
      <c r="N300" s="11"/>
      <c r="O300" s="12"/>
      <c r="P300" s="11"/>
      <c r="Q300" s="11"/>
      <c r="R300" s="11"/>
      <c r="S300" s="11"/>
      <c r="T300" s="11"/>
      <c r="U300" s="11"/>
      <c r="V300" s="11"/>
      <c r="W300" s="11"/>
      <c r="X300" s="12"/>
    </row>
    <row r="301" spans="4:24">
      <c r="D301" s="99"/>
      <c r="E301" s="99"/>
      <c r="F301" s="21"/>
      <c r="G301" s="21"/>
      <c r="I301" s="11"/>
      <c r="J301" s="11"/>
      <c r="K301" s="11"/>
      <c r="L301" s="11"/>
      <c r="M301" s="11"/>
      <c r="N301" s="11"/>
      <c r="O301" s="12"/>
      <c r="P301" s="11"/>
      <c r="Q301" s="11"/>
      <c r="R301" s="11"/>
      <c r="S301" s="11"/>
      <c r="T301" s="11"/>
      <c r="U301" s="11"/>
      <c r="V301" s="11"/>
      <c r="W301" s="11"/>
      <c r="X301" s="12"/>
    </row>
    <row r="302" spans="4:24">
      <c r="D302" s="99"/>
      <c r="E302" s="99"/>
      <c r="F302" s="21"/>
      <c r="G302" s="21"/>
      <c r="I302" s="11"/>
      <c r="J302" s="11"/>
      <c r="K302" s="11"/>
      <c r="L302" s="11"/>
      <c r="M302" s="11"/>
      <c r="N302" s="11"/>
      <c r="O302" s="12"/>
      <c r="P302" s="11"/>
      <c r="Q302" s="11"/>
      <c r="R302" s="11"/>
      <c r="S302" s="11"/>
      <c r="T302" s="11"/>
      <c r="U302" s="11"/>
      <c r="V302" s="11"/>
      <c r="W302" s="11"/>
      <c r="X302" s="12"/>
    </row>
    <row r="303" spans="4:24">
      <c r="D303" s="99"/>
      <c r="E303" s="99"/>
      <c r="F303" s="21"/>
      <c r="G303" s="21"/>
      <c r="I303" s="11"/>
      <c r="J303" s="11"/>
      <c r="K303" s="11"/>
      <c r="L303" s="11"/>
      <c r="M303" s="11"/>
      <c r="N303" s="11"/>
      <c r="O303" s="12"/>
      <c r="P303" s="11"/>
      <c r="Q303" s="11"/>
      <c r="R303" s="11"/>
      <c r="S303" s="11"/>
      <c r="T303" s="11"/>
      <c r="U303" s="11"/>
      <c r="V303" s="11"/>
      <c r="W303" s="11"/>
      <c r="X303" s="12"/>
    </row>
    <row r="304" spans="4:24">
      <c r="D304" s="99"/>
      <c r="E304" s="99"/>
      <c r="F304" s="21"/>
      <c r="G304" s="21"/>
      <c r="I304" s="11"/>
      <c r="J304" s="11"/>
      <c r="K304" s="11"/>
      <c r="L304" s="11"/>
      <c r="M304" s="11"/>
      <c r="N304" s="11"/>
      <c r="O304" s="12"/>
      <c r="P304" s="11"/>
      <c r="Q304" s="11"/>
      <c r="R304" s="11"/>
      <c r="S304" s="11"/>
      <c r="T304" s="11"/>
      <c r="U304" s="11"/>
      <c r="V304" s="11"/>
      <c r="W304" s="11"/>
      <c r="X304" s="12"/>
    </row>
    <row r="305" spans="4:24">
      <c r="D305" s="99"/>
      <c r="E305" s="99"/>
      <c r="F305" s="21"/>
      <c r="G305" s="21"/>
      <c r="I305" s="11"/>
      <c r="J305" s="11"/>
      <c r="K305" s="11"/>
      <c r="L305" s="11"/>
      <c r="M305" s="11"/>
      <c r="N305" s="11"/>
      <c r="O305" s="12"/>
      <c r="P305" s="11"/>
      <c r="Q305" s="11"/>
      <c r="R305" s="11"/>
      <c r="S305" s="11"/>
      <c r="T305" s="11"/>
      <c r="U305" s="11"/>
      <c r="V305" s="11"/>
      <c r="W305" s="11"/>
      <c r="X305" s="12"/>
    </row>
    <row r="306" spans="4:24">
      <c r="D306" s="99"/>
      <c r="E306" s="99"/>
      <c r="F306" s="21"/>
      <c r="G306" s="21"/>
      <c r="I306" s="11"/>
      <c r="J306" s="11"/>
      <c r="K306" s="11"/>
      <c r="L306" s="11"/>
      <c r="M306" s="11"/>
      <c r="N306" s="11"/>
      <c r="O306" s="12"/>
      <c r="P306" s="11"/>
      <c r="Q306" s="11"/>
      <c r="R306" s="11"/>
      <c r="S306" s="11"/>
      <c r="T306" s="11"/>
      <c r="U306" s="11"/>
      <c r="V306" s="11"/>
      <c r="W306" s="11"/>
      <c r="X306" s="12"/>
    </row>
    <row r="307" spans="4:24">
      <c r="D307" s="99"/>
      <c r="E307" s="99"/>
      <c r="F307" s="21"/>
      <c r="G307" s="21"/>
      <c r="I307" s="11"/>
      <c r="J307" s="11"/>
      <c r="K307" s="11"/>
      <c r="L307" s="11"/>
      <c r="M307" s="11"/>
      <c r="N307" s="11"/>
      <c r="O307" s="12"/>
      <c r="P307" s="11"/>
      <c r="Q307" s="11"/>
      <c r="R307" s="11"/>
      <c r="S307" s="11"/>
      <c r="T307" s="11"/>
      <c r="U307" s="11"/>
      <c r="V307" s="11"/>
      <c r="W307" s="11"/>
      <c r="X307" s="12"/>
    </row>
    <row r="308" spans="4:24">
      <c r="D308" s="99"/>
      <c r="E308" s="99"/>
      <c r="F308" s="21"/>
      <c r="G308" s="21"/>
      <c r="I308" s="11"/>
      <c r="J308" s="11"/>
      <c r="K308" s="11"/>
      <c r="L308" s="11"/>
      <c r="M308" s="11"/>
      <c r="N308" s="11"/>
      <c r="O308" s="12"/>
      <c r="P308" s="11"/>
      <c r="Q308" s="11"/>
      <c r="R308" s="11"/>
      <c r="S308" s="11"/>
      <c r="T308" s="11"/>
      <c r="U308" s="11"/>
      <c r="V308" s="11"/>
      <c r="W308" s="11"/>
      <c r="X308" s="12"/>
    </row>
    <row r="309" spans="4:24">
      <c r="D309" s="99"/>
      <c r="E309" s="99"/>
      <c r="F309" s="21"/>
      <c r="G309" s="21"/>
      <c r="I309" s="11"/>
      <c r="J309" s="11"/>
      <c r="K309" s="11"/>
      <c r="L309" s="11"/>
      <c r="M309" s="11"/>
      <c r="N309" s="11"/>
      <c r="O309" s="12"/>
      <c r="P309" s="11"/>
      <c r="Q309" s="11"/>
      <c r="R309" s="11"/>
      <c r="S309" s="11"/>
      <c r="T309" s="11"/>
      <c r="U309" s="11"/>
      <c r="V309" s="11"/>
      <c r="W309" s="11"/>
      <c r="X309" s="12"/>
    </row>
    <row r="310" spans="4:24">
      <c r="D310" s="99"/>
      <c r="E310" s="99"/>
      <c r="F310" s="21"/>
      <c r="G310" s="21"/>
      <c r="I310" s="11"/>
      <c r="J310" s="11"/>
      <c r="K310" s="11"/>
      <c r="L310" s="11"/>
      <c r="M310" s="11"/>
      <c r="N310" s="11"/>
      <c r="O310" s="12"/>
      <c r="P310" s="11"/>
      <c r="Q310" s="11"/>
      <c r="R310" s="11"/>
      <c r="S310" s="11"/>
      <c r="T310" s="11"/>
      <c r="U310" s="11"/>
      <c r="V310" s="11"/>
      <c r="W310" s="11"/>
      <c r="X310" s="12"/>
    </row>
    <row r="311" spans="4:24">
      <c r="D311" s="99"/>
      <c r="E311" s="99"/>
      <c r="F311" s="21"/>
      <c r="G311" s="21"/>
      <c r="I311" s="11"/>
      <c r="J311" s="11"/>
      <c r="K311" s="11"/>
      <c r="L311" s="11"/>
      <c r="M311" s="11"/>
      <c r="N311" s="11"/>
      <c r="O311" s="12"/>
      <c r="P311" s="11"/>
      <c r="Q311" s="11"/>
      <c r="R311" s="11"/>
      <c r="S311" s="11"/>
      <c r="T311" s="11"/>
      <c r="U311" s="11"/>
      <c r="V311" s="11"/>
      <c r="W311" s="11"/>
      <c r="X311" s="12"/>
    </row>
    <row r="312" spans="4:24">
      <c r="D312" s="99"/>
      <c r="E312" s="99"/>
      <c r="F312" s="21"/>
      <c r="G312" s="21"/>
      <c r="I312" s="11"/>
      <c r="J312" s="11"/>
      <c r="K312" s="11"/>
      <c r="L312" s="11"/>
      <c r="M312" s="11"/>
      <c r="N312" s="11"/>
      <c r="O312" s="12"/>
      <c r="P312" s="11"/>
      <c r="Q312" s="11"/>
      <c r="R312" s="11"/>
      <c r="S312" s="11"/>
      <c r="T312" s="11"/>
      <c r="U312" s="11"/>
      <c r="V312" s="11"/>
      <c r="W312" s="11"/>
      <c r="X312" s="12"/>
    </row>
    <row r="313" spans="4:24">
      <c r="D313" s="99"/>
      <c r="E313" s="99"/>
      <c r="F313" s="21"/>
      <c r="G313" s="21"/>
      <c r="I313" s="11"/>
      <c r="J313" s="11"/>
      <c r="K313" s="11"/>
      <c r="L313" s="11"/>
      <c r="M313" s="11"/>
      <c r="N313" s="11"/>
      <c r="O313" s="12"/>
      <c r="P313" s="11"/>
      <c r="Q313" s="11"/>
      <c r="R313" s="11"/>
      <c r="S313" s="11"/>
      <c r="T313" s="11"/>
      <c r="U313" s="11"/>
      <c r="V313" s="11"/>
      <c r="W313" s="11"/>
      <c r="X313" s="12"/>
    </row>
    <row r="314" spans="4:24">
      <c r="D314" s="99"/>
      <c r="E314" s="99"/>
      <c r="F314" s="21"/>
      <c r="G314" s="21"/>
      <c r="I314" s="11"/>
      <c r="J314" s="11"/>
      <c r="K314" s="11"/>
      <c r="L314" s="11"/>
      <c r="M314" s="11"/>
      <c r="N314" s="11"/>
      <c r="O314" s="12"/>
      <c r="P314" s="11"/>
      <c r="Q314" s="11"/>
      <c r="R314" s="11"/>
      <c r="S314" s="11"/>
      <c r="T314" s="11"/>
      <c r="U314" s="11"/>
      <c r="V314" s="11"/>
      <c r="W314" s="11"/>
      <c r="X314" s="12"/>
    </row>
    <row r="315" spans="4:24">
      <c r="D315" s="99"/>
      <c r="E315" s="99"/>
      <c r="F315" s="21"/>
      <c r="G315" s="21"/>
      <c r="I315" s="11"/>
      <c r="J315" s="11"/>
      <c r="K315" s="11"/>
      <c r="L315" s="11"/>
      <c r="M315" s="11"/>
      <c r="N315" s="11"/>
      <c r="O315" s="12"/>
      <c r="P315" s="11"/>
      <c r="Q315" s="11"/>
      <c r="R315" s="11"/>
      <c r="S315" s="11"/>
      <c r="T315" s="11"/>
      <c r="U315" s="11"/>
      <c r="V315" s="11"/>
      <c r="W315" s="11"/>
      <c r="X315" s="12"/>
    </row>
    <row r="316" spans="4:24">
      <c r="D316" s="99"/>
      <c r="E316" s="99"/>
      <c r="F316" s="21"/>
      <c r="G316" s="21"/>
      <c r="I316" s="11"/>
      <c r="J316" s="11"/>
      <c r="K316" s="11"/>
      <c r="L316" s="11"/>
      <c r="M316" s="11"/>
      <c r="N316" s="11"/>
      <c r="O316" s="12"/>
      <c r="P316" s="11"/>
      <c r="Q316" s="11"/>
      <c r="R316" s="11"/>
      <c r="S316" s="11"/>
      <c r="T316" s="11"/>
      <c r="U316" s="11"/>
      <c r="V316" s="11"/>
      <c r="W316" s="11"/>
      <c r="X316" s="12"/>
    </row>
    <row r="317" spans="4:24">
      <c r="D317" s="99"/>
      <c r="E317" s="99"/>
      <c r="F317" s="21"/>
      <c r="G317" s="21"/>
      <c r="I317" s="11"/>
      <c r="J317" s="11"/>
      <c r="K317" s="11"/>
      <c r="L317" s="11"/>
      <c r="M317" s="11"/>
      <c r="N317" s="11"/>
      <c r="O317" s="12"/>
      <c r="P317" s="11"/>
      <c r="Q317" s="11"/>
      <c r="R317" s="11"/>
      <c r="S317" s="11"/>
      <c r="T317" s="11"/>
      <c r="U317" s="11"/>
      <c r="V317" s="11"/>
      <c r="W317" s="11"/>
      <c r="X317" s="12"/>
    </row>
    <row r="318" spans="4:24">
      <c r="D318" s="99"/>
      <c r="E318" s="99"/>
      <c r="F318" s="21"/>
      <c r="G318" s="21"/>
      <c r="I318" s="11"/>
      <c r="J318" s="11"/>
      <c r="K318" s="11"/>
      <c r="L318" s="11"/>
      <c r="M318" s="11"/>
      <c r="N318" s="11"/>
      <c r="O318" s="12"/>
      <c r="P318" s="11"/>
      <c r="Q318" s="11"/>
      <c r="R318" s="11"/>
      <c r="S318" s="11"/>
      <c r="T318" s="11"/>
      <c r="U318" s="11"/>
      <c r="V318" s="11"/>
      <c r="W318" s="11"/>
      <c r="X318" s="12"/>
    </row>
    <row r="319" spans="4:24">
      <c r="D319" s="99"/>
      <c r="E319" s="99"/>
      <c r="F319" s="21"/>
      <c r="G319" s="21"/>
      <c r="I319" s="11"/>
      <c r="J319" s="11"/>
      <c r="K319" s="11"/>
      <c r="L319" s="11"/>
      <c r="M319" s="11"/>
      <c r="N319" s="11"/>
      <c r="O319" s="12"/>
      <c r="P319" s="11"/>
      <c r="Q319" s="11"/>
      <c r="R319" s="11"/>
      <c r="S319" s="11"/>
      <c r="T319" s="11"/>
      <c r="U319" s="11"/>
      <c r="V319" s="11"/>
      <c r="W319" s="11"/>
      <c r="X319" s="12"/>
    </row>
    <row r="320" spans="4:24">
      <c r="D320" s="99"/>
      <c r="E320" s="99"/>
      <c r="F320" s="21"/>
      <c r="G320" s="21"/>
      <c r="I320" s="11"/>
      <c r="J320" s="11"/>
      <c r="K320" s="11"/>
      <c r="L320" s="11"/>
      <c r="M320" s="11"/>
      <c r="N320" s="11"/>
      <c r="O320" s="12"/>
      <c r="P320" s="11"/>
      <c r="Q320" s="11"/>
      <c r="R320" s="11"/>
      <c r="S320" s="11"/>
      <c r="T320" s="11"/>
      <c r="U320" s="11"/>
      <c r="V320" s="11"/>
      <c r="W320" s="11"/>
      <c r="X320" s="12"/>
    </row>
    <row r="321" spans="4:24">
      <c r="D321" s="99"/>
      <c r="E321" s="99"/>
      <c r="F321" s="21"/>
      <c r="G321" s="21"/>
      <c r="I321" s="11"/>
      <c r="J321" s="11"/>
      <c r="K321" s="11"/>
      <c r="L321" s="11"/>
      <c r="M321" s="11"/>
      <c r="N321" s="11"/>
      <c r="O321" s="12"/>
      <c r="P321" s="11"/>
      <c r="Q321" s="11"/>
      <c r="R321" s="11"/>
      <c r="S321" s="11"/>
      <c r="T321" s="11"/>
      <c r="U321" s="11"/>
      <c r="V321" s="11"/>
      <c r="W321" s="11"/>
      <c r="X321" s="12"/>
    </row>
    <row r="322" spans="4:24">
      <c r="D322" s="99"/>
      <c r="E322" s="99"/>
      <c r="F322" s="21"/>
      <c r="G322" s="21"/>
      <c r="I322" s="11"/>
      <c r="J322" s="11"/>
      <c r="K322" s="11"/>
      <c r="L322" s="11"/>
      <c r="M322" s="11"/>
      <c r="N322" s="11"/>
      <c r="O322" s="12"/>
      <c r="P322" s="11"/>
      <c r="Q322" s="11"/>
      <c r="R322" s="11"/>
      <c r="S322" s="11"/>
      <c r="T322" s="11"/>
      <c r="U322" s="11"/>
      <c r="V322" s="11"/>
      <c r="W322" s="11"/>
      <c r="X322" s="12"/>
    </row>
    <row r="323" spans="4:24">
      <c r="D323" s="99"/>
      <c r="E323" s="99"/>
      <c r="F323" s="21"/>
      <c r="G323" s="21"/>
      <c r="I323" s="11"/>
      <c r="J323" s="11"/>
      <c r="K323" s="11"/>
      <c r="L323" s="11"/>
      <c r="M323" s="11"/>
      <c r="N323" s="11"/>
      <c r="O323" s="12"/>
      <c r="P323" s="11"/>
      <c r="Q323" s="11"/>
      <c r="R323" s="11"/>
      <c r="S323" s="11"/>
      <c r="T323" s="11"/>
      <c r="U323" s="11"/>
      <c r="V323" s="11"/>
      <c r="W323" s="11"/>
      <c r="X323" s="12"/>
    </row>
    <row r="324" spans="4:24">
      <c r="D324" s="99"/>
      <c r="E324" s="99"/>
      <c r="F324" s="21"/>
      <c r="G324" s="21"/>
      <c r="I324" s="11"/>
      <c r="J324" s="11"/>
      <c r="K324" s="11"/>
      <c r="L324" s="11"/>
      <c r="M324" s="11"/>
      <c r="N324" s="11"/>
      <c r="O324" s="12"/>
      <c r="P324" s="11"/>
      <c r="Q324" s="11"/>
      <c r="R324" s="11"/>
      <c r="S324" s="11"/>
      <c r="T324" s="11"/>
      <c r="U324" s="11"/>
      <c r="V324" s="11"/>
      <c r="W324" s="11"/>
      <c r="X324" s="12"/>
    </row>
    <row r="325" spans="4:24">
      <c r="D325" s="99"/>
      <c r="E325" s="99"/>
      <c r="F325" s="21"/>
      <c r="G325" s="21"/>
      <c r="I325" s="11"/>
      <c r="J325" s="11"/>
      <c r="K325" s="11"/>
      <c r="L325" s="11"/>
      <c r="M325" s="11"/>
      <c r="N325" s="11"/>
      <c r="O325" s="12"/>
      <c r="P325" s="11"/>
      <c r="Q325" s="11"/>
      <c r="R325" s="11"/>
      <c r="S325" s="11"/>
      <c r="T325" s="11"/>
      <c r="U325" s="11"/>
      <c r="V325" s="11"/>
      <c r="W325" s="11"/>
      <c r="X325" s="12"/>
    </row>
    <row r="326" spans="4:24">
      <c r="D326" s="99"/>
      <c r="E326" s="99"/>
      <c r="F326" s="21"/>
      <c r="G326" s="21"/>
      <c r="I326" s="11"/>
      <c r="J326" s="11"/>
      <c r="K326" s="11"/>
      <c r="L326" s="11"/>
      <c r="M326" s="11"/>
      <c r="N326" s="11"/>
      <c r="O326" s="12"/>
      <c r="P326" s="11"/>
      <c r="Q326" s="11"/>
      <c r="R326" s="11"/>
      <c r="S326" s="11"/>
      <c r="T326" s="11"/>
      <c r="U326" s="11"/>
      <c r="V326" s="11"/>
      <c r="W326" s="11"/>
      <c r="X326" s="12"/>
    </row>
    <row r="327" spans="4:24">
      <c r="D327" s="99"/>
      <c r="E327" s="99"/>
      <c r="F327" s="21"/>
      <c r="G327" s="21"/>
      <c r="I327" s="11"/>
      <c r="J327" s="11"/>
      <c r="K327" s="11"/>
      <c r="L327" s="11"/>
      <c r="M327" s="11"/>
      <c r="N327" s="11"/>
      <c r="O327" s="12"/>
      <c r="P327" s="11"/>
      <c r="Q327" s="11"/>
      <c r="R327" s="11"/>
      <c r="S327" s="11"/>
      <c r="T327" s="11"/>
      <c r="U327" s="11"/>
      <c r="V327" s="11"/>
      <c r="W327" s="11"/>
      <c r="X327" s="12"/>
    </row>
    <row r="328" spans="4:24">
      <c r="D328" s="99"/>
      <c r="E328" s="99"/>
      <c r="F328" s="21"/>
      <c r="G328" s="21"/>
      <c r="I328" s="11"/>
      <c r="J328" s="11"/>
      <c r="K328" s="11"/>
      <c r="L328" s="11"/>
      <c r="M328" s="11"/>
      <c r="N328" s="11"/>
      <c r="O328" s="12"/>
      <c r="P328" s="11"/>
      <c r="Q328" s="11"/>
      <c r="R328" s="11"/>
      <c r="S328" s="11"/>
      <c r="T328" s="11"/>
      <c r="U328" s="11"/>
      <c r="V328" s="11"/>
      <c r="W328" s="11"/>
      <c r="X328" s="12"/>
    </row>
    <row r="329" spans="4:24">
      <c r="D329" s="99"/>
      <c r="E329" s="99"/>
      <c r="F329" s="21"/>
      <c r="G329" s="21"/>
      <c r="I329" s="11"/>
      <c r="J329" s="11"/>
      <c r="K329" s="11"/>
      <c r="L329" s="11"/>
      <c r="M329" s="11"/>
      <c r="N329" s="11"/>
      <c r="O329" s="12"/>
      <c r="P329" s="11"/>
      <c r="Q329" s="11"/>
      <c r="R329" s="11"/>
      <c r="S329" s="11"/>
      <c r="T329" s="11"/>
      <c r="U329" s="11"/>
      <c r="V329" s="11"/>
      <c r="W329" s="11"/>
      <c r="X329" s="12"/>
    </row>
    <row r="330" spans="4:24">
      <c r="D330" s="99"/>
      <c r="E330" s="99"/>
      <c r="F330" s="21"/>
      <c r="G330" s="21"/>
      <c r="I330" s="11"/>
      <c r="J330" s="11"/>
      <c r="K330" s="11"/>
      <c r="L330" s="11"/>
      <c r="M330" s="11"/>
      <c r="N330" s="11"/>
      <c r="O330" s="12"/>
      <c r="P330" s="11"/>
      <c r="Q330" s="11"/>
      <c r="R330" s="11"/>
      <c r="S330" s="11"/>
      <c r="T330" s="11"/>
      <c r="U330" s="11"/>
      <c r="V330" s="11"/>
      <c r="W330" s="11"/>
      <c r="X330" s="12"/>
    </row>
    <row r="331" spans="4:24">
      <c r="D331" s="99"/>
      <c r="E331" s="99"/>
      <c r="F331" s="21"/>
      <c r="G331" s="21"/>
      <c r="I331" s="11"/>
      <c r="J331" s="11"/>
      <c r="K331" s="11"/>
      <c r="L331" s="11"/>
      <c r="M331" s="11"/>
      <c r="N331" s="11"/>
      <c r="O331" s="12"/>
      <c r="P331" s="11"/>
      <c r="Q331" s="11"/>
      <c r="R331" s="11"/>
      <c r="S331" s="11"/>
      <c r="T331" s="11"/>
      <c r="U331" s="11"/>
      <c r="V331" s="11"/>
      <c r="W331" s="11"/>
      <c r="X331" s="12"/>
    </row>
    <row r="332" spans="4:24">
      <c r="D332" s="99"/>
      <c r="E332" s="99"/>
      <c r="F332" s="21"/>
      <c r="G332" s="21"/>
      <c r="I332" s="11"/>
      <c r="J332" s="11"/>
      <c r="K332" s="11"/>
      <c r="L332" s="11"/>
      <c r="M332" s="11"/>
      <c r="N332" s="11"/>
      <c r="O332" s="12"/>
      <c r="P332" s="11"/>
      <c r="Q332" s="11"/>
      <c r="R332" s="11"/>
      <c r="S332" s="11"/>
      <c r="T332" s="11"/>
      <c r="U332" s="11"/>
      <c r="V332" s="11"/>
      <c r="W332" s="11"/>
      <c r="X332" s="12"/>
    </row>
    <row r="333" spans="4:24">
      <c r="D333" s="99"/>
      <c r="E333" s="99"/>
      <c r="F333" s="21"/>
      <c r="G333" s="21"/>
      <c r="I333" s="11"/>
      <c r="J333" s="11"/>
      <c r="K333" s="11"/>
      <c r="L333" s="11"/>
      <c r="M333" s="11"/>
      <c r="N333" s="11"/>
      <c r="O333" s="12"/>
      <c r="P333" s="11"/>
      <c r="Q333" s="11"/>
      <c r="R333" s="11"/>
      <c r="S333" s="11"/>
      <c r="T333" s="11"/>
      <c r="U333" s="11"/>
      <c r="V333" s="11"/>
      <c r="W333" s="11"/>
      <c r="X333" s="12"/>
    </row>
    <row r="334" spans="4:24">
      <c r="D334" s="99"/>
      <c r="E334" s="99"/>
      <c r="F334" s="21"/>
      <c r="G334" s="21"/>
      <c r="I334" s="11"/>
      <c r="J334" s="11"/>
      <c r="K334" s="11"/>
      <c r="L334" s="11"/>
      <c r="M334" s="11"/>
      <c r="N334" s="11"/>
      <c r="O334" s="12"/>
      <c r="P334" s="11"/>
      <c r="Q334" s="11"/>
      <c r="R334" s="11"/>
      <c r="S334" s="11"/>
      <c r="T334" s="11"/>
      <c r="U334" s="11"/>
      <c r="V334" s="11"/>
      <c r="W334" s="11"/>
      <c r="X334" s="12"/>
    </row>
    <row r="335" spans="4:24">
      <c r="D335" s="99"/>
      <c r="E335" s="99"/>
      <c r="F335" s="21"/>
      <c r="G335" s="21"/>
      <c r="I335" s="11"/>
      <c r="J335" s="11"/>
      <c r="K335" s="11"/>
      <c r="L335" s="11"/>
      <c r="M335" s="11"/>
      <c r="N335" s="11"/>
      <c r="O335" s="12"/>
      <c r="P335" s="11"/>
      <c r="Q335" s="11"/>
      <c r="R335" s="11"/>
      <c r="S335" s="11"/>
      <c r="T335" s="11"/>
      <c r="U335" s="11"/>
      <c r="V335" s="11"/>
      <c r="W335" s="11"/>
      <c r="X335" s="12"/>
    </row>
    <row r="336" spans="4:24">
      <c r="D336" s="99"/>
      <c r="E336" s="99"/>
      <c r="F336" s="21"/>
      <c r="G336" s="21"/>
      <c r="I336" s="11"/>
      <c r="J336" s="11"/>
      <c r="K336" s="11"/>
      <c r="L336" s="11"/>
      <c r="M336" s="11"/>
      <c r="N336" s="11"/>
      <c r="O336" s="12"/>
      <c r="P336" s="11"/>
      <c r="Q336" s="11"/>
      <c r="R336" s="11"/>
      <c r="S336" s="11"/>
      <c r="T336" s="11"/>
      <c r="U336" s="11"/>
      <c r="V336" s="11"/>
      <c r="W336" s="11"/>
      <c r="X336" s="12"/>
    </row>
    <row r="337" spans="4:24">
      <c r="D337" s="99"/>
      <c r="E337" s="99"/>
      <c r="F337" s="21"/>
      <c r="G337" s="21"/>
      <c r="I337" s="11"/>
      <c r="J337" s="11"/>
      <c r="K337" s="11"/>
      <c r="L337" s="11"/>
      <c r="M337" s="11"/>
      <c r="N337" s="11"/>
      <c r="O337" s="12"/>
      <c r="P337" s="11"/>
      <c r="Q337" s="11"/>
      <c r="R337" s="11"/>
      <c r="S337" s="11"/>
      <c r="T337" s="11"/>
      <c r="U337" s="11"/>
      <c r="V337" s="11"/>
      <c r="W337" s="11"/>
      <c r="X337" s="12"/>
    </row>
    <row r="338" spans="4:24">
      <c r="D338" s="99"/>
      <c r="E338" s="99"/>
      <c r="F338" s="21"/>
      <c r="G338" s="21"/>
      <c r="I338" s="11"/>
      <c r="J338" s="11"/>
      <c r="K338" s="11"/>
      <c r="L338" s="11"/>
      <c r="M338" s="11"/>
      <c r="N338" s="11"/>
      <c r="O338" s="12"/>
      <c r="P338" s="11"/>
      <c r="Q338" s="11"/>
      <c r="R338" s="11"/>
      <c r="S338" s="11"/>
      <c r="T338" s="11"/>
      <c r="U338" s="11"/>
      <c r="V338" s="11"/>
      <c r="W338" s="11"/>
      <c r="X338" s="12"/>
    </row>
    <row r="339" spans="4:24">
      <c r="D339" s="99"/>
      <c r="E339" s="99"/>
      <c r="F339" s="21"/>
      <c r="G339" s="21"/>
      <c r="I339" s="11"/>
      <c r="J339" s="11"/>
      <c r="K339" s="11"/>
      <c r="L339" s="11"/>
      <c r="M339" s="11"/>
      <c r="N339" s="11"/>
      <c r="O339" s="12"/>
      <c r="P339" s="11"/>
      <c r="Q339" s="11"/>
      <c r="R339" s="11"/>
      <c r="S339" s="11"/>
      <c r="T339" s="11"/>
      <c r="U339" s="11"/>
      <c r="V339" s="11"/>
      <c r="W339" s="11"/>
      <c r="X339" s="12"/>
    </row>
    <row r="340" spans="4:24">
      <c r="D340" s="99"/>
      <c r="E340" s="99"/>
      <c r="F340" s="21"/>
      <c r="G340" s="21"/>
      <c r="I340" s="11"/>
      <c r="J340" s="11"/>
      <c r="K340" s="11"/>
      <c r="L340" s="11"/>
      <c r="M340" s="11"/>
      <c r="N340" s="11"/>
      <c r="O340" s="12"/>
      <c r="P340" s="11"/>
      <c r="Q340" s="11"/>
      <c r="R340" s="11"/>
      <c r="S340" s="11"/>
      <c r="T340" s="11"/>
      <c r="U340" s="11"/>
      <c r="V340" s="11"/>
      <c r="W340" s="11"/>
      <c r="X340" s="12"/>
    </row>
    <row r="341" spans="4:24">
      <c r="D341" s="99"/>
      <c r="E341" s="99"/>
      <c r="F341" s="21"/>
      <c r="G341" s="21"/>
      <c r="I341" s="11"/>
      <c r="J341" s="11"/>
      <c r="K341" s="11"/>
      <c r="L341" s="11"/>
      <c r="M341" s="11"/>
      <c r="N341" s="11"/>
      <c r="O341" s="12"/>
      <c r="P341" s="11"/>
      <c r="Q341" s="11"/>
      <c r="R341" s="11"/>
      <c r="S341" s="11"/>
      <c r="T341" s="11"/>
      <c r="U341" s="11"/>
      <c r="V341" s="11"/>
      <c r="W341" s="11"/>
      <c r="X341" s="12"/>
    </row>
    <row r="342" spans="4:24">
      <c r="D342" s="99"/>
      <c r="E342" s="99"/>
      <c r="F342" s="21"/>
      <c r="G342" s="21"/>
      <c r="I342" s="11"/>
      <c r="J342" s="11"/>
      <c r="K342" s="11"/>
      <c r="L342" s="11"/>
      <c r="M342" s="11"/>
      <c r="N342" s="11"/>
      <c r="O342" s="12"/>
      <c r="P342" s="11"/>
      <c r="Q342" s="11"/>
      <c r="R342" s="11"/>
      <c r="S342" s="11"/>
      <c r="T342" s="11"/>
      <c r="U342" s="11"/>
      <c r="V342" s="11"/>
      <c r="W342" s="11"/>
      <c r="X342" s="12"/>
    </row>
    <row r="343" spans="4:24">
      <c r="D343" s="99"/>
      <c r="E343" s="99"/>
      <c r="F343" s="21"/>
      <c r="G343" s="21"/>
      <c r="I343" s="11"/>
      <c r="J343" s="11"/>
      <c r="K343" s="11"/>
      <c r="L343" s="11"/>
      <c r="M343" s="11"/>
      <c r="N343" s="11"/>
      <c r="O343" s="12"/>
      <c r="P343" s="11"/>
      <c r="Q343" s="11"/>
      <c r="R343" s="11"/>
      <c r="S343" s="11"/>
      <c r="T343" s="11"/>
      <c r="U343" s="11"/>
      <c r="V343" s="11"/>
      <c r="W343" s="11"/>
      <c r="X343" s="12"/>
    </row>
    <row r="344" spans="4:24">
      <c r="D344" s="99"/>
      <c r="E344" s="99"/>
      <c r="F344" s="21"/>
      <c r="G344" s="21"/>
      <c r="I344" s="11"/>
      <c r="J344" s="11"/>
      <c r="K344" s="11"/>
      <c r="L344" s="11"/>
      <c r="M344" s="11"/>
      <c r="N344" s="11"/>
      <c r="O344" s="12"/>
      <c r="P344" s="11"/>
      <c r="Q344" s="11"/>
      <c r="R344" s="11"/>
      <c r="S344" s="11"/>
      <c r="T344" s="11"/>
      <c r="U344" s="11"/>
      <c r="V344" s="11"/>
      <c r="W344" s="11"/>
      <c r="X344" s="12"/>
    </row>
    <row r="345" spans="4:24">
      <c r="D345" s="99"/>
      <c r="E345" s="99"/>
      <c r="F345" s="21"/>
      <c r="G345" s="21"/>
      <c r="I345" s="11"/>
      <c r="J345" s="11"/>
      <c r="K345" s="11"/>
      <c r="L345" s="11"/>
      <c r="M345" s="11"/>
      <c r="N345" s="11"/>
      <c r="O345" s="12"/>
      <c r="P345" s="11"/>
      <c r="Q345" s="11"/>
      <c r="R345" s="11"/>
      <c r="S345" s="11"/>
      <c r="T345" s="11"/>
      <c r="U345" s="11"/>
      <c r="V345" s="11"/>
      <c r="W345" s="11"/>
      <c r="X345" s="12"/>
    </row>
    <row r="346" spans="4:24">
      <c r="D346" s="99"/>
      <c r="E346" s="99"/>
      <c r="F346" s="21"/>
      <c r="G346" s="21"/>
      <c r="I346" s="11"/>
      <c r="J346" s="11"/>
      <c r="K346" s="11"/>
      <c r="L346" s="11"/>
      <c r="M346" s="11"/>
      <c r="N346" s="11"/>
      <c r="O346" s="12"/>
      <c r="P346" s="11"/>
      <c r="Q346" s="11"/>
      <c r="R346" s="11"/>
      <c r="S346" s="11"/>
      <c r="T346" s="11"/>
      <c r="U346" s="11"/>
      <c r="V346" s="11"/>
      <c r="W346" s="11"/>
      <c r="X346" s="12"/>
    </row>
    <row r="347" spans="4:24">
      <c r="D347" s="99"/>
      <c r="E347" s="99"/>
      <c r="F347" s="21"/>
      <c r="G347" s="21"/>
      <c r="I347" s="11"/>
      <c r="J347" s="11"/>
      <c r="K347" s="11"/>
      <c r="L347" s="11"/>
      <c r="M347" s="11"/>
      <c r="N347" s="11"/>
      <c r="O347" s="12"/>
      <c r="P347" s="11"/>
      <c r="Q347" s="11"/>
      <c r="R347" s="11"/>
      <c r="S347" s="11"/>
      <c r="T347" s="11"/>
      <c r="U347" s="11"/>
      <c r="V347" s="11"/>
      <c r="W347" s="11"/>
      <c r="X347" s="12"/>
    </row>
    <row r="348" spans="4:24">
      <c r="D348" s="99"/>
      <c r="E348" s="99"/>
      <c r="F348" s="21"/>
      <c r="G348" s="21"/>
      <c r="I348" s="11"/>
      <c r="J348" s="11"/>
      <c r="K348" s="11"/>
      <c r="L348" s="11"/>
      <c r="M348" s="11"/>
      <c r="N348" s="11"/>
      <c r="O348" s="12"/>
      <c r="P348" s="11"/>
      <c r="Q348" s="11"/>
      <c r="R348" s="11"/>
      <c r="S348" s="11"/>
      <c r="T348" s="11"/>
      <c r="U348" s="11"/>
      <c r="V348" s="11"/>
      <c r="W348" s="11"/>
      <c r="X348" s="12"/>
    </row>
    <row r="349" spans="4:24">
      <c r="D349" s="99"/>
      <c r="E349" s="99"/>
      <c r="F349" s="21"/>
      <c r="G349" s="21"/>
      <c r="I349" s="11"/>
      <c r="J349" s="11"/>
      <c r="K349" s="11"/>
      <c r="L349" s="11"/>
      <c r="M349" s="11"/>
      <c r="N349" s="11"/>
      <c r="O349" s="12"/>
      <c r="P349" s="11"/>
      <c r="Q349" s="11"/>
      <c r="R349" s="11"/>
      <c r="S349" s="11"/>
      <c r="T349" s="11"/>
      <c r="U349" s="11"/>
      <c r="V349" s="11"/>
      <c r="W349" s="11"/>
      <c r="X349" s="12"/>
    </row>
    <row r="350" spans="4:24">
      <c r="D350" s="99"/>
      <c r="E350" s="99"/>
      <c r="F350" s="21"/>
      <c r="G350" s="21"/>
      <c r="I350" s="11"/>
      <c r="J350" s="11"/>
      <c r="K350" s="11"/>
      <c r="L350" s="11"/>
      <c r="M350" s="11"/>
      <c r="N350" s="11"/>
      <c r="O350" s="12"/>
      <c r="P350" s="11"/>
      <c r="Q350" s="11"/>
      <c r="R350" s="11"/>
      <c r="S350" s="11"/>
      <c r="T350" s="11"/>
      <c r="U350" s="11"/>
      <c r="V350" s="11"/>
      <c r="W350" s="11"/>
      <c r="X350" s="12"/>
    </row>
    <row r="351" spans="4:24">
      <c r="D351" s="99"/>
      <c r="E351" s="99"/>
      <c r="F351" s="21"/>
      <c r="G351" s="21"/>
      <c r="I351" s="11"/>
      <c r="J351" s="11"/>
      <c r="K351" s="11"/>
      <c r="L351" s="11"/>
      <c r="M351" s="11"/>
      <c r="N351" s="11"/>
      <c r="O351" s="12"/>
      <c r="P351" s="11"/>
      <c r="Q351" s="11"/>
      <c r="R351" s="11"/>
      <c r="S351" s="11"/>
      <c r="T351" s="11"/>
      <c r="U351" s="11"/>
      <c r="V351" s="11"/>
      <c r="W351" s="11"/>
      <c r="X351" s="12"/>
    </row>
    <row r="352" spans="4:24">
      <c r="D352" s="99"/>
      <c r="E352" s="99"/>
      <c r="F352" s="21"/>
      <c r="G352" s="21"/>
      <c r="I352" s="11"/>
      <c r="J352" s="11"/>
      <c r="K352" s="11"/>
      <c r="L352" s="11"/>
      <c r="M352" s="11"/>
      <c r="N352" s="11"/>
      <c r="O352" s="12"/>
      <c r="P352" s="11"/>
      <c r="Q352" s="11"/>
      <c r="R352" s="11"/>
      <c r="S352" s="11"/>
      <c r="T352" s="11"/>
      <c r="U352" s="11"/>
      <c r="V352" s="11"/>
      <c r="W352" s="11"/>
      <c r="X352" s="12"/>
    </row>
    <row r="353" spans="4:24">
      <c r="D353" s="99"/>
      <c r="E353" s="99"/>
      <c r="F353" s="21"/>
      <c r="G353" s="21"/>
      <c r="I353" s="11"/>
      <c r="J353" s="11"/>
      <c r="K353" s="11"/>
      <c r="L353" s="11"/>
      <c r="M353" s="11"/>
      <c r="N353" s="11"/>
      <c r="O353" s="12"/>
      <c r="P353" s="11"/>
      <c r="Q353" s="11"/>
      <c r="R353" s="11"/>
      <c r="S353" s="11"/>
      <c r="T353" s="11"/>
      <c r="U353" s="11"/>
      <c r="V353" s="11"/>
      <c r="W353" s="11"/>
      <c r="X353" s="12"/>
    </row>
    <row r="354" spans="4:24">
      <c r="D354" s="99"/>
      <c r="E354" s="99"/>
      <c r="F354" s="21"/>
      <c r="G354" s="21"/>
      <c r="I354" s="11"/>
      <c r="J354" s="11"/>
      <c r="K354" s="11"/>
      <c r="L354" s="11"/>
      <c r="M354" s="11"/>
      <c r="N354" s="11"/>
      <c r="O354" s="12"/>
      <c r="P354" s="11"/>
      <c r="Q354" s="11"/>
      <c r="R354" s="11"/>
      <c r="S354" s="11"/>
      <c r="T354" s="11"/>
      <c r="U354" s="11"/>
      <c r="V354" s="11"/>
      <c r="W354" s="11"/>
      <c r="X354" s="12"/>
    </row>
    <row r="355" spans="4:24">
      <c r="D355" s="99"/>
      <c r="E355" s="99"/>
      <c r="F355" s="21"/>
      <c r="G355" s="21"/>
      <c r="I355" s="11"/>
      <c r="J355" s="11"/>
      <c r="K355" s="11"/>
      <c r="L355" s="11"/>
      <c r="M355" s="11"/>
      <c r="N355" s="11"/>
      <c r="O355" s="12"/>
      <c r="P355" s="11"/>
      <c r="Q355" s="11"/>
      <c r="R355" s="11"/>
      <c r="S355" s="11"/>
      <c r="T355" s="11"/>
      <c r="U355" s="11"/>
      <c r="V355" s="11"/>
      <c r="W355" s="11"/>
      <c r="X355" s="12"/>
    </row>
    <row r="356" spans="4:24">
      <c r="D356" s="99"/>
      <c r="E356" s="99"/>
      <c r="F356" s="21"/>
      <c r="G356" s="21"/>
      <c r="I356" s="11"/>
      <c r="J356" s="11"/>
      <c r="K356" s="11"/>
      <c r="L356" s="11"/>
      <c r="M356" s="11"/>
      <c r="N356" s="11"/>
      <c r="O356" s="12"/>
      <c r="P356" s="11"/>
      <c r="Q356" s="11"/>
      <c r="R356" s="11"/>
      <c r="S356" s="11"/>
      <c r="T356" s="11"/>
      <c r="U356" s="11"/>
      <c r="V356" s="11"/>
      <c r="W356" s="11"/>
      <c r="X356" s="12"/>
    </row>
    <row r="357" spans="4:24">
      <c r="D357" s="99"/>
      <c r="E357" s="99"/>
      <c r="F357" s="21"/>
      <c r="G357" s="21"/>
      <c r="I357" s="11"/>
      <c r="J357" s="11"/>
      <c r="K357" s="11"/>
      <c r="L357" s="11"/>
      <c r="M357" s="11"/>
      <c r="N357" s="11"/>
      <c r="O357" s="12"/>
      <c r="P357" s="11"/>
      <c r="Q357" s="11"/>
      <c r="R357" s="11"/>
      <c r="S357" s="11"/>
      <c r="T357" s="11"/>
      <c r="U357" s="11"/>
      <c r="V357" s="11"/>
      <c r="W357" s="11"/>
      <c r="X357" s="12"/>
    </row>
    <row r="358" spans="4:24">
      <c r="D358" s="99"/>
      <c r="E358" s="99"/>
      <c r="F358" s="21"/>
      <c r="G358" s="21"/>
      <c r="I358" s="11"/>
      <c r="J358" s="11"/>
      <c r="K358" s="11"/>
      <c r="L358" s="11"/>
      <c r="M358" s="11"/>
      <c r="N358" s="11"/>
      <c r="O358" s="12"/>
      <c r="P358" s="11"/>
      <c r="Q358" s="11"/>
      <c r="R358" s="11"/>
      <c r="S358" s="11"/>
      <c r="T358" s="11"/>
      <c r="U358" s="11"/>
      <c r="V358" s="11"/>
      <c r="W358" s="11"/>
      <c r="X358" s="12"/>
    </row>
    <row r="359" spans="4:24">
      <c r="D359" s="99"/>
      <c r="E359" s="99"/>
      <c r="F359" s="21"/>
      <c r="G359" s="21"/>
      <c r="I359" s="11"/>
      <c r="J359" s="11"/>
      <c r="K359" s="11"/>
      <c r="L359" s="11"/>
      <c r="M359" s="11"/>
      <c r="N359" s="11"/>
      <c r="O359" s="12"/>
      <c r="P359" s="11"/>
      <c r="Q359" s="11"/>
      <c r="R359" s="11"/>
      <c r="S359" s="11"/>
      <c r="T359" s="11"/>
      <c r="U359" s="11"/>
      <c r="V359" s="11"/>
      <c r="W359" s="11"/>
      <c r="X359" s="12"/>
    </row>
    <row r="360" spans="4:24">
      <c r="D360" s="99"/>
      <c r="E360" s="99"/>
      <c r="F360" s="21"/>
      <c r="G360" s="21"/>
      <c r="I360" s="11"/>
      <c r="J360" s="11"/>
      <c r="K360" s="11"/>
      <c r="L360" s="11"/>
      <c r="M360" s="11"/>
      <c r="N360" s="11"/>
      <c r="O360" s="12"/>
      <c r="P360" s="11"/>
      <c r="Q360" s="11"/>
      <c r="R360" s="11"/>
      <c r="S360" s="11"/>
      <c r="T360" s="11"/>
      <c r="U360" s="11"/>
      <c r="V360" s="11"/>
      <c r="W360" s="11"/>
      <c r="X360" s="12"/>
    </row>
    <row r="361" spans="4:24">
      <c r="D361" s="99"/>
      <c r="E361" s="99"/>
      <c r="F361" s="21"/>
      <c r="G361" s="21"/>
      <c r="I361" s="11"/>
      <c r="J361" s="11"/>
      <c r="K361" s="11"/>
      <c r="L361" s="11"/>
      <c r="M361" s="11"/>
      <c r="N361" s="11"/>
      <c r="O361" s="12"/>
      <c r="P361" s="11"/>
      <c r="Q361" s="11"/>
      <c r="R361" s="11"/>
      <c r="S361" s="11"/>
      <c r="T361" s="11"/>
      <c r="U361" s="11"/>
      <c r="V361" s="11"/>
      <c r="W361" s="11"/>
      <c r="X361" s="12"/>
    </row>
    <row r="362" spans="4:24">
      <c r="D362" s="99"/>
      <c r="E362" s="99"/>
      <c r="F362" s="21"/>
      <c r="G362" s="21"/>
      <c r="I362" s="11"/>
      <c r="J362" s="11"/>
      <c r="K362" s="11"/>
      <c r="L362" s="11"/>
      <c r="M362" s="11"/>
      <c r="N362" s="11"/>
      <c r="O362" s="12"/>
      <c r="P362" s="11"/>
      <c r="Q362" s="11"/>
      <c r="R362" s="11"/>
      <c r="S362" s="11"/>
      <c r="T362" s="11"/>
      <c r="U362" s="11"/>
      <c r="V362" s="11"/>
      <c r="W362" s="11"/>
      <c r="X362" s="12"/>
    </row>
    <row r="363" spans="4:24">
      <c r="D363" s="99"/>
      <c r="E363" s="99"/>
      <c r="F363" s="21"/>
      <c r="G363" s="21"/>
      <c r="I363" s="11"/>
      <c r="J363" s="11"/>
      <c r="K363" s="11"/>
      <c r="L363" s="11"/>
      <c r="M363" s="11"/>
      <c r="N363" s="11"/>
      <c r="O363" s="12"/>
      <c r="P363" s="11"/>
      <c r="Q363" s="11"/>
      <c r="R363" s="11"/>
      <c r="S363" s="11"/>
      <c r="T363" s="11"/>
      <c r="U363" s="11"/>
      <c r="V363" s="11"/>
      <c r="W363" s="11"/>
      <c r="X363" s="12"/>
    </row>
    <row r="364" spans="4:24">
      <c r="D364" s="99"/>
      <c r="E364" s="99"/>
      <c r="F364" s="21"/>
      <c r="G364" s="21"/>
      <c r="I364" s="11"/>
      <c r="J364" s="11"/>
      <c r="K364" s="11"/>
      <c r="L364" s="11"/>
      <c r="M364" s="11"/>
      <c r="N364" s="11"/>
      <c r="O364" s="12"/>
      <c r="P364" s="11"/>
      <c r="Q364" s="11"/>
      <c r="R364" s="11"/>
      <c r="S364" s="11"/>
      <c r="T364" s="11"/>
      <c r="U364" s="11"/>
      <c r="V364" s="11"/>
      <c r="W364" s="11"/>
      <c r="X364" s="12"/>
    </row>
    <row r="365" spans="4:24">
      <c r="D365" s="99"/>
      <c r="E365" s="99"/>
      <c r="F365" s="21"/>
      <c r="G365" s="21"/>
      <c r="I365" s="11"/>
      <c r="J365" s="11"/>
      <c r="K365" s="11"/>
      <c r="L365" s="11"/>
      <c r="M365" s="11"/>
      <c r="N365" s="11"/>
      <c r="O365" s="12"/>
      <c r="P365" s="11"/>
      <c r="Q365" s="11"/>
      <c r="R365" s="11"/>
      <c r="S365" s="11"/>
      <c r="T365" s="11"/>
      <c r="U365" s="11"/>
      <c r="V365" s="11"/>
      <c r="W365" s="11"/>
      <c r="X365" s="12"/>
    </row>
    <row r="366" spans="4:24">
      <c r="D366" s="99"/>
      <c r="E366" s="99"/>
      <c r="F366" s="21"/>
      <c r="G366" s="21"/>
      <c r="I366" s="11"/>
      <c r="J366" s="11"/>
      <c r="K366" s="11"/>
      <c r="L366" s="11"/>
      <c r="M366" s="11"/>
      <c r="N366" s="11"/>
      <c r="O366" s="12"/>
      <c r="P366" s="11"/>
      <c r="Q366" s="11"/>
      <c r="R366" s="11"/>
      <c r="S366" s="11"/>
      <c r="T366" s="11"/>
      <c r="U366" s="11"/>
      <c r="V366" s="11"/>
      <c r="W366" s="11"/>
      <c r="X366" s="12"/>
    </row>
    <row r="367" spans="4:24">
      <c r="D367" s="99"/>
      <c r="E367" s="99"/>
      <c r="F367" s="21"/>
      <c r="G367" s="21"/>
      <c r="I367" s="11"/>
      <c r="J367" s="11"/>
      <c r="K367" s="11"/>
      <c r="L367" s="11"/>
      <c r="M367" s="11"/>
      <c r="N367" s="11"/>
      <c r="O367" s="12"/>
      <c r="P367" s="11"/>
      <c r="Q367" s="11"/>
      <c r="R367" s="11"/>
      <c r="S367" s="11"/>
      <c r="T367" s="11"/>
      <c r="U367" s="11"/>
      <c r="V367" s="11"/>
      <c r="W367" s="11"/>
      <c r="X367" s="12"/>
    </row>
    <row r="368" spans="4:24">
      <c r="D368" s="99"/>
      <c r="E368" s="99"/>
      <c r="F368" s="21"/>
      <c r="G368" s="21"/>
      <c r="I368" s="11"/>
      <c r="J368" s="11"/>
      <c r="K368" s="11"/>
      <c r="L368" s="11"/>
      <c r="M368" s="11"/>
      <c r="N368" s="11"/>
      <c r="O368" s="12"/>
      <c r="P368" s="11"/>
      <c r="Q368" s="11"/>
      <c r="R368" s="11"/>
      <c r="S368" s="11"/>
      <c r="T368" s="11"/>
      <c r="U368" s="11"/>
      <c r="V368" s="11"/>
      <c r="W368" s="11"/>
      <c r="X368" s="12"/>
    </row>
    <row r="369" spans="4:24">
      <c r="D369" s="99"/>
      <c r="E369" s="99"/>
      <c r="F369" s="21"/>
      <c r="G369" s="21"/>
      <c r="I369" s="11"/>
      <c r="J369" s="11"/>
      <c r="K369" s="11"/>
      <c r="L369" s="11"/>
      <c r="M369" s="11"/>
      <c r="N369" s="11"/>
      <c r="O369" s="12"/>
      <c r="P369" s="11"/>
      <c r="Q369" s="11"/>
      <c r="R369" s="11"/>
      <c r="S369" s="11"/>
      <c r="T369" s="11"/>
      <c r="U369" s="11"/>
      <c r="V369" s="11"/>
      <c r="W369" s="11"/>
      <c r="X369" s="12"/>
    </row>
    <row r="370" spans="4:24">
      <c r="D370" s="99"/>
      <c r="E370" s="99"/>
      <c r="F370" s="21"/>
      <c r="G370" s="21"/>
      <c r="I370" s="11"/>
      <c r="J370" s="11"/>
      <c r="K370" s="11"/>
      <c r="L370" s="11"/>
      <c r="M370" s="11"/>
      <c r="N370" s="11"/>
      <c r="O370" s="12"/>
      <c r="P370" s="11"/>
      <c r="Q370" s="11"/>
      <c r="R370" s="11"/>
      <c r="S370" s="11"/>
      <c r="T370" s="11"/>
      <c r="U370" s="11"/>
      <c r="V370" s="11"/>
      <c r="W370" s="11"/>
      <c r="X370" s="12"/>
    </row>
    <row r="371" spans="4:24">
      <c r="D371" s="99"/>
      <c r="E371" s="99"/>
      <c r="F371" s="21"/>
      <c r="G371" s="21"/>
      <c r="I371" s="11"/>
      <c r="J371" s="11"/>
      <c r="K371" s="11"/>
      <c r="L371" s="11"/>
      <c r="M371" s="11"/>
      <c r="N371" s="11"/>
      <c r="O371" s="12"/>
      <c r="P371" s="11"/>
      <c r="Q371" s="11"/>
      <c r="R371" s="11"/>
      <c r="S371" s="11"/>
      <c r="T371" s="11"/>
      <c r="U371" s="11"/>
      <c r="V371" s="11"/>
      <c r="W371" s="11"/>
      <c r="X371" s="12"/>
    </row>
    <row r="372" spans="4:24">
      <c r="D372" s="99"/>
      <c r="E372" s="99"/>
      <c r="F372" s="21"/>
      <c r="G372" s="21"/>
      <c r="I372" s="11"/>
      <c r="J372" s="11"/>
      <c r="K372" s="11"/>
      <c r="L372" s="11"/>
      <c r="M372" s="11"/>
      <c r="N372" s="11"/>
      <c r="O372" s="12"/>
      <c r="P372" s="11"/>
      <c r="Q372" s="11"/>
      <c r="R372" s="11"/>
      <c r="S372" s="11"/>
      <c r="T372" s="11"/>
      <c r="U372" s="11"/>
      <c r="V372" s="11"/>
      <c r="W372" s="11"/>
      <c r="X372" s="12"/>
    </row>
    <row r="373" spans="4:24">
      <c r="D373" s="99"/>
      <c r="E373" s="99"/>
      <c r="F373" s="21"/>
      <c r="G373" s="21"/>
      <c r="I373" s="11"/>
      <c r="J373" s="11"/>
      <c r="K373" s="11"/>
      <c r="L373" s="11"/>
      <c r="M373" s="11"/>
      <c r="N373" s="11"/>
      <c r="O373" s="12"/>
      <c r="P373" s="11"/>
      <c r="Q373" s="11"/>
      <c r="R373" s="11"/>
      <c r="S373" s="11"/>
      <c r="T373" s="11"/>
      <c r="U373" s="11"/>
      <c r="V373" s="11"/>
      <c r="W373" s="11"/>
      <c r="X373" s="12"/>
    </row>
    <row r="374" spans="4:24">
      <c r="D374" s="99"/>
      <c r="E374" s="99"/>
      <c r="F374" s="21"/>
      <c r="G374" s="21"/>
      <c r="I374" s="11"/>
      <c r="J374" s="11"/>
      <c r="K374" s="11"/>
      <c r="L374" s="11"/>
      <c r="M374" s="11"/>
      <c r="N374" s="11"/>
      <c r="O374" s="12"/>
      <c r="P374" s="11"/>
      <c r="Q374" s="11"/>
      <c r="R374" s="11"/>
      <c r="S374" s="11"/>
      <c r="T374" s="11"/>
      <c r="U374" s="11"/>
      <c r="V374" s="11"/>
      <c r="W374" s="11"/>
      <c r="X374" s="12"/>
    </row>
    <row r="375" spans="4:24">
      <c r="D375" s="99"/>
      <c r="E375" s="99"/>
      <c r="F375" s="21"/>
      <c r="G375" s="21"/>
      <c r="I375" s="11"/>
      <c r="J375" s="11"/>
      <c r="K375" s="11"/>
      <c r="L375" s="11"/>
      <c r="M375" s="11"/>
      <c r="N375" s="11"/>
      <c r="O375" s="12"/>
      <c r="P375" s="11"/>
      <c r="Q375" s="11"/>
      <c r="R375" s="11"/>
      <c r="S375" s="11"/>
      <c r="T375" s="11"/>
      <c r="U375" s="11"/>
      <c r="V375" s="11"/>
      <c r="W375" s="11"/>
      <c r="X375" s="12"/>
    </row>
    <row r="376" spans="4:24">
      <c r="D376" s="99"/>
      <c r="E376" s="99"/>
      <c r="F376" s="21"/>
      <c r="G376" s="21"/>
      <c r="I376" s="11"/>
      <c r="J376" s="11"/>
      <c r="K376" s="11"/>
      <c r="L376" s="11"/>
      <c r="M376" s="11"/>
      <c r="N376" s="11"/>
      <c r="O376" s="12"/>
      <c r="P376" s="11"/>
      <c r="Q376" s="11"/>
      <c r="R376" s="11"/>
      <c r="S376" s="11"/>
      <c r="T376" s="11"/>
      <c r="U376" s="11"/>
      <c r="V376" s="11"/>
      <c r="W376" s="11"/>
      <c r="X376" s="12"/>
    </row>
    <row r="377" spans="4:24">
      <c r="D377" s="99"/>
      <c r="E377" s="99"/>
      <c r="F377" s="21"/>
      <c r="G377" s="21"/>
      <c r="I377" s="11"/>
      <c r="J377" s="11"/>
      <c r="K377" s="11"/>
      <c r="L377" s="11"/>
      <c r="M377" s="11"/>
      <c r="N377" s="11"/>
      <c r="O377" s="12"/>
      <c r="P377" s="11"/>
      <c r="Q377" s="11"/>
      <c r="R377" s="11"/>
      <c r="S377" s="11"/>
      <c r="T377" s="11"/>
      <c r="U377" s="11"/>
      <c r="V377" s="11"/>
      <c r="W377" s="11"/>
      <c r="X377" s="12"/>
    </row>
    <row r="378" spans="4:24">
      <c r="D378" s="99"/>
      <c r="E378" s="99"/>
      <c r="F378" s="21"/>
      <c r="G378" s="21"/>
      <c r="I378" s="11"/>
      <c r="J378" s="11"/>
      <c r="K378" s="11"/>
      <c r="L378" s="11"/>
      <c r="M378" s="11"/>
      <c r="N378" s="11"/>
      <c r="O378" s="12"/>
      <c r="P378" s="11"/>
      <c r="Q378" s="11"/>
      <c r="R378" s="11"/>
      <c r="S378" s="11"/>
      <c r="T378" s="11"/>
      <c r="U378" s="11"/>
      <c r="V378" s="11"/>
      <c r="W378" s="11"/>
      <c r="X378" s="12"/>
    </row>
    <row r="379" spans="4:24">
      <c r="D379" s="99"/>
      <c r="E379" s="99"/>
      <c r="F379" s="21"/>
      <c r="G379" s="21"/>
      <c r="I379" s="11"/>
      <c r="J379" s="11"/>
      <c r="K379" s="11"/>
      <c r="L379" s="11"/>
      <c r="M379" s="11"/>
      <c r="N379" s="11"/>
      <c r="O379" s="12"/>
      <c r="P379" s="11"/>
      <c r="Q379" s="11"/>
      <c r="R379" s="11"/>
      <c r="S379" s="11"/>
      <c r="T379" s="11"/>
      <c r="U379" s="11"/>
      <c r="V379" s="11"/>
      <c r="W379" s="11"/>
      <c r="X379" s="12"/>
    </row>
    <row r="380" spans="4:24">
      <c r="D380" s="99"/>
      <c r="E380" s="99"/>
      <c r="F380" s="21"/>
      <c r="G380" s="21"/>
      <c r="I380" s="11"/>
      <c r="J380" s="11"/>
      <c r="K380" s="11"/>
      <c r="L380" s="11"/>
      <c r="M380" s="11"/>
      <c r="N380" s="11"/>
      <c r="O380" s="12"/>
      <c r="P380" s="11"/>
      <c r="Q380" s="11"/>
      <c r="R380" s="11"/>
      <c r="S380" s="11"/>
      <c r="T380" s="11"/>
      <c r="U380" s="11"/>
      <c r="V380" s="11"/>
      <c r="W380" s="11"/>
      <c r="X380" s="12"/>
    </row>
    <row r="381" spans="4:24">
      <c r="D381" s="99"/>
      <c r="E381" s="99"/>
      <c r="F381" s="21"/>
      <c r="G381" s="21"/>
      <c r="I381" s="11"/>
      <c r="J381" s="11"/>
      <c r="K381" s="11"/>
      <c r="L381" s="11"/>
      <c r="M381" s="11"/>
      <c r="N381" s="11"/>
      <c r="O381" s="12"/>
      <c r="P381" s="11"/>
      <c r="Q381" s="11"/>
      <c r="R381" s="11"/>
      <c r="S381" s="11"/>
      <c r="T381" s="11"/>
      <c r="U381" s="11"/>
      <c r="V381" s="11"/>
      <c r="W381" s="11"/>
      <c r="X381" s="12"/>
    </row>
    <row r="382" spans="4:24">
      <c r="D382" s="99"/>
      <c r="E382" s="99"/>
      <c r="F382" s="21"/>
      <c r="G382" s="21"/>
      <c r="I382" s="11"/>
      <c r="J382" s="11"/>
      <c r="K382" s="11"/>
      <c r="L382" s="11"/>
      <c r="M382" s="11"/>
      <c r="N382" s="11"/>
      <c r="O382" s="12"/>
      <c r="P382" s="11"/>
      <c r="Q382" s="11"/>
      <c r="R382" s="11"/>
      <c r="S382" s="11"/>
      <c r="T382" s="11"/>
      <c r="U382" s="11"/>
      <c r="V382" s="11"/>
      <c r="W382" s="11"/>
      <c r="X382" s="12"/>
    </row>
    <row r="383" spans="4:24">
      <c r="D383" s="99"/>
      <c r="E383" s="99"/>
      <c r="F383" s="21"/>
      <c r="G383" s="21"/>
      <c r="I383" s="11"/>
      <c r="J383" s="11"/>
      <c r="K383" s="11"/>
      <c r="L383" s="11"/>
      <c r="M383" s="11"/>
      <c r="N383" s="11"/>
      <c r="O383" s="12"/>
      <c r="P383" s="11"/>
      <c r="Q383" s="11"/>
      <c r="R383" s="11"/>
      <c r="S383" s="11"/>
      <c r="T383" s="11"/>
      <c r="U383" s="11"/>
      <c r="V383" s="11"/>
      <c r="W383" s="11"/>
      <c r="X383" s="12"/>
    </row>
    <row r="384" spans="4:24">
      <c r="D384" s="99"/>
      <c r="E384" s="99"/>
      <c r="F384" s="21"/>
      <c r="G384" s="21"/>
      <c r="I384" s="11"/>
      <c r="J384" s="11"/>
      <c r="K384" s="11"/>
      <c r="L384" s="11"/>
      <c r="M384" s="11"/>
      <c r="N384" s="11"/>
      <c r="O384" s="12"/>
      <c r="P384" s="11"/>
      <c r="Q384" s="11"/>
      <c r="R384" s="11"/>
      <c r="S384" s="11"/>
      <c r="T384" s="11"/>
      <c r="U384" s="11"/>
      <c r="V384" s="11"/>
      <c r="W384" s="11"/>
      <c r="X384" s="12"/>
    </row>
    <row r="385" spans="4:24">
      <c r="D385" s="99"/>
      <c r="E385" s="99"/>
      <c r="F385" s="21"/>
      <c r="G385" s="21"/>
      <c r="I385" s="11"/>
      <c r="J385" s="11"/>
      <c r="K385" s="11"/>
      <c r="L385" s="11"/>
      <c r="M385" s="11"/>
      <c r="N385" s="11"/>
      <c r="O385" s="12"/>
      <c r="P385" s="11"/>
      <c r="Q385" s="11"/>
      <c r="R385" s="11"/>
      <c r="S385" s="11"/>
      <c r="T385" s="11"/>
      <c r="U385" s="11"/>
      <c r="V385" s="11"/>
      <c r="W385" s="11"/>
      <c r="X385" s="12"/>
    </row>
    <row r="386" spans="4:24">
      <c r="D386" s="99"/>
      <c r="E386" s="99"/>
      <c r="F386" s="21"/>
      <c r="G386" s="21"/>
      <c r="I386" s="11"/>
      <c r="J386" s="11"/>
      <c r="K386" s="11"/>
      <c r="L386" s="11"/>
      <c r="M386" s="11"/>
      <c r="N386" s="11"/>
      <c r="O386" s="12"/>
      <c r="P386" s="11"/>
      <c r="Q386" s="11"/>
      <c r="R386" s="11"/>
      <c r="S386" s="11"/>
      <c r="T386" s="11"/>
      <c r="U386" s="11"/>
      <c r="V386" s="11"/>
      <c r="W386" s="11"/>
      <c r="X386" s="12"/>
    </row>
    <row r="387" spans="4:24">
      <c r="D387" s="99"/>
      <c r="E387" s="99"/>
      <c r="F387" s="21"/>
      <c r="G387" s="21"/>
      <c r="I387" s="11"/>
      <c r="J387" s="11"/>
      <c r="K387" s="11"/>
      <c r="L387" s="11"/>
      <c r="M387" s="11"/>
      <c r="N387" s="11"/>
      <c r="O387" s="12"/>
      <c r="P387" s="11"/>
      <c r="Q387" s="11"/>
      <c r="R387" s="11"/>
      <c r="S387" s="11"/>
      <c r="T387" s="11"/>
      <c r="U387" s="11"/>
      <c r="V387" s="11"/>
      <c r="W387" s="11"/>
      <c r="X387" s="12"/>
    </row>
    <row r="388" spans="4:24">
      <c r="D388" s="99"/>
      <c r="E388" s="99"/>
      <c r="F388" s="21"/>
      <c r="G388" s="21"/>
      <c r="I388" s="11"/>
      <c r="J388" s="11"/>
      <c r="K388" s="11"/>
      <c r="L388" s="11"/>
      <c r="M388" s="11"/>
      <c r="N388" s="11"/>
      <c r="O388" s="12"/>
      <c r="P388" s="11"/>
      <c r="Q388" s="11"/>
      <c r="R388" s="11"/>
      <c r="S388" s="11"/>
      <c r="T388" s="11"/>
      <c r="U388" s="11"/>
      <c r="V388" s="11"/>
      <c r="W388" s="11"/>
      <c r="X388" s="12"/>
    </row>
    <row r="389" spans="4:24">
      <c r="D389" s="99"/>
      <c r="E389" s="99"/>
      <c r="F389" s="21"/>
      <c r="G389" s="21"/>
      <c r="I389" s="11"/>
      <c r="J389" s="11"/>
      <c r="K389" s="11"/>
      <c r="L389" s="11"/>
      <c r="M389" s="11"/>
      <c r="N389" s="11"/>
      <c r="O389" s="12"/>
      <c r="P389" s="11"/>
      <c r="Q389" s="11"/>
      <c r="R389" s="11"/>
      <c r="S389" s="11"/>
      <c r="T389" s="11"/>
      <c r="U389" s="11"/>
      <c r="V389" s="11"/>
      <c r="W389" s="11"/>
      <c r="X389" s="12"/>
    </row>
    <row r="390" spans="4:24">
      <c r="D390" s="99"/>
      <c r="E390" s="99"/>
      <c r="F390" s="21"/>
      <c r="G390" s="21"/>
      <c r="I390" s="11"/>
      <c r="J390" s="11"/>
      <c r="K390" s="11"/>
      <c r="L390" s="11"/>
      <c r="M390" s="11"/>
      <c r="N390" s="11"/>
      <c r="O390" s="12"/>
      <c r="P390" s="11"/>
      <c r="Q390" s="11"/>
      <c r="R390" s="11"/>
      <c r="S390" s="11"/>
      <c r="T390" s="11"/>
      <c r="U390" s="11"/>
      <c r="V390" s="11"/>
      <c r="W390" s="11"/>
      <c r="X390" s="12"/>
    </row>
    <row r="391" spans="4:24">
      <c r="D391" s="99"/>
      <c r="E391" s="99"/>
      <c r="F391" s="21"/>
      <c r="G391" s="21"/>
      <c r="I391" s="11"/>
      <c r="J391" s="11"/>
      <c r="K391" s="11"/>
      <c r="L391" s="11"/>
      <c r="M391" s="11"/>
      <c r="N391" s="11"/>
      <c r="O391" s="12"/>
      <c r="P391" s="11"/>
      <c r="Q391" s="11"/>
      <c r="R391" s="11"/>
      <c r="S391" s="11"/>
      <c r="T391" s="11"/>
      <c r="U391" s="11"/>
      <c r="V391" s="11"/>
      <c r="W391" s="11"/>
      <c r="X391" s="12"/>
    </row>
    <row r="392" spans="4:24">
      <c r="D392" s="99"/>
      <c r="E392" s="99"/>
      <c r="F392" s="21"/>
      <c r="G392" s="21"/>
      <c r="I392" s="11"/>
      <c r="J392" s="11"/>
      <c r="K392" s="11"/>
      <c r="L392" s="11"/>
      <c r="M392" s="11"/>
      <c r="N392" s="11"/>
      <c r="O392" s="12"/>
      <c r="P392" s="11"/>
      <c r="Q392" s="11"/>
      <c r="R392" s="11"/>
      <c r="S392" s="11"/>
      <c r="T392" s="11"/>
      <c r="U392" s="11"/>
      <c r="V392" s="11"/>
      <c r="W392" s="11"/>
      <c r="X392" s="12"/>
    </row>
    <row r="393" spans="4:24">
      <c r="D393" s="99"/>
      <c r="E393" s="99"/>
      <c r="F393" s="21"/>
      <c r="G393" s="21"/>
      <c r="I393" s="11"/>
      <c r="J393" s="11"/>
      <c r="K393" s="11"/>
      <c r="L393" s="11"/>
      <c r="M393" s="11"/>
      <c r="N393" s="11"/>
      <c r="O393" s="12"/>
      <c r="P393" s="11"/>
      <c r="Q393" s="11"/>
      <c r="R393" s="11"/>
      <c r="S393" s="11"/>
      <c r="T393" s="11"/>
      <c r="U393" s="11"/>
      <c r="V393" s="11"/>
      <c r="W393" s="11"/>
      <c r="X393" s="12"/>
    </row>
    <row r="394" spans="4:24">
      <c r="D394" s="99"/>
      <c r="E394" s="99"/>
      <c r="F394" s="21"/>
      <c r="G394" s="21"/>
      <c r="I394" s="11"/>
      <c r="J394" s="11"/>
      <c r="K394" s="11"/>
      <c r="L394" s="11"/>
      <c r="M394" s="11"/>
      <c r="N394" s="11"/>
      <c r="O394" s="12"/>
      <c r="P394" s="11"/>
      <c r="Q394" s="11"/>
      <c r="R394" s="11"/>
      <c r="S394" s="11"/>
      <c r="T394" s="11"/>
      <c r="U394" s="11"/>
      <c r="V394" s="11"/>
      <c r="W394" s="11"/>
      <c r="X394" s="12"/>
    </row>
    <row r="395" spans="4:24">
      <c r="D395" s="99"/>
      <c r="E395" s="99"/>
      <c r="F395" s="21"/>
      <c r="G395" s="21"/>
      <c r="I395" s="11"/>
      <c r="J395" s="11"/>
      <c r="K395" s="11"/>
      <c r="L395" s="11"/>
      <c r="M395" s="11"/>
      <c r="N395" s="11"/>
      <c r="O395" s="12"/>
      <c r="P395" s="11"/>
      <c r="Q395" s="11"/>
      <c r="R395" s="11"/>
      <c r="S395" s="11"/>
      <c r="T395" s="11"/>
      <c r="U395" s="11"/>
      <c r="V395" s="11"/>
      <c r="W395" s="11"/>
      <c r="X395" s="12"/>
    </row>
    <row r="396" spans="4:24">
      <c r="D396" s="99"/>
      <c r="E396" s="99"/>
      <c r="F396" s="21"/>
      <c r="G396" s="21"/>
      <c r="I396" s="11"/>
      <c r="J396" s="11"/>
      <c r="K396" s="11"/>
      <c r="L396" s="11"/>
      <c r="M396" s="11"/>
      <c r="N396" s="11"/>
      <c r="O396" s="12"/>
      <c r="P396" s="11"/>
      <c r="Q396" s="11"/>
      <c r="R396" s="11"/>
      <c r="S396" s="11"/>
      <c r="T396" s="11"/>
      <c r="U396" s="11"/>
      <c r="V396" s="11"/>
      <c r="W396" s="11"/>
      <c r="X396" s="12"/>
    </row>
    <row r="397" spans="4:24">
      <c r="D397" s="99"/>
      <c r="E397" s="99"/>
      <c r="F397" s="21"/>
      <c r="G397" s="21"/>
      <c r="I397" s="11"/>
      <c r="J397" s="11"/>
      <c r="K397" s="11"/>
      <c r="L397" s="11"/>
      <c r="M397" s="11"/>
      <c r="N397" s="11"/>
      <c r="O397" s="12"/>
      <c r="P397" s="11"/>
      <c r="Q397" s="11"/>
      <c r="R397" s="11"/>
      <c r="S397" s="11"/>
      <c r="T397" s="11"/>
      <c r="U397" s="11"/>
      <c r="V397" s="11"/>
      <c r="W397" s="11"/>
      <c r="X397" s="12"/>
    </row>
    <row r="398" spans="4:24">
      <c r="D398" s="99"/>
      <c r="E398" s="99"/>
      <c r="F398" s="21"/>
      <c r="G398" s="21"/>
      <c r="I398" s="11"/>
      <c r="J398" s="11"/>
      <c r="K398" s="11"/>
      <c r="L398" s="11"/>
      <c r="M398" s="11"/>
      <c r="N398" s="11"/>
      <c r="O398" s="12"/>
      <c r="P398" s="11"/>
      <c r="Q398" s="11"/>
      <c r="R398" s="11"/>
      <c r="S398" s="11"/>
      <c r="T398" s="11"/>
      <c r="U398" s="11"/>
      <c r="V398" s="11"/>
      <c r="W398" s="11"/>
      <c r="X398" s="12"/>
    </row>
    <row r="399" spans="4:24">
      <c r="D399" s="99"/>
      <c r="E399" s="99"/>
      <c r="F399" s="21"/>
      <c r="G399" s="21"/>
      <c r="I399" s="11"/>
      <c r="J399" s="11"/>
      <c r="K399" s="11"/>
      <c r="L399" s="11"/>
      <c r="M399" s="11"/>
      <c r="N399" s="11"/>
      <c r="O399" s="12"/>
      <c r="P399" s="11"/>
      <c r="Q399" s="11"/>
      <c r="R399" s="11"/>
      <c r="S399" s="11"/>
      <c r="T399" s="11"/>
      <c r="U399" s="11"/>
      <c r="V399" s="11"/>
      <c r="W399" s="11"/>
      <c r="X399" s="12"/>
    </row>
    <row r="400" spans="4:24">
      <c r="D400" s="99"/>
      <c r="E400" s="99"/>
      <c r="F400" s="21"/>
      <c r="G400" s="21"/>
      <c r="I400" s="11"/>
      <c r="J400" s="11"/>
      <c r="K400" s="11"/>
      <c r="L400" s="11"/>
      <c r="M400" s="11"/>
      <c r="N400" s="11"/>
      <c r="O400" s="12"/>
      <c r="P400" s="11"/>
      <c r="Q400" s="11"/>
      <c r="R400" s="11"/>
      <c r="S400" s="11"/>
      <c r="T400" s="11"/>
      <c r="U400" s="11"/>
      <c r="V400" s="11"/>
      <c r="W400" s="11"/>
      <c r="X400" s="12"/>
    </row>
    <row r="401" spans="4:24">
      <c r="D401" s="99"/>
      <c r="E401" s="99"/>
      <c r="F401" s="21"/>
      <c r="G401" s="21"/>
      <c r="I401" s="11"/>
      <c r="J401" s="11"/>
      <c r="K401" s="11"/>
      <c r="L401" s="11"/>
      <c r="M401" s="11"/>
      <c r="N401" s="11"/>
      <c r="O401" s="12"/>
      <c r="P401" s="11"/>
      <c r="Q401" s="11"/>
      <c r="R401" s="11"/>
      <c r="S401" s="11"/>
      <c r="T401" s="11"/>
      <c r="U401" s="11"/>
      <c r="V401" s="11"/>
      <c r="W401" s="11"/>
      <c r="X401" s="12"/>
    </row>
    <row r="402" spans="4:24">
      <c r="D402" s="99"/>
      <c r="E402" s="99"/>
      <c r="F402" s="21"/>
      <c r="G402" s="21"/>
      <c r="I402" s="11"/>
      <c r="J402" s="11"/>
      <c r="K402" s="11"/>
      <c r="L402" s="11"/>
      <c r="M402" s="11"/>
      <c r="N402" s="11"/>
      <c r="O402" s="12"/>
      <c r="P402" s="11"/>
      <c r="Q402" s="11"/>
      <c r="R402" s="11"/>
      <c r="S402" s="11"/>
      <c r="T402" s="11"/>
      <c r="U402" s="11"/>
      <c r="V402" s="11"/>
      <c r="W402" s="11"/>
      <c r="X402" s="12"/>
    </row>
    <row r="403" spans="4:24">
      <c r="D403" s="99"/>
      <c r="E403" s="99"/>
      <c r="F403" s="21"/>
      <c r="G403" s="21"/>
      <c r="I403" s="11"/>
      <c r="J403" s="11"/>
      <c r="K403" s="11"/>
      <c r="L403" s="11"/>
      <c r="M403" s="11"/>
      <c r="N403" s="11"/>
      <c r="O403" s="12"/>
      <c r="P403" s="11"/>
      <c r="Q403" s="11"/>
      <c r="R403" s="11"/>
      <c r="S403" s="11"/>
      <c r="T403" s="11"/>
      <c r="U403" s="11"/>
      <c r="V403" s="11"/>
      <c r="W403" s="11"/>
      <c r="X403" s="12"/>
    </row>
    <row r="404" spans="4:24">
      <c r="D404" s="99"/>
      <c r="E404" s="99"/>
      <c r="F404" s="21"/>
      <c r="G404" s="21"/>
      <c r="I404" s="11"/>
      <c r="J404" s="11"/>
      <c r="K404" s="11"/>
      <c r="L404" s="11"/>
      <c r="M404" s="11"/>
      <c r="N404" s="11"/>
      <c r="O404" s="12"/>
      <c r="P404" s="11"/>
      <c r="Q404" s="11"/>
      <c r="R404" s="11"/>
      <c r="S404" s="11"/>
      <c r="T404" s="11"/>
      <c r="U404" s="11"/>
      <c r="V404" s="11"/>
      <c r="W404" s="11"/>
      <c r="X404" s="12"/>
    </row>
    <row r="405" spans="4:24">
      <c r="D405" s="99"/>
      <c r="E405" s="99"/>
      <c r="F405" s="21"/>
      <c r="G405" s="21"/>
      <c r="I405" s="11"/>
      <c r="J405" s="11"/>
      <c r="K405" s="11"/>
      <c r="L405" s="11"/>
      <c r="M405" s="11"/>
      <c r="N405" s="11"/>
      <c r="O405" s="12"/>
      <c r="P405" s="11"/>
      <c r="Q405" s="11"/>
      <c r="R405" s="11"/>
      <c r="S405" s="11"/>
      <c r="T405" s="11"/>
      <c r="U405" s="11"/>
      <c r="V405" s="11"/>
      <c r="W405" s="11"/>
      <c r="X405" s="12"/>
    </row>
    <row r="406" spans="4:24">
      <c r="D406" s="99"/>
      <c r="E406" s="99"/>
      <c r="F406" s="21"/>
      <c r="G406" s="21"/>
      <c r="I406" s="11"/>
      <c r="J406" s="11"/>
      <c r="K406" s="11"/>
      <c r="L406" s="11"/>
      <c r="M406" s="11"/>
      <c r="N406" s="11"/>
      <c r="O406" s="12"/>
      <c r="P406" s="11"/>
      <c r="Q406" s="11"/>
      <c r="R406" s="11"/>
      <c r="S406" s="11"/>
      <c r="T406" s="11"/>
      <c r="U406" s="11"/>
      <c r="V406" s="11"/>
      <c r="W406" s="11"/>
      <c r="X406" s="12"/>
    </row>
    <row r="407" spans="4:24">
      <c r="D407" s="99"/>
      <c r="E407" s="99"/>
      <c r="F407" s="21"/>
      <c r="G407" s="21"/>
      <c r="I407" s="11"/>
      <c r="J407" s="11"/>
      <c r="K407" s="11"/>
      <c r="L407" s="11"/>
      <c r="M407" s="11"/>
      <c r="N407" s="11"/>
      <c r="O407" s="12"/>
      <c r="P407" s="11"/>
      <c r="Q407" s="11"/>
      <c r="R407" s="11"/>
      <c r="S407" s="11"/>
      <c r="T407" s="11"/>
      <c r="U407" s="11"/>
      <c r="V407" s="11"/>
      <c r="W407" s="11"/>
      <c r="X407" s="12"/>
    </row>
    <row r="408" spans="4:24">
      <c r="D408" s="99"/>
      <c r="E408" s="99"/>
      <c r="F408" s="21"/>
      <c r="G408" s="21"/>
      <c r="I408" s="11"/>
      <c r="J408" s="11"/>
      <c r="K408" s="11"/>
      <c r="L408" s="11"/>
      <c r="M408" s="11"/>
      <c r="N408" s="11"/>
      <c r="O408" s="12"/>
      <c r="P408" s="11"/>
      <c r="Q408" s="11"/>
      <c r="R408" s="11"/>
      <c r="S408" s="11"/>
      <c r="T408" s="11"/>
      <c r="U408" s="11"/>
      <c r="V408" s="11"/>
      <c r="W408" s="11"/>
      <c r="X408" s="12"/>
    </row>
    <row r="409" spans="4:24">
      <c r="D409" s="99"/>
      <c r="E409" s="99"/>
      <c r="F409" s="21"/>
      <c r="G409" s="21"/>
      <c r="I409" s="11"/>
      <c r="J409" s="11"/>
      <c r="K409" s="11"/>
      <c r="L409" s="11"/>
      <c r="M409" s="11"/>
      <c r="N409" s="11"/>
      <c r="O409" s="12"/>
      <c r="P409" s="11"/>
      <c r="Q409" s="11"/>
      <c r="R409" s="11"/>
      <c r="S409" s="11"/>
      <c r="T409" s="11"/>
      <c r="U409" s="11"/>
      <c r="V409" s="11"/>
      <c r="W409" s="11"/>
      <c r="X409" s="12"/>
    </row>
    <row r="410" spans="4:24">
      <c r="D410" s="99"/>
      <c r="E410" s="99"/>
      <c r="F410" s="21"/>
      <c r="G410" s="21"/>
      <c r="I410" s="11"/>
      <c r="J410" s="11"/>
      <c r="K410" s="11"/>
      <c r="L410" s="11"/>
      <c r="M410" s="11"/>
      <c r="N410" s="11"/>
      <c r="O410" s="12"/>
      <c r="P410" s="11"/>
      <c r="Q410" s="11"/>
      <c r="R410" s="11"/>
      <c r="S410" s="11"/>
      <c r="T410" s="11"/>
      <c r="U410" s="11"/>
      <c r="V410" s="11"/>
      <c r="W410" s="11"/>
      <c r="X410" s="12"/>
    </row>
    <row r="411" spans="4:24">
      <c r="D411" s="99"/>
      <c r="E411" s="99"/>
      <c r="F411" s="21"/>
      <c r="G411" s="21"/>
      <c r="I411" s="11"/>
      <c r="J411" s="11"/>
      <c r="K411" s="11"/>
      <c r="L411" s="11"/>
      <c r="M411" s="11"/>
      <c r="N411" s="11"/>
      <c r="O411" s="12"/>
      <c r="P411" s="11"/>
      <c r="Q411" s="11"/>
      <c r="R411" s="11"/>
      <c r="S411" s="11"/>
      <c r="T411" s="11"/>
      <c r="U411" s="11"/>
      <c r="V411" s="11"/>
      <c r="W411" s="11"/>
      <c r="X411" s="12"/>
    </row>
    <row r="412" spans="4:24">
      <c r="D412" s="99"/>
      <c r="E412" s="99"/>
      <c r="F412" s="21"/>
      <c r="G412" s="21"/>
      <c r="I412" s="11"/>
      <c r="J412" s="11"/>
      <c r="K412" s="11"/>
      <c r="L412" s="11"/>
      <c r="M412" s="11"/>
      <c r="N412" s="11"/>
      <c r="O412" s="12"/>
      <c r="P412" s="11"/>
      <c r="Q412" s="11"/>
      <c r="R412" s="11"/>
      <c r="S412" s="11"/>
      <c r="T412" s="11"/>
      <c r="U412" s="11"/>
      <c r="V412" s="11"/>
      <c r="W412" s="11"/>
      <c r="X412" s="12"/>
    </row>
    <row r="413" spans="4:24">
      <c r="D413" s="99"/>
      <c r="E413" s="99"/>
      <c r="F413" s="21"/>
      <c r="G413" s="21"/>
      <c r="I413" s="11"/>
      <c r="J413" s="11"/>
      <c r="K413" s="11"/>
      <c r="L413" s="11"/>
      <c r="M413" s="11"/>
      <c r="N413" s="11"/>
      <c r="O413" s="12"/>
      <c r="P413" s="11"/>
      <c r="Q413" s="11"/>
      <c r="R413" s="11"/>
      <c r="S413" s="11"/>
      <c r="T413" s="11"/>
      <c r="U413" s="11"/>
      <c r="V413" s="11"/>
      <c r="W413" s="11"/>
      <c r="X413" s="12"/>
    </row>
    <row r="414" spans="4:24">
      <c r="D414" s="99"/>
      <c r="E414" s="99"/>
      <c r="F414" s="21"/>
      <c r="G414" s="21"/>
      <c r="I414" s="11"/>
      <c r="J414" s="11"/>
      <c r="K414" s="11"/>
      <c r="L414" s="11"/>
      <c r="M414" s="11"/>
      <c r="N414" s="11"/>
      <c r="O414" s="12"/>
      <c r="P414" s="11"/>
      <c r="Q414" s="11"/>
      <c r="R414" s="11"/>
      <c r="S414" s="11"/>
      <c r="T414" s="11"/>
      <c r="U414" s="11"/>
      <c r="V414" s="11"/>
      <c r="W414" s="11"/>
      <c r="X414" s="12"/>
    </row>
    <row r="415" spans="4:24">
      <c r="D415" s="99"/>
      <c r="E415" s="99"/>
      <c r="F415" s="21"/>
      <c r="G415" s="21"/>
      <c r="I415" s="11"/>
      <c r="J415" s="11"/>
      <c r="K415" s="11"/>
      <c r="L415" s="11"/>
      <c r="M415" s="11"/>
      <c r="N415" s="11"/>
      <c r="O415" s="12"/>
      <c r="P415" s="11"/>
      <c r="Q415" s="11"/>
      <c r="R415" s="11"/>
      <c r="S415" s="11"/>
      <c r="T415" s="11"/>
      <c r="U415" s="11"/>
      <c r="V415" s="11"/>
      <c r="W415" s="11"/>
      <c r="X415" s="12"/>
    </row>
    <row r="416" spans="4:24">
      <c r="D416" s="99"/>
      <c r="E416" s="99"/>
      <c r="F416" s="21"/>
      <c r="G416" s="21"/>
      <c r="I416" s="11"/>
      <c r="J416" s="11"/>
      <c r="K416" s="11"/>
      <c r="L416" s="11"/>
      <c r="M416" s="11"/>
      <c r="N416" s="11"/>
      <c r="O416" s="12"/>
      <c r="P416" s="11"/>
      <c r="Q416" s="11"/>
      <c r="R416" s="11"/>
      <c r="S416" s="11"/>
      <c r="T416" s="11"/>
      <c r="U416" s="11"/>
      <c r="V416" s="11"/>
      <c r="W416" s="11"/>
      <c r="X416" s="12"/>
    </row>
    <row r="417" spans="4:24">
      <c r="D417" s="99"/>
      <c r="E417" s="99"/>
      <c r="F417" s="21"/>
      <c r="G417" s="21"/>
      <c r="I417" s="11"/>
      <c r="J417" s="11"/>
      <c r="K417" s="11"/>
      <c r="L417" s="11"/>
      <c r="M417" s="11"/>
      <c r="N417" s="11"/>
      <c r="O417" s="12"/>
      <c r="P417" s="11"/>
      <c r="Q417" s="11"/>
      <c r="R417" s="11"/>
      <c r="S417" s="11"/>
      <c r="T417" s="11"/>
      <c r="U417" s="11"/>
      <c r="V417" s="11"/>
      <c r="W417" s="11"/>
      <c r="X417" s="12"/>
    </row>
    <row r="418" spans="4:24">
      <c r="D418" s="99"/>
      <c r="E418" s="99"/>
      <c r="F418" s="21"/>
      <c r="G418" s="21"/>
      <c r="I418" s="11"/>
      <c r="J418" s="11"/>
      <c r="K418" s="11"/>
      <c r="L418" s="11"/>
      <c r="M418" s="11"/>
      <c r="N418" s="11"/>
      <c r="O418" s="12"/>
      <c r="P418" s="11"/>
      <c r="Q418" s="11"/>
      <c r="R418" s="11"/>
      <c r="S418" s="11"/>
      <c r="T418" s="11"/>
      <c r="U418" s="11"/>
      <c r="V418" s="11"/>
      <c r="W418" s="11"/>
      <c r="X418" s="12"/>
    </row>
    <row r="419" spans="4:24">
      <c r="D419" s="99"/>
      <c r="E419" s="99"/>
      <c r="F419" s="21"/>
      <c r="G419" s="21"/>
      <c r="I419" s="11"/>
      <c r="J419" s="11"/>
      <c r="K419" s="11"/>
      <c r="L419" s="11"/>
      <c r="M419" s="11"/>
      <c r="N419" s="11"/>
      <c r="O419" s="12"/>
      <c r="P419" s="11"/>
      <c r="Q419" s="11"/>
      <c r="R419" s="11"/>
      <c r="S419" s="11"/>
      <c r="T419" s="11"/>
      <c r="U419" s="11"/>
      <c r="V419" s="11"/>
      <c r="W419" s="11"/>
      <c r="X419" s="12"/>
    </row>
    <row r="420" spans="4:24">
      <c r="F420" s="21"/>
      <c r="G420" s="21"/>
      <c r="I420" s="11"/>
      <c r="J420" s="11"/>
      <c r="K420" s="11"/>
      <c r="L420" s="11"/>
      <c r="M420" s="11"/>
      <c r="N420" s="11"/>
      <c r="O420" s="12"/>
      <c r="P420" s="11"/>
      <c r="Q420" s="11"/>
      <c r="R420" s="11"/>
      <c r="S420" s="11"/>
      <c r="T420" s="11"/>
      <c r="U420" s="11"/>
      <c r="V420" s="11"/>
      <c r="W420" s="11"/>
      <c r="X420" s="12"/>
    </row>
    <row r="421" spans="4:24">
      <c r="F421" s="21"/>
      <c r="G421" s="21"/>
      <c r="I421" s="11"/>
      <c r="J421" s="11"/>
      <c r="K421" s="11"/>
      <c r="L421" s="11"/>
      <c r="M421" s="11"/>
      <c r="N421" s="11"/>
      <c r="O421" s="12"/>
      <c r="P421" s="11"/>
      <c r="Q421" s="11"/>
      <c r="R421" s="11"/>
      <c r="S421" s="11"/>
      <c r="T421" s="11"/>
      <c r="U421" s="11"/>
      <c r="V421" s="11"/>
      <c r="W421" s="11"/>
      <c r="X421" s="12"/>
    </row>
    <row r="422" spans="4:24">
      <c r="F422" s="21"/>
      <c r="G422" s="21"/>
      <c r="I422" s="11"/>
      <c r="J422" s="11"/>
      <c r="K422" s="11"/>
      <c r="L422" s="11"/>
      <c r="M422" s="11"/>
      <c r="N422" s="11"/>
      <c r="O422" s="12"/>
      <c r="P422" s="11"/>
      <c r="Q422" s="11"/>
      <c r="R422" s="11"/>
      <c r="S422" s="11"/>
      <c r="T422" s="11"/>
      <c r="U422" s="11"/>
      <c r="V422" s="11"/>
      <c r="W422" s="11"/>
      <c r="X422" s="12"/>
    </row>
    <row r="423" spans="4:24">
      <c r="F423" s="21"/>
      <c r="G423" s="21"/>
      <c r="I423" s="11"/>
      <c r="J423" s="11"/>
      <c r="K423" s="11"/>
      <c r="L423" s="11"/>
      <c r="M423" s="11"/>
      <c r="N423" s="11"/>
      <c r="O423" s="12"/>
      <c r="P423" s="11"/>
      <c r="Q423" s="11"/>
      <c r="R423" s="11"/>
      <c r="S423" s="11"/>
      <c r="T423" s="11"/>
      <c r="U423" s="11"/>
      <c r="V423" s="11"/>
      <c r="W423" s="11"/>
      <c r="X423" s="12"/>
    </row>
    <row r="424" spans="4:24">
      <c r="F424" s="21"/>
      <c r="G424" s="21"/>
      <c r="I424" s="11"/>
      <c r="J424" s="11"/>
      <c r="K424" s="11"/>
      <c r="L424" s="11"/>
      <c r="M424" s="11"/>
      <c r="N424" s="11"/>
      <c r="O424" s="12"/>
      <c r="P424" s="11"/>
      <c r="Q424" s="11"/>
      <c r="R424" s="11"/>
      <c r="S424" s="11"/>
      <c r="T424" s="11"/>
      <c r="U424" s="11"/>
      <c r="V424" s="11"/>
      <c r="W424" s="11"/>
      <c r="X424" s="12"/>
    </row>
    <row r="425" spans="4:24">
      <c r="F425" s="21"/>
      <c r="G425" s="21"/>
      <c r="I425" s="11"/>
      <c r="J425" s="11"/>
      <c r="K425" s="11"/>
      <c r="L425" s="11"/>
      <c r="M425" s="11"/>
      <c r="N425" s="11"/>
      <c r="O425" s="12"/>
      <c r="P425" s="11"/>
      <c r="Q425" s="11"/>
      <c r="R425" s="11"/>
      <c r="S425" s="11"/>
      <c r="T425" s="11"/>
      <c r="U425" s="11"/>
      <c r="V425" s="11"/>
      <c r="W425" s="11"/>
      <c r="X425" s="12"/>
    </row>
    <row r="426" spans="4:24">
      <c r="F426" s="21"/>
      <c r="G426" s="21"/>
      <c r="I426" s="11"/>
      <c r="J426" s="11"/>
      <c r="K426" s="11"/>
      <c r="L426" s="11"/>
      <c r="M426" s="11"/>
      <c r="N426" s="11"/>
      <c r="O426" s="12"/>
      <c r="P426" s="11"/>
      <c r="Q426" s="11"/>
      <c r="R426" s="11"/>
      <c r="S426" s="11"/>
      <c r="T426" s="11"/>
      <c r="U426" s="11"/>
      <c r="V426" s="11"/>
      <c r="W426" s="11"/>
      <c r="X426" s="12"/>
    </row>
    <row r="427" spans="4:24">
      <c r="F427" s="21"/>
      <c r="G427" s="21"/>
      <c r="I427" s="11"/>
      <c r="J427" s="11"/>
      <c r="K427" s="11"/>
      <c r="L427" s="11"/>
      <c r="M427" s="11"/>
      <c r="N427" s="11"/>
      <c r="O427" s="12"/>
      <c r="P427" s="11"/>
      <c r="Q427" s="11"/>
      <c r="R427" s="11"/>
      <c r="S427" s="11"/>
      <c r="T427" s="11"/>
      <c r="U427" s="11"/>
      <c r="V427" s="11"/>
      <c r="W427" s="11"/>
      <c r="X427" s="12"/>
    </row>
    <row r="428" spans="4:24">
      <c r="F428" s="21"/>
      <c r="G428" s="21"/>
      <c r="I428" s="11"/>
      <c r="J428" s="11"/>
      <c r="K428" s="11"/>
      <c r="L428" s="11"/>
      <c r="M428" s="11"/>
      <c r="N428" s="11"/>
      <c r="O428" s="12"/>
      <c r="P428" s="11"/>
      <c r="Q428" s="11"/>
      <c r="R428" s="11"/>
      <c r="S428" s="11"/>
      <c r="T428" s="11"/>
      <c r="U428" s="11"/>
      <c r="V428" s="11"/>
      <c r="W428" s="11"/>
      <c r="X428" s="12"/>
    </row>
    <row r="429" spans="4:24">
      <c r="F429" s="21"/>
      <c r="G429" s="21"/>
      <c r="I429" s="11"/>
      <c r="J429" s="11"/>
      <c r="K429" s="11"/>
      <c r="L429" s="11"/>
      <c r="M429" s="11"/>
      <c r="N429" s="11"/>
      <c r="O429" s="12"/>
      <c r="P429" s="11"/>
      <c r="Q429" s="11"/>
      <c r="R429" s="11"/>
      <c r="S429" s="11"/>
      <c r="T429" s="11"/>
      <c r="U429" s="11"/>
      <c r="V429" s="11"/>
      <c r="W429" s="11"/>
      <c r="X429" s="12"/>
    </row>
    <row r="430" spans="4:24">
      <c r="F430" s="21"/>
      <c r="G430" s="21"/>
      <c r="I430" s="11"/>
      <c r="J430" s="11"/>
      <c r="K430" s="11"/>
      <c r="L430" s="11"/>
      <c r="M430" s="11"/>
      <c r="N430" s="11"/>
      <c r="O430" s="12"/>
      <c r="P430" s="11"/>
      <c r="Q430" s="11"/>
      <c r="R430" s="11"/>
      <c r="S430" s="11"/>
      <c r="T430" s="11"/>
      <c r="U430" s="11"/>
      <c r="V430" s="11"/>
      <c r="W430" s="11"/>
      <c r="X430" s="12"/>
    </row>
  </sheetData>
  <protectedRanges>
    <protectedRange sqref="R24:X28 R31:X35 V38:X44" name="Range1"/>
    <protectedRange sqref="T38:U38" name="Range1_2"/>
    <protectedRange sqref="T39:U39" name="Range1_3"/>
    <protectedRange sqref="T40:U40" name="Range1_4"/>
    <protectedRange sqref="T41:U41" name="Range1_5"/>
    <protectedRange sqref="T42:U42" name="Range1_6"/>
    <protectedRange sqref="T43:U43" name="Range1_7"/>
    <protectedRange sqref="T44:U44" name="Range1_8"/>
    <protectedRange sqref="R38:S38" name="Range1_9"/>
    <protectedRange sqref="R39:S44" name="Range1_10"/>
    <protectedRange sqref="B23:B26" name="Sheet50LeasingSummary1"/>
    <protectedRange sqref="B27:B28" name="Sheet50LeasingSummary2"/>
    <protectedRange sqref="B29:B35" name="Sheet50LeasingSummary3"/>
    <protectedRange sqref="B38:B43" name="Sheet50StermLeases"/>
    <protectedRange sqref="B46:C58" name="Sheet50Fees"/>
    <protectedRange sqref="H4:H35" name="Sheet50PropAmens"/>
    <protectedRange sqref="F39:H43" name="Sheet50Parking"/>
    <protectedRange sqref="P4:P30" name="Sheet50UnitAmens"/>
    <protectedRange sqref="L34:P36" name="Sheet50UtilSummary"/>
    <protectedRange sqref="L38:M42" name="Sheet50OtherUtil1"/>
    <protectedRange sqref="P38:P42" name="Sheet50OtherUtil2"/>
    <protectedRange sqref="R3:X44" name="Sheet50Notes"/>
    <protectedRange sqref="A71:I247" name="Sheet50FloorPlan1"/>
    <protectedRange sqref="K71:M247" name="Sheet50FloorPlan2"/>
  </protectedRanges>
  <dataConsolidate link="1"/>
  <mergeCells count="46">
    <mergeCell ref="R21:X21"/>
    <mergeCell ref="Y1:Z1"/>
    <mergeCell ref="Y2:Z5"/>
    <mergeCell ref="R3:X17"/>
    <mergeCell ref="T18:U18"/>
    <mergeCell ref="R20:X20"/>
    <mergeCell ref="R33:X33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32:X32"/>
    <mergeCell ref="R34:X34"/>
    <mergeCell ref="R35:X35"/>
    <mergeCell ref="R36:X36"/>
    <mergeCell ref="R37:X37"/>
    <mergeCell ref="R38:S38"/>
    <mergeCell ref="T38:U38"/>
    <mergeCell ref="R39:S39"/>
    <mergeCell ref="T39:U39"/>
    <mergeCell ref="R40:S40"/>
    <mergeCell ref="T40:U40"/>
    <mergeCell ref="R41:S41"/>
    <mergeCell ref="T41:U41"/>
    <mergeCell ref="R42:S42"/>
    <mergeCell ref="T42:U42"/>
    <mergeCell ref="R43:S43"/>
    <mergeCell ref="T43:U43"/>
    <mergeCell ref="R44:S44"/>
    <mergeCell ref="T44:U44"/>
    <mergeCell ref="I251:J251"/>
    <mergeCell ref="K251:M251"/>
    <mergeCell ref="N251:O251"/>
    <mergeCell ref="P251:V251"/>
    <mergeCell ref="W251:X251"/>
    <mergeCell ref="I69:J69"/>
    <mergeCell ref="K69:M69"/>
    <mergeCell ref="N69:O69"/>
    <mergeCell ref="P69:V69"/>
    <mergeCell ref="W69:X69"/>
  </mergeCells>
  <dataValidations count="26">
    <dataValidation type="list" operator="greaterThanOrEqual" allowBlank="1" showInputMessage="1" showErrorMessage="1" sqref="C46:C58">
      <formula1>"Monthly,Annual"</formula1>
    </dataValidation>
    <dataValidation type="list" allowBlank="1" showInputMessage="1" showErrorMessage="1" sqref="B48">
      <formula1>"App Fee Waived-Admin Due, Admin Fee Waived-App Due, Both Fees Waived, Both Fees Due"</formula1>
    </dataValidation>
    <dataValidation type="list" allowBlank="1" showInputMessage="1" showErrorMessage="1" sqref="B33">
      <formula1>"Gift Card, Monthly Concession, One-Time Concession, None"</formula1>
    </dataValidation>
    <dataValidation type="decimal" allowBlank="1" showInputMessage="1" showErrorMessage="1" sqref="B29:B30 B32">
      <formula1>0</formula1>
      <formula2>3000</formula2>
    </dataValidation>
    <dataValidation type="list" allowBlank="1" showInputMessage="1" showErrorMessage="1" sqref="R38:S44">
      <formula1>"Monday,Tuesday,Wednesday,Thursday,Friday,Saturday,Sunday"</formula1>
    </dataValidation>
    <dataValidation type="list" allowBlank="1" showInputMessage="1" showErrorMessage="1" sqref="U45">
      <formula1>"10:00-5:00 PM,10:00-6:00 PM,9:00-6:00 PM,9:00-5:00 PM,12:00-5:00 PM"</formula1>
    </dataValidation>
    <dataValidation type="list" allowBlank="1" showInputMessage="1" showErrorMessage="1" sqref="B22">
      <formula1>"Saturday-Friday,Sunday-Monday,Monday-Sunday"</formula1>
    </dataValidation>
    <dataValidation type="list" allowBlank="1" showInputMessage="1" showErrorMessage="1" sqref="B13">
      <formula1>"New Construction,Operational,Undergoing Renovations"</formula1>
    </dataValidation>
    <dataValidation type="list" allowBlank="1" showInputMessage="1" showErrorMessage="1" sqref="P34:P36 P38:P42">
      <formula1>"Per Bed,Per Unit"</formula1>
    </dataValidation>
    <dataValidation type="list" allowBlank="1" showInputMessage="1" showErrorMessage="1" sqref="B12">
      <formula1>"Student,Conventional,Affordable,Innovative"</formula1>
    </dataValidation>
    <dataValidation type="list" allowBlank="1" showInputMessage="1" showErrorMessage="1" sqref="B14">
      <formula1>"High-Rise,Mid-Rise,Wrap,Garden,Cottage,SFR"</formula1>
    </dataValidation>
    <dataValidation type="list" allowBlank="1" showInputMessage="1" showErrorMessage="1" sqref="H4 P4">
      <formula1>"1,2,3,4,5,N/A"</formula1>
    </dataValidation>
    <dataValidation type="list" allowBlank="1" showInputMessage="1" showErrorMessage="1" sqref="AC19 P18 P23 H5:H35 B41 F39:G43 L38:L42 B38 L34:N36 AC17 S18 H71:H247">
      <formula1>"Yes,No"</formula1>
    </dataValidation>
    <dataValidation type="whole" allowBlank="1" showInputMessage="1" showErrorMessage="1" sqref="M38:M42 T18">
      <formula1>0</formula1>
      <formula2>1000</formula2>
    </dataValidation>
    <dataValidation type="list" allowBlank="1" showInputMessage="1" showErrorMessage="1" sqref="B16">
      <formula1>"Subject Property,Tier 1,Tier 2"</formula1>
    </dataValidation>
    <dataValidation type="list" allowBlank="1" showInputMessage="1" showErrorMessage="1" sqref="P6:P16">
      <formula1>"Yes,No,Varies"</formula1>
    </dataValidation>
    <dataValidation type="whole" operator="greaterThanOrEqual" allowBlank="1" showInputMessage="1" showErrorMessage="1" sqref="B50:B51 O67 B39 B42 B34 B53:B54 B46:B47 B56:B66">
      <formula1>0</formula1>
    </dataValidation>
    <dataValidation type="date" allowBlank="1" showInputMessage="1" showErrorMessage="1" errorTitle="Invalid Date" error="The date must fall within this week." sqref="B35:B36 C32">
      <formula1>TODAY()-5</formula1>
      <formula2>TODAY()</formula2>
    </dataValidation>
    <dataValidation type="list" allowBlank="1" showInputMessage="1" showErrorMessage="1" sqref="B15">
      <formula1>"1,2,3,4,5"</formula1>
    </dataValidation>
    <dataValidation type="whole" allowBlank="1" showInputMessage="1" showErrorMessage="1" sqref="I248:N248">
      <formula1>0</formula1>
      <formula2>3000</formula2>
    </dataValidation>
    <dataValidation type="decimal" allowBlank="1" showInputMessage="1" showErrorMessage="1" sqref="B25:B28">
      <formula1>0</formula1>
      <formula2>1.2</formula2>
    </dataValidation>
    <dataValidation operator="greaterThanOrEqual" allowBlank="1" showInputMessage="1" showErrorMessage="1" sqref="B52 B55 B49"/>
    <dataValidation type="list" allowBlank="1" showInputMessage="1" showErrorMessage="1" sqref="T38:U44">
      <formula1>"9:00 – 5:00,9:00 – 6:00,9:00 – 7:00,10:00 – 5:00,10:00 – 6:00,10:00 – 7:00,11:00 – 4:00,11:00 – 5:00,11:00 – 6:00,11:00 – 7:00,12:00 – 4:00,12:00 – 5:00,12:00 – 6:00,12:00 – 7:00"</formula1>
    </dataValidation>
    <dataValidation type="whole" allowBlank="1" showInputMessage="1" showErrorMessage="1" sqref="K71:N247 I71:I247">
      <formula1>0</formula1>
      <formula2>3000000</formula2>
    </dataValidation>
    <dataValidation type="decimal" allowBlank="1" showInputMessage="1" showErrorMessage="1" sqref="J71:J247">
      <formula1>0</formula1>
      <formula2>3000000</formula2>
    </dataValidation>
    <dataValidation type="list" allowBlank="1" showInputMessage="1" showErrorMessage="1" sqref="A71:A247">
      <formula1>"Studio,1 Bedroom,2 Bedroom,3 Bedroom,4 Bedroom,5 Bedroom,6 Bedroom"</formula1>
    </dataValidation>
  </dataValidations>
  <pageMargins left="0.25" right="0.25" top="0.75" bottom="0.75" header="0.3" footer="0.3"/>
  <pageSetup scale="40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1EB57A9ED39D4E868F6D717CD8320D" ma:contentTypeVersion="15" ma:contentTypeDescription="Create a new document." ma:contentTypeScope="" ma:versionID="c8b5c63240e41f787f0cca65bec85fe6">
  <xsd:schema xmlns:xsd="http://www.w3.org/2001/XMLSchema" xmlns:xs="http://www.w3.org/2001/XMLSchema" xmlns:p="http://schemas.microsoft.com/office/2006/metadata/properties" xmlns:ns2="9f75de1f-3176-43d9-861e-97b3c7e6f844" xmlns:ns3="c25d7ec6-a1e2-4581-8ca1-15bc7bd9744f" targetNamespace="http://schemas.microsoft.com/office/2006/metadata/properties" ma:root="true" ma:fieldsID="005fecb84165d41cc8ba437b8c4e9a95" ns2:_="" ns3:_="">
    <xsd:import namespace="9f75de1f-3176-43d9-861e-97b3c7e6f844"/>
    <xsd:import namespace="c25d7ec6-a1e2-4581-8ca1-15bc7bd97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75de1f-3176-43d9-861e-97b3c7e6f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bc43631-41c0-4e67-80f9-df99eeca5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d7ec6-a1e2-4581-8ca1-15bc7bd9744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04bb79c-3ed2-4637-a77d-54d0f35177e2}" ma:internalName="TaxCatchAll" ma:showField="CatchAllData" ma:web="c25d7ec6-a1e2-4581-8ca1-15bc7bd974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75de1f-3176-43d9-861e-97b3c7e6f844">
      <Terms xmlns="http://schemas.microsoft.com/office/infopath/2007/PartnerControls"/>
    </lcf76f155ced4ddcb4097134ff3c332f>
    <TaxCatchAll xmlns="c25d7ec6-a1e2-4581-8ca1-15bc7bd9744f" xsi:nil="true"/>
  </documentManagement>
</p:properties>
</file>

<file path=customXml/itemProps1.xml><?xml version="1.0" encoding="utf-8"?>
<ds:datastoreItem xmlns:ds="http://schemas.openxmlformats.org/officeDocument/2006/customXml" ds:itemID="{464877E8-398C-4FB9-BF72-3C77D6609B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6B3DDF-36B9-4530-9A6A-D736A6240F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75de1f-3176-43d9-861e-97b3c7e6f844"/>
    <ds:schemaRef ds:uri="c25d7ec6-a1e2-4581-8ca1-15bc7bd974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00040F-E63C-42A7-809E-1D9D3DE1189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25d7ec6-a1e2-4581-8ca1-15bc7bd9744f"/>
    <ds:schemaRef ds:uri="http://purl.org/dc/terms/"/>
    <ds:schemaRef ds:uri="9f75de1f-3176-43d9-861e-97b3c7e6f84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Dashboard</vt:lpstr>
      <vt:lpstr>SWOT Analysis</vt:lpstr>
      <vt:lpstr>The Academy on Charles</vt:lpstr>
      <vt:lpstr>Nine East 33rd</vt:lpstr>
      <vt:lpstr>Social at North Charles </vt:lpstr>
      <vt:lpstr>'Nine East 33rd'!Print_Area</vt:lpstr>
      <vt:lpstr>PropertyTemplate!Print_Area</vt:lpstr>
      <vt:lpstr>'Social at North Charles '!Print_Area</vt:lpstr>
      <vt:lpstr>'The Academy on Charles'!Print_Area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pcadmin</cp:lastModifiedBy>
  <cp:lastPrinted>2024-11-25T22:18:09Z</cp:lastPrinted>
  <dcterms:created xsi:type="dcterms:W3CDTF">2015-06-05T18:17:20Z</dcterms:created>
  <dcterms:modified xsi:type="dcterms:W3CDTF">2025-03-03T16:52:29Z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0x0101005C1EB57A9ED39D4E868F6D717CD8320D</vt:lpwstr>
  </property>
</Properties>
</file>