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workspace\cprs\mysql_excel_clear\job_scrap\job_scrap\job_scrap_records\"/>
    </mc:Choice>
  </mc:AlternateContent>
  <bookViews>
    <workbookView xWindow="0" yWindow="0" windowWidth="28800" windowHeight="9285"/>
  </bookViews>
  <sheets>
    <sheet name="job_ads_change_20250219144701" sheetId="1" r:id="rId1"/>
  </sheets>
  <calcPr calcId="0"/>
</workbook>
</file>

<file path=xl/calcChain.xml><?xml version="1.0" encoding="utf-8"?>
<calcChain xmlns="http://schemas.openxmlformats.org/spreadsheetml/2006/main">
  <c r="U3" i="1" l="1"/>
  <c r="U4" i="1"/>
  <c r="U5" i="1"/>
  <c r="U6" i="1"/>
  <c r="U7" i="1"/>
  <c r="U8" i="1"/>
  <c r="U9" i="1"/>
  <c r="U10" i="1"/>
  <c r="U11" i="1"/>
  <c r="U12" i="1"/>
  <c r="U13" i="1"/>
  <c r="U14" i="1"/>
  <c r="U15" i="1"/>
  <c r="U16" i="1"/>
  <c r="U17" i="1"/>
  <c r="U18" i="1"/>
  <c r="U19" i="1"/>
  <c r="U20" i="1"/>
  <c r="U21" i="1"/>
  <c r="U22" i="1"/>
  <c r="U23"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alcChain>
</file>

<file path=xl/sharedStrings.xml><?xml version="1.0" encoding="utf-8"?>
<sst xmlns="http://schemas.openxmlformats.org/spreadsheetml/2006/main" count="751" uniqueCount="257">
  <si>
    <t>Job Key No</t>
  </si>
  <si>
    <t>Job Title/ Category</t>
  </si>
  <si>
    <t>Number Of Vacancy</t>
  </si>
  <si>
    <t>Relevant Field</t>
  </si>
  <si>
    <t>Nature</t>
  </si>
  <si>
    <t>Deadline</t>
  </si>
  <si>
    <t>Contract Period</t>
  </si>
  <si>
    <t>Payroll</t>
  </si>
  <si>
    <t>Employer Business</t>
  </si>
  <si>
    <t>Location Base</t>
  </si>
  <si>
    <t>Monthly Salary Range HK$</t>
  </si>
  <si>
    <t>Project Nature</t>
  </si>
  <si>
    <t>Duties</t>
  </si>
  <si>
    <t>Yrs of Total Post-Quali Exp</t>
  </si>
  <si>
    <t>Yrs of Relevant Exp</t>
  </si>
  <si>
    <t>Requirements</t>
  </si>
  <si>
    <t>Work Outside Current Location</t>
  </si>
  <si>
    <t>Last Update</t>
  </si>
  <si>
    <t>Apply To</t>
  </si>
  <si>
    <t>Direct Line</t>
  </si>
  <si>
    <t>URL</t>
  </si>
  <si>
    <t xml:space="preserve">Added : </t>
  </si>
  <si>
    <t>Contract Systems Analyst (Bid Ref 53511-1)</t>
  </si>
  <si>
    <t>Application Development</t>
  </si>
  <si>
    <t>Contract</t>
  </si>
  <si>
    <t>01 Apr 2025 to 31 Mar 2026 (12 months)</t>
  </si>
  <si>
    <t>under InfoTech</t>
  </si>
  <si>
    <t>Government T26 Contract</t>
  </si>
  <si>
    <t>Wan Chai</t>
  </si>
  <si>
    <t>N/A - N/A</t>
  </si>
  <si>
    <t>"(T26) Monitor the System Analysis &amp; Design (SA&amp;D) and Implementation of a IT system in C&amp;ED"</t>
  </si>
  <si>
    <t>"- Serve a contract assignment under InfoTech's headcount, full-time second to serve the C&amp;ED; ;1. To provide technical advices to users on application and design of the IT system to meet business requirements;;2. To supervise the contractors / suppliers to design the application architecture and implement the IT system;;3. To perform quality control and quality assurance in the SDLC; and;4. To perform any works assigned by supervisor. ;"</t>
  </si>
  <si>
    <t>"The candidate should have:;- Solid experience in the whole system development life cycle of an IT system;;- Experience in application architecture design;;- Able to read/understand business process described in UML;;- Experience and knowledge in Schema Design, ebXML and XML;;- Experience in implementing large scale critical systems with 7x24, high availability and disaster recovery requirements; and;- Experience in performing quality control of IT services provided by contractor.;;Travelling within HKSARG, such as visiting user departments' offices at remote locations or entry/exit control points, may be required. ;Technical Skills: ;. At least 4 years' experience in IT Application Development and Management (ADM); ;. At least 3 years' experience in Java Application Framework (e.g. Struts (Apache)) (JAF); ;. At least 3 years' experience in J2EE Development (JDE); ;. At least 3 years' experience in XML (XML); ;. 2 years' experience in Internet/ Intranet (INT) is an advantage; ;. 2 years' experience in Structured Query Language (SQL) is an advantage; ;. 1 year's experience in Unified Modeling Language (UML) is an advantage; ;. 1 year's experience in Web Services (WSV) is an advantage; ;. 1 year's experience in Enterprise Application Integration (EAI) is an advantage; ;. 1 year's experience in Oracle Application Development (ORA) is an advantage; ;. 1 year's experience in SSADM (SDM) is an advantage; ;. 1 year's experience in System Implementation and Maintenance/Support (SIM) is an advantage. ;Non-technical Skills: ;. At least 1 year's experience in work with the Government (GOV); ;. At least 1 year's experience in IT service/outsourcing management (OUT); ;. Good written English is an advantage. ;- Bachelor's degree/Higher Diploma in Computer Science, IT or equivalent; ;- At least 4 years' post-qualification experience in which at least 2 years' relevant experience in a similar post and in a comparable capacity."</t>
  </si>
  <si>
    <t>N/A</t>
  </si>
  <si>
    <t>itcareer@infotech.com.hk</t>
  </si>
  <si>
    <t>2836 0363</t>
  </si>
  <si>
    <t>Contract Systems Analyst (Bid Ref 53532-1)</t>
  </si>
  <si>
    <t>Others</t>
  </si>
  <si>
    <t>02 May 2025 to 31 Mar 2026 (10 months)</t>
  </si>
  <si>
    <t>"- Serve a contract assignment under InfoTech's headcount, full-time second to serve the C&amp;ED; ;1. To provide technical advices to users on infrastructure requirements and design of the IT system to support business requirements;;2. To supervise the contractors / suppliers to design the infrastructure architecture and implement the IT system; ;3. To perform quality control and quality assurance in the SDLC; and;4. To perform any works assigned by supervisor. ;"</t>
  </si>
  <si>
    <t>"The candidate should have:;- Solid experience in the whole system development life cycle of an IT system;;- Solid experience in IT infrastructure provisioning and management;;- Experience in infrastructure architecture design;;- Experience in implementing enterprise grade server virtualisation, networking, storage, backup and monitoring platform;;- Experience in implementing security infrastructure and compliance activities such as security risk assessment and audit (SRAA);;- Experience in implementing large scale critical government systems with 7x24, high availability and disaster recovery requirements; and;- Experience in performing quality control of IT services provided by contractor.;;Travelling within HKSARG, such as visiting user departments' offices at remote locations or entry/exit control points, may be required. ;Technical Skills: ;. At least 4 years' experience in Server Virtualisation Technology (SVT); ;. At least 3 years' experience in Network &amp; System Management (NSM); ;. At least 3 years' experience in Oracle RDBMS (ODB); ;. At least 3 years' experience in Infrastructure (INF); ;. 1 year's experience in J2EE Development (JDE) is an advantage; ;. 1 year's experience in Multi-vendor Mission Critical System (MCS) is an advantage; ;. 1 year's experience in Multi-tier System Integration (MSI) is an advantage; ;. 1 year's experience in Unified Modeling Language (UML) is an advantage; ;. 1 year's experience in XML (XML) is an advantage. ;Non-technical Skills: ;. At least 2 years' experience in the management and support of Government systems and services (GSS); ;. At least 2 years' experience in IT service/outsourcing management (OUT); ;. Good spoken English is an advantage. ;- Bachelor's degree/Higher Diploma in Computer Science, IT or equivalent; ;- At least 4 years' post-qualification experience in which at least 2 years' relevant experience in a similar post and in a comparable capacity."</t>
  </si>
  <si>
    <t>Contract Systems Analyst (Bid Ref 53484-1)</t>
  </si>
  <si>
    <t>Cheung Sha Wan or other locations inside HKSAR as assigned by the Government</t>
  </si>
  <si>
    <t>"(T26) Application and system design, system development, quality assurance, support, documentation and staff supervision"</t>
  </si>
  <si>
    <t>"- Serve a contract assignment under InfoTech's headcount, full-time second to serve the TRY; ;- Provide application and system support on new and existing systems running on Oracle E-Business Suite, SQL Server, Power BI Report Server and JBoss Application server;- Review the technical deliverables from the outsourcing contractor and monitor the system performance;- Perform any other duties related to the system development life cycle ;"</t>
  </si>
  <si>
    <t>"- Solid experience in application design, development and maintenance;- Solid experience in development and support of Oracle E-Business Suite, SQL Server Reporting Services and Power BI;- Hands-on experience in web, Java, and web services design and programming;- Experience in monitoring outsourcing project;- Preferable with experience in design and development of Business Intelligence (BI) solution;- May be required to carry pager and provide system support (on site if necessary) outside office hours ;Technical Skills: ;. At least 2 years' experience in Microsoft SQL Server (MSS); ;. At least 2 years' experience in Oracle RDBMS (ODB); ;. At least 2 years' experience in Oracle e-business suite (OES); ;. At least 2 years' experience in SQL Server Reporting Services (SRS); ;. At least 2 years' experience in Java Application Framework (e.g. Struts (Apache)) (JAF); ;. 2 years' experience in J2EE Development (JDE) is an advantage; ;. 1 year's experience in business intelligence/data mining (BDM) is an advantage. ;Non-technical Skills: ;. At least 2 years' experience in work with the Government (GOV); ;. Good written English is a must; ;. At least 2 years' experience in IT service/outsourcing management (OUT). ;- Bachelor's degree/Higher Diploma in Computer Science, IT or equivalent; ;- At least 4 years' post-qualification experience in which at least 1 year's relevant experience in a similar post and in a comparable capacity."</t>
  </si>
  <si>
    <t>Contract Systems Analyst (Bid Ref 52623-1)</t>
  </si>
  <si>
    <t>16 Mar 2025 to 30 Sep 2025 (6 months)</t>
  </si>
  <si>
    <t>Cheung Sha Wan</t>
  </si>
  <si>
    <t>"(T26) User support, project management, co-ordination and monitoring for outsourced system implementation."</t>
  </si>
  <si>
    <t>"- Serve a contract assignment under InfoTech's headcount, full-time second to serve the AFCD; ;Duties of the staff include:;1. To assist in project management and administrative matters such as progress report, project expenditure control, tender preparation, tender evaluation, contractor's performance monitoring and risk assessment etc;;2. To coordinate related activities in IT project lifecycle including procurement, user requirement study, site preparation, system installation, data conversion, user acceptance and training;;3. To liaise with related users, contractors and other support teams for project activities;;4. To provide IT support and advice related to IT systems;;5. To conduct system and user acceptance testing and recommend acceptance; and;6. To carry out any other duties as assigned by the supervisor. ;"</t>
  </si>
  <si>
    <t>"The staff will be responsible for user support and managing multiple outsourced project implementations. He / she should have experience in project management and control, co-ordination, monitoring outsourced project, vendor management as well as project deliverable quality assurance. The staff is required to have at least 2 years of past working experience in the bureaux or departments of Hong Kong Government.;;The staff is required to have solid experience in all of the followings:;a) Application development, implementation and maintenance;;b) Outsourcing or contract management. ;Technical Skills: ;. At least 3 years' experience in Electronic Form (EFM); ;. At least 3 years' experience in Mobile / Wireless Communication (MWC); ;. At least 2 years' experience in Electronic Service Delivery (ESD); ;. At least 1 year's experience in Geographic Information System (GIS); ;. At least 1 year's experience in e-Leave (ELE). ;Non-technical Skills: ;. At least 2 years' experience in contract administration (CON); ;. At least 2 years' experience in work with the Government (GOV); ;. At least 2 years' experience in vendor management (VMG); ;. At least 1 year's experience in tender preparation and administration (TPA). ;- Bachelor's degree/Higher Diploma in Computer Science, IT or equivalent; ;- At least 7 years' post-qualification experience in which at least 4 years' relevant experience in a similar post and in a comparable capacity."</t>
  </si>
  <si>
    <t>Contract Systems Analyst (Bid Ref 53456-1)</t>
  </si>
  <si>
    <t>"(T26) Application and system design, implementation, quality assurance, support, documentation and staff supervision"</t>
  </si>
  <si>
    <t>"- Serve a contract assignment under InfoTech's headcount, full-time second to serve the TRY; ;- Carry out application analysis and design, quality assurance, testing and rollout for system developments and enhancements of systems of the Treasury;- Provide application and system support on new and existing systems running on Linux / AIX / Oracle / Java / JBoss and other packages;- Lead programmers to develop / amend programs and support User Acceptance Test;- Perform any other duties related to the system development life cycle ;"</t>
  </si>
  <si>
    <t>"- Possess solid experience in web, web frameworks (including React), web services design, Java and programming;- Possess solid experience in Oracle database administration, deploying / supporting Oracle EBS and JBoss application;- Preferable with development and system support experience on Linux, AIX and MariaDB;- May be required to carry mobile phone and provide support system support (on site if necessary) outside office hours ;Technical Skills: ;. At least 3 years' experience in Java Application Framework (e.g. Struts (Apache)) (JAF); ;. At least 3 years' experience in JAVA Programming (JAV); ;. At least 3 years' experience in J2EE Development (JDE); ;. At least 3 years' experience in Oracle RDBMS (ODB); ;. 1 year's experience in Structured Query Language (SQL) is an advantage; ;. 1 year's experience in Unix/Linux Shell Scripting (ULS) is an advantage; ;. 1 year's experience in IBM AIX Unix (IBX) is an advantage. ;Non-technical Skills: ;. At least 2 years' experience in work with the Government (GOV); ;. Good written English is a must. ;- Bachelor's degree/Higher Diploma in Computer Science, IT or equivalent; ;- At least 4 years' post-qualification experience in which at least 1 year's relevant experience in a similar post and in a comparable capacity."</t>
  </si>
  <si>
    <t>Contract Systems Analyst (Bid Ref 53491-1)</t>
  </si>
  <si>
    <t>02 May 2025 to 30 Apr 2026 (11 months)</t>
  </si>
  <si>
    <t>"(T26) Support project management of various IT projects under Statistical Processing Systems Branch (SPSB) and provide application development, maintenance as well as end-user support for various IT systems for C&amp;SD."</t>
  </si>
  <si>
    <t>"- Serve a contract assignment under InfoTech's headcount, full-time second to serve the C&amp;SD; ;1. To provide maintenance and security protection support on Knowledge Management Support Services (KMSS), Electronic Recordkeeping System (ERKS), Online Inventory System (OIS), Curtain E-locker and other IT applications under SPSB.;2. To assist in managing ongoing IT projects under SPSB.;3. To assist the internal project manager in evaluating the technical solution submitted by external contractors and managing the implementation of Metadata Management System.;4. To assist internal project manager to perform IT security related tasks.;5. To provide end-user support for various C&amp;SD IT application systems. ;6. To perform any other duties as required. ;"</t>
  </si>
  <si>
    <t>"1. Project experience in HKSAR Government as system analyst performing the system analysis and design tasks.;2. Project experience in Visual Studio .Net programming.;3. Working experience in Web application development.;4. Working experience in implementing IT security measures.;5. Working experience in Windows/Unix/Linux server administration. ;Technical Skills: ;. At least 3 years' experience in Microsoft SQL Server (MSS); ;. At least 3 years' experience in SSADM (SDM); ;. At least 3 years' experience in Visual Studio. Net (VSN); ;. At least 3 years' experience in Web Programming (WEB); ;. At least 1 year's experience in Experience in C# programming (C#P); ;. At least 1 year's experience in IT Security (ITS); ;. At least 1 year's experience in JAVA Programming (JAV); ;. At least 1 year's experience in Linux System Administration (LIN); ;. 2 years' experience in Data Warehouse (DWH) is an advantage; ;. 2 years' experience in business intelligence/data mining (BDM) is an advantage; ;. 1 year's experience in Visual Foxpro (VFP) is an advantage; ;. 1 year's experience in Project Management Professional (PMP) (PMP) is an advantage; ;. 1 year's experience in PRINCE (PRE) is an advantage; ;. 1 year's experience in SAS (SAS) is an advantage. ;Non-technical Skills: ;. At least 2 years' experience in work with the Government (GOV); ;. At least 2 years' experience in managing Government projects (MGP); ;. 2 years' experience in Government procurement/disposal procedures (GPD) is an advantage; ;. 2 years' experience in IT procurement (PRO) is an advantage; ;. 1 year's experience in IT service/outsourcing management (OUT) is an advantage. ;- Bachelor's degree/Higher Diploma in Computer Science, IT or equivalent; ;- At least 4 years' post-qualification experience in which at least 1 year's relevant experience in a similar post and in a comparable capacity."</t>
  </si>
  <si>
    <t>Contract Systems Analyst (Bid Ref 53481-1)</t>
  </si>
  <si>
    <t>"(T26) Application and system design, system development, system testing, quality assurance, support, documentation and staff supervision"</t>
  </si>
  <si>
    <t>"- Serve a contract assignment under InfoTech's headcount, full-time second to serve the TRY; ;- Carry out system analysis and design, development, quality assurance, testing, support UAT and prepare documentation of new applications and implementation of enhancements;- Provide application and system support on web applications running on Java application servers;- Perform any other duties related to the system development life cycle ;"</t>
  </si>
  <si>
    <t>"- Solid experience in web, Java, Java application frameworks (including Spring) and J2EE application development ;- Solid experience in application design, development and maintenance;- Experience on website development with responsive web design and web accessibility feature;- Experience in supporting applications under GCIS PaaS (EGIS);- Experience on system support of Java Application Servers ;- May be required to carry pager and provide system support (on site if necessary) outside office hours ;Technical Skills: ;. At least 2 years' experience in EGIS (EGI); ;. At least 2 years' experience in Java Application Framework (e.g. Struts (Apache)) (JAF); ;. At least 2 years' experience in JBoss Application Server (JAS); ;. At least 2 years' experience in J2EE Development (JDE); ;. At least 2 years' experience in Web Programming (WEB); ;. 2 years' experience in Oracle RDBMS (ODB) is an advantage; ;. 2 years' experience in Tomcat Application Server (TOM) is an advantage. ;Non-technical Skills: ;. At least 2 years' experience in work with the Government (GOV); ;. Good written English is a must. ;- Bachelor's degree/Higher Diploma in Computer Science, IT or equivalent; ;- At least 4 years' post-qualification experience in which at least 1 year's relevant experience in a similar post and in a comparable capacity."</t>
  </si>
  <si>
    <t>Contract Senior Systems Analyst (Bid Ref 53531-1)</t>
  </si>
  <si>
    <t>"- Serve a contract assignment under InfoTech's headcount, full-time second to serve the C&amp;ED; ;1. To provide technical advices to users on application and design of the IT system to meet business requirements;;2. To supervise the contractors / suppliers to design the application architecture and implement the IT system;;3. To provide technical advices on addressing tool and integration of systems in C&amp;ED;;4. To supervise a team of contract System Analyst / Analyst Programmer in the SDLC; ;5. To perform quality control and quality assurance in the SDLC; and;6. To perform any works assigned by supervisor. ;"</t>
  </si>
  <si>
    <t>"The candidate should have:;- Solid experience in the whole system development life cycle of an IT system;;- Solid experience in addressing tool and data warehouse;;- Able to read/understand business process described in UML;;- Experience and knowledge in Schema Design, ebXML, XML and ETL;;- Solid experience in implementing large scale critical government systems with 7x24, high availability and disaster recovery requirements; and;- Experience in performing quality control of IT services provided by contractor.;;Travelling within HKSARG, such as visiting user departments' offices at remote locations or entry/exit control points, may be required. ;Technical Skills: ;. At least 5 years' experience in IT Application Development and Management (ADM); ;. At least 3 years' experience in Data Warehouse (DWH); ;. At least 3 years' experience in J2EE Development (JDE); ;. At least 3 years' experience in XML (XML); ;. 2 years' experience in System Implementation and Maintenance/Support (SIM) is an advantage; ;. 2 years' experience in Oracle Application Development (ORA) is an advantage; ;. 2 years' experience in Function Point Analysis (FPA) is an advantage; ;. 2 years' experience in Internet/ Intranet (INT) is an advantage; ;. 2 years' experience in IT Security (ITS) is an advantage; ;. 2 years' experience in Java Application Framework (e.g. Struts (Apache)) (JAF) is an advantage; ;. 1 year's experience in SSADM (SDM) is an advantage; ;. 1 year's experience in Enterprise Application Integration (EAI) is an advantage; ;. 1 year's experience in Unified Modeling Language (UML) is an advantage; ;. 1 year's experience in Web Services (WSV) is an advantage. ;Non-technical Skills: ;. At least 3 years' experience in the management and support of Government systems and services (GSS); ;. At least 3 years' experience in IT service/outsourcing management (OUT); ;. Good written English is an advantage. ;- Bachelor's degree/Higher Diploma in Computer Science, IT or equivalent; ;- At least 6 years' post-qualification experience in which at least 2 years' relevant experience in a similar post and in a comparable capacity."</t>
  </si>
  <si>
    <t>Contract Systems Analyst (Bid Ref 53517-1)</t>
  </si>
  <si>
    <t>01 Apr 2025 to 30 Sep 2025 (5 months)</t>
  </si>
  <si>
    <t>Homantin</t>
  </si>
  <si>
    <t>"(T26) On-going maintenance support for Non-Domestic Management System (NDMS) - Tenancy Management (TM) module"</t>
  </si>
  <si>
    <t>"- Serve a contract assignment under InfoTech's headcount, full-time second to serve the HD; ;- Perform maintenance support for NDMS - Tenancy Management (TM) module;- Participate in the full system development life cycle including requirements gathering, analysis, application design, development, testing and deployment;;- Manage a team of programmers on software development according to scope, schedule and development standard (CMMI); and;- Serve as a mentor to junior developers. ;"</t>
  </si>
  <si>
    <t>"- Higher Diploma/Degree holder in Computer Science or equivalent;;- Minimum 6 years of IT working experience with at least 4 years as System Analyst or similar capacity;;- Minimum 4 years solid experience in managing and supporting systems/services with Capability Maturity Model Integration (CMMI) and Information Technology Service Management (ITSM) standards are preferred;;- Proficient in Java frameworks/libraries like EJB, Spring MVC, Boot, Security are essential;;- Proficient in using open source tools (e.g. JBoss, JQuery, Spring MVC, Hibernate, MyBatis, etc) for application development;;- Experienced in configuration/automation tools (e.g. Gitea, Jenkins, Maven, Control-M, etc);;- Organized, strong analytical mind and problem-solving skills;;- Good communication skills and able to work independently; and;- Proficiency in both English and Chinese ;Technical Skills: ;. At least 4 years' experience in Java Application Framework (e.g. Struts (Apache)) (JAF); ;. At least 4 years' experience in JavaScript Programming (JAP); ;. At least 4 years' experience in JAVA Programming (JAV); ;. At least 4 years' experience in J2EE Development (JDE); ;. At least 4 years' experience in Oracle RDBMS (ODB). ;Non-technical Skill: ;. At least 4 years' experience in work with the Government (GOV). ;- Bachelor's degree/Higher Diploma in Computer Science, IT or equivalent; ;- At least 6 years' post-qualification experience in which at least 4 years' relevant experience in a similar post and in a comparable capacity."</t>
  </si>
  <si>
    <t>Contract Systems Analyst (Bid Ref 52649-2)</t>
  </si>
  <si>
    <t>Admiralty</t>
  </si>
  <si>
    <t>"(T26) To help enhance the existing application of Audio-Visual ('AV') facilities in the courtrooms of the Judiciary with the use of Information Technology ('IT') technologies for more sustainable and adaptable uses and explore the opportunities and approach in adopting the integrated AV and IT for the provision of future courtroom systems."</t>
  </si>
  <si>
    <t>"- Serve a contract assignment under InfoTech's headcount, full-time second to serve the Judiciary; ;The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 / visual signals in the court related areas, and providing video communication links between courts and internal/external remote locations. ;;As technology advances, more and more AV systems employ IT technologies and standards, including IP-based network communication, web based control interface, digital audio and video standards, etc. The convergence of AV and IT technologies is happening in the market as well as in the Judiciary. An AV/IT integrated approach is necessary to tackle the increasing demand on the systems and fast-changing business requirements. ;;The candidate will take a leading part in the maintenance, on-going support and continuous development of existing AV/IT systems for courtrooms including video conferencing systems, video processing and streaming/broadcasting systems, video capture and distribution tools, video network systems. He/She will also be required to design and develop new IT/AV server systems to support the IT/AV infrastructure for the courtrooms and court buildings. He/She shall have general knowledge of AV system and experience on implementing IP based multimedia systems and related infrastructure. ;"</t>
  </si>
  <si>
    <t>"The candidate should have solid experience on software development, customization, vendor management, system administration and maintenance as well as general understanding of server virtualization, network, storage, appliance, application container technologies. Preference will be given to those with experience on video streaming, WebRTC implementation and wide exposure on integration of AV and IT technologies. ;Technical Skills: ;. At least 3 years' experience in IT Application Development and Management (ADM); ;. At least 1.5 years' experience in Unix/Linux Shell Scripting (ULS); ;. At least 1 year's experience in Server Virtualisation Technology (SVT); ;. 1 year's experience in Video Conference Technology (VCT) is an advantage; ;. 1 year's experience in Web Hosting, Design and Maintenance (WED) is an advantage. ;Non-technical Skills: ;. At least 1.5 years' experience in vendor management (VMG); ;. 1 year's experience in managing Government projects (MGP) is an advantage; ;. 1 year's experience in site preparation (SPE) is an advantage. ;- Bachelor's degree/Higher Diploma in Computer Science, IT or equivalent; ;- At least 6 years' post-qualification experience in which at least 3 years' relevant experience in a similar post and in a comparable capacity."</t>
  </si>
  <si>
    <t>Contract Systems Analyst (Bid Ref 53457-1)</t>
  </si>
  <si>
    <t>"- Serve a contract assignment under InfoTech's headcount, full-time second to serve the TRY; ;- Carry out user requirement study, application analysis and design, programming, implementation activities, monitoring and quality assurance, testing, UAT support, documentation and system rollout and nursing, etc. for development of new applications and implementation of enhancements;- Provide application and system support on new and existing systems running on Windows Server / SQL Server / SharePoint Server / Microsoft Office / .NET / C# and other packages;- Lead programmers to develop/amend programs and support User Acceptance Test;- Perform any other duties related to the system development life cycle ;"</t>
  </si>
  <si>
    <t>"- Possess solid experience in web, .NET, C# and web services design and programming and RDBMS;- Possess solid experience in system installation, configuration and administration on Windows Server, SharePoint Server, SQL Server and Active Directory Federation Services;- May be required to carry mobile phone and provide support system support (on site if necessary) outside office hours ;Technical Skills: ;. At least 3 years' experience in MS ASP.NET (MSA); ;. At least 3 years' experience in Microsoft Officer SharePoint Server Administration (MSP); ;. At least 3 years' experience in Microsoft SQL Server (MSS); ;. At least 3 years' experience in .NET C# (NEC); ;. 2 years' experience in .Net Development (NDE) is an advantage; ;. 1 year's experience in SQL Server Reporting Services (SRS) is an advantage; ;. 1 year's experience in Microsoft Active Directory Administration (ADA) is an advantage. ;Non-technical Skills: ;. At least 2 years' experience in work with the Government (GOV); ;. Good written English is a must. ;- Bachelor's degree/Higher Diploma in Computer Science, IT or equivalent; ;- At least 4 years' post-qualification experience in which at least 1 year's relevant experience in a similar post and in a comparable capacity."</t>
  </si>
  <si>
    <t>Contract Systems Analyst (Bid Ref 53518-1)</t>
  </si>
  <si>
    <t>"(T26) On-going maintenance support for Non-Domestic Management System (NDMS) - Revenue Collection (RC) module"</t>
  </si>
  <si>
    <t>"- Serve a contract assignment under InfoTech's headcount, full-time second to serve the HD; ;- Perform maintenance support for NDMS - Revenue Collection (RC) module;- Participate in the full system development life cycle including requirements gathering, analysis, application design, development, testing and deployment;;- Manage a team of programmers on software development according to scope, schedule and development standard (CMMI); and;- Serve as a mentor to junior developers. ;"</t>
  </si>
  <si>
    <t>Contract Systems Analyst (Bid Ref 52847-2)</t>
  </si>
  <si>
    <t>01 Apr 2025 to 29 Sep 2025 (5 months)</t>
  </si>
  <si>
    <t>Cyberport</t>
  </si>
  <si>
    <t>"(T26) The Government Cloud Infrastructure Services (GCIS) provides a reliable application hosting platform as well as a set of shared services for shared use among government bureaux and departments in delivering e-government services. The successful candidate is required to provide technical advice and support on GCIS virtualization servers, application servers, storage and backup systems for smooth operation of GCIS."</t>
  </si>
  <si>
    <t>"- Serve a contract assignment under InfoTech's headcount, full-time second to serve the DPO; ;1. To implement enhancements of server, virtual machines and backup solution of GCIS Infrastructure-as-a-Service (IaaS) and Platform-as-a-Service (PaaS, aka EGIS);;2. To provide on-going support to GCIS including servers, virtual machines and backup &amp; restore system;;3. To provide technical advice for GCIS clients on 3-tier web application deployment on Linux platform;;4. To provide support for the migration of GCIS to new data centre;;5. To provide technical support and quality management for GCIS Operation Team; and;6. To carry out other project related duties as designated by project manager. ;"</t>
  </si>
  <si>
    <t>"Candidate;1. Must have at least three years work experience in configuration and management of virtual machines and hosts (with at least 100 virtual machines at the same time) in VMware server virtualization environments with VMware vSphere and VMware vCenter;;2. Must have at least three years work experience in server support and Storage Area Network (SAN) storage;;3. Must have at least three years work experience in supporting Linux Server systems, and disk backup and restore solution such as Veritas Backup Exec / Veeam Backup and Replication;;4. Preferably have experience in supporting system riding on dual-active production sites over cross-site network with SAN support;;5. Have knowledge in data centre operation is preferred; and;6. May be required to work outside normal working hours for ad-hoc trouble-shooting. ;Technical Skills: ;. At least 3 years' experience in Infrastructure (INF); ;. At least 3 years' experience in Linux System Administration (LIN); ;. At least 3 years' experience in Storage Area Network (SAN); ;. At least 3 years' experience in Server Virtualisation Technology (SVT); ;. At least 3 years' experience in System Backup Operation (BKO); ;. At least 1 year's experience in EGIS (EGI); ;. 3 years' experience in Apache Web Server (AWS) is an advantage. ;Non-technical Skills: ;. 3 years' experience in work with the Government (GOV) is an advantage; ;. Good written English is an advantage; ;. 3 years' experience in quality management (QMT) is an advantage; ;. 3 years' experience in software testing (STM) is an advantage. ;- Bachelor's degree/Higher Diploma in Computer Science, IT or equivalent; ;- At least 4 years' post-qualification experience in which at least 1 year's relevant experience in a similar post and in a comparable capacity."</t>
  </si>
  <si>
    <t>Contract Systems Analyst (Bid Ref 53483-1)</t>
  </si>
  <si>
    <t>"- Serve a contract assignment under InfoTech's headcount, full-time second to serve the TRY; ;- Carry out system analysis and design, development, quality assurance, testing, support UAT, rollout and prepare documentation for system revamp of PC-based system;- Provide application and system support on existing systems running on Windows, Linux, Oracle Database, Oracle E-Business Suite, Java and other packages;- Perform any other duties related to the system development life cycle ;"</t>
  </si>
  <si>
    <t>"- Solid experience in web, Java, Java application frameworks (including Spring) and J2EE application development;- Solid experience in application design, development and maintenance;- Hand-on experience in programming with .NET and C#, Java with React/Next.js framework and MySQL/MariaDB database software;- Experience in supporting Oracle E-Business Suite applications, and user data replication among different LDAP servers;- Preferable with experience on system support of application using JBoss/Wildfly Application Servers;- May be required to carry pager and provide system support (on site if necessary) outside office hours ;Technical Skills: ;. At least 2 years' experience in JAVA Programming (JAV); ;. At least 2 years' experience in MySQL (MSQ); ;. At least 2 years' experience in Oracle e-business suite (OES); ;. At least 1 year's experience in .NET C# (NEC); ;. At least 1 year's experience in Java Application Framework (e.g. Struts (Apache)) (JAF); ;. 1 year's experience in JBoss Application Server (JAS) is an advantage; ;. 1 year's experience in J2EE Development (JDE) is an advantage; ;. 1 year's experience in LDAP Application Programming (LDA) is an advantage. ;Non-technical Skills: ;. At least 2 years' experience in work with the Government (GOV); ;. Good written English is a must. ;- Bachelor's degree/Higher Diploma in Computer Science, IT or equivalent; ;- At least 4 years' post-qualification experience in which at least 1 year's relevant experience in a similar post and in a comparable capacity."</t>
  </si>
  <si>
    <t>Contract Systems Analyst (Bid Ref 53480-1)</t>
  </si>
  <si>
    <t>"(T26) Application and system design, quality assurance, support, documentation and staff supervision"</t>
  </si>
  <si>
    <t>"- Serve a contract assignment under InfoTech's headcount, full-time second to serve the TRY; ;- To carry out user requirement study, analysis and design, programming, implementation activities, monitoring and quality assurance, conduct system test, support UAT, prepare documentation, etc. for development of new applications and implementation of enhancements;- To provide application and system support on web applications running on Java application servers ;"</t>
  </si>
  <si>
    <t>"- Solid experience in design and development of applications using Hibernate, SOAP, XML and Java application in Spring framework;- Experience in supporting applications under GCIS PaaS (EGIS) and Jboss infrastructures;- Knowledge in interfacing mechanism with external financial institutions including banks is preferred;- May be required to carry pager and provide support system support (on site if necessary) outside office hours ;Technical Skills: ;. At least 2 years' experience in EGIS (EGI); ;. At least 2 years' experience in Java Application Framework (e.g. Struts (Apache)) (JAF); ;. At least 2 years' experience in JBoss Application Server (JAS); ;. At least 2 years' experience in Microsoft SQL Server (MSS); ;. At least 2 years' experience in Oracle RDBMS (ODB); ;. 2 years' experience in Project Management Professional (PMP) (PMP) is an advantage; ;. 2 years' experience in Tomcat Application Server (TOM) is an advantage; ;. 2 years' experience in Web Services (WSV) is an advantage; ;. 2 years' experience in DB2 (DB2) is an advantage. ;Non-technical Skills: ;. At least 2 years' experience in work with the Government (GOV); ;. Good written English is a must. ;- Bachelor's degree/Higher Diploma in Computer Science, IT or equivalent; ;- At least 4 years' post-qualification experience in which at least 1 year's relevant experience in a similar post and in a comparable capacity."</t>
  </si>
  <si>
    <t>Contract Systems Analyst (Bid Ref 53510-1)</t>
  </si>
  <si>
    <t>"The candidate should have:;- Solid experience in the whole system development life cycle of an IT system;;- Solid experience in addressing tool;;- Experience in application architecture design;;- Able to read/understand business process described in UML;;- Experience and knowledge in Data Modeling, Schema Design, ebXML and XML;;- Experience in implementing large scale critical systems with 7x24, high availability and disaster recovery requirements; and;- Experience in performing quality control of IT services provided by contractor.;;Travelling within HKSARG, such as visiting user departments' offices at remote locations or entry/exit control points, may be required. ;Technical Skills: ;. At least 4 years' experience in IT Application Development and Management (ADM); ;. At least 3 years' experience in Data Modeling (DMO); ;. At least 3 years' experience in J2EE Development (JDE); ;. At least 3 years' experience in XML (XML); ;. 2 years' experience in Structured Query Language (SQL) is an advantage; ;. 2 years' experience in Internet/ Intranet (INT) is an advantage; ;. 1 year's experience in Java Application Framework (e.g. Struts (Apache)) (JAF) is an advantage; ;. 1 year's experience in Enterprise Application Integration (EAI) is an advantage; ;. 1 year's experience in Oracle Application Development (ORA) is an advantage; ;. 1 year's experience in SSADM (SDM) is an advantage; ;. 1 year's experience in System Implementation and Maintenance/Support (SIM) is an advantage; ;. 1 year's experience in Unified Modeling Language (UML) is an advantage; ;. 1 year's experience in Web Services (WSV) is an advantage. ;Non-technical Skills: ;. At least 1 year's experience in work with the Government (GOV); ;. Good written English is a must; ;. 1 year's experience in IT service/outsourcing management (OUT) is an advantage. ;- Bachelor's degree/Higher Diploma in Computer Science, IT or equivalent; ;- At least 4 years' post-qualification experience in which at least 2 years' relevant experience in a similar post and in a comparable capacity."</t>
  </si>
  <si>
    <t>Contract Systems Analyst (Bid Ref 53485-1)</t>
  </si>
  <si>
    <t>"(T26) - Monitor the performance of contractor in operation, enhancement and maintenance of packaged accounting system;- Support, enhance and maintain other in-house developed systems in Treasury"</t>
  </si>
  <si>
    <t>"- Serve a contract assignment under InfoTech's headcount, full-time second to serve the TRY; ;- Involve in the operation support and maintenance of an outsourced accounting system running on Oracle E-Business Suite, SQL Server, Power BI Report Server and Java;- Provide technical advices and support to the system, in particular on infrastructure aspects;- Review the deliverables from the outsourcing contractor and monitor the system performance, in particular on infrastructure aspects;- Perform the role of change coordinator for system change requests raised by contractor;- Control and monitor the contractor's usage of privileged accounts ;"</t>
  </si>
  <si>
    <t>"- In-depth experience of technical knowledge, in particular in administering Unix servers and Oracle database;- Solid experience in support in Oracle E-Business Suite package;- Experience in monitoring outsourcing project;- May be required to carry pager and provide system support (on site if necessary) outside office hours ;Technical Skills: ;. At least 2 years' experience in Oracle RDBMS (ODB); ;. At least 2 years' experience in Oracle e-business suite (OES); ;. At least 2 years' experience in UNIX (UNX); ;. At least 2 years' experience in Infrastructure (INF); ;. 2 years' experience in Microsoft SQL Server (MSS) is an advantage; ;. 2 years' experience in Windows Server 2008/2012 (W12) is an advantage. ;Non-technical Skills: ;. At least 2 years' experience in work with the Government (GOV); ;. Good written English is a must; ;. At least 2 years' experience in IT service/outsourcing management (OUT). ;- Bachelor's degree/Higher Diploma in Computer Science, IT or equivalent; ;- At least 4 years' post-qualification experience in which at least 1 year's relevant experience in a similar post and in a comparable capacity."</t>
  </si>
  <si>
    <t>Contract Systems Analyst (Bid Ref 53438-1)</t>
  </si>
  <si>
    <t>"(T26) This position will actively participate in the enhancement, maintenance and support of the existing websites, ;web related systems and applications in Family Health Service (FHS)."</t>
  </si>
  <si>
    <t>"- Serve a contract assignment under InfoTech's headcount, full-time second to serve the DH; ;(a) To undertake minor applications enhancement and participate in the planning, design and preparation of specifications etc; ;(b) To monitor IT projects (including web based) development and acceptance tests and liaise with contractors; ;(c) To prepare item specifications and assist in the procurement issues; ;(d) To devise system and installation standards and devise operating manuals; ;(e) To develop housekeeping and security standards for all IT equipment and functions in FHS and oversee the monitoring; ;(f) To monitor, update and maintain all main and mini websites and web related systems of FHS; and ;(g) Any other task assigned by DH. ;"</t>
  </si>
  <si>
    <t>"(a) At least 4 years solid experience in providing web maintenance and support services; ;(b) Familiar with government IT standards and methodologies, and experience in working with or in the HKSAR ;government departments/bureaux; ;(c) Experience in the Content Management System (CMS), Linux, Apache, MariaDB, Cloud and Virtual Machine (VM), Script Automation, Subversion (SVN), Adobe is an advantage; ;(d) Experience in Web Content Accessibility Guidelines 2 Level AA (WCAG2-AA) is preferable; ;(e) Good interpersonal skills and communication skills; ;(f) Strong problem solving and analytical skill; ;(g) Responsible, independent and able to work under pressure; and ;(h) Follow prevailing infection control measures as required by the government. ;Technical Skills: ;. At least 6 years' experience in Web Programming (WEB); ;. At least 5 years' experience in Web Hosting, Design and Maintenance (WED); ;. At least 4 years' experience in IT Application Development and Management (ADM); ;. 1 year's experience in IT Security (ITS) is an advantage; ;. 1 year's experience in Multimedia (MUL) is an advantage; ;. 1 year's experience in Security Risk Assessment and Audit (SAA) is an advantage. ;Non-technical Skills: ;. At least 4 years' experience in the management and support of Government systems and services (GSS); ;. At least 4 years' experience in vendor management (VMG); ;. At least 1 year's experience in work with the Government (GOV); ;. 1 year's experience in Government tendering procedures (GTP) is an advantage. ;- Bachelor's degree/Higher Diploma in Computer Science, IT or equivalent; ;- At least 6 years' post-qualification experience in which at least 3 years' relevant experience in a similar post and in a comparable capacity."</t>
  </si>
  <si>
    <t>Contract Systems Analyst (Bid Ref 53489-1)</t>
  </si>
  <si>
    <t>15 Apr 2025 to 14 Apr 2026 (12 months)</t>
  </si>
  <si>
    <t>"- Serve a contract assignment under InfoTech's headcount, full-time second to serve the C&amp;SD; ;1. To provide maintenance and security protection support on Curtain E-locker, Statistical Analysis System (SAS) EG/ SAS Viya platform and Big Data Analytics Platform.;2. To assist the internal project manager in evaluating the technical solution submitted by external contractors and managing the implementation of Metadata Management System.;3. To assist in managing the ongoing projects of Migration of Selected Survey Systems to Upgrade Data Processing and Analysis Platform and the Redevelopment of IT Systems for Adoption of Modular Data Processing and Analysis Approach in Economic Surveys and Household Surveys.;4. To assist internal project manager to perform IT security related tasks.;5. To provide end-user support for various C&amp;SD IT application systems. ;6. To perform any other duties as required. ;"</t>
  </si>
  <si>
    <t>"1. Project experience in HKSAR Government as system analyst performing the system analysis and design tasks.;2. Project experience in SAS and Visual Studio .Net programming.;3. Working experience in Web application development.;4. Working experience in implementing IT security measures.;5. Working experience in Windows/Unix/Linux server administration. ;Technical Skills: ;. At least 4 years' experience in SSADM (SDM); ;. At least 3 years' experience in Visual Studio. Net (VSN); ;. At least 3 years' experience in Web Programming (WEB); ;. At least 3 years' experience in Microsoft SQL Server (MSS); ;. At least 2 years' experience in JAVA Programming (JAV); ;. At least 2 years' experience in business intelligence/data mining (BDM); ;. At least 2 years' experience in Experience in C# programming (C#P); ;. At least 2 years' experience in Data Warehouse (DWH); ;. At least 2 years' experience in Visual Foxpro (VFP); ;. At least 1 year's experience in SAS (SAS); ;. At least 1 year's experience in IT Security (ITS); ;. At least 1 year's experience in Linux System Administration (LIN); ;. 1 year's experience in Project Management Professional (PMP) (PMP) is an advantage; ;. 1 year's experience in PRINCE (PRE) is an advantage. ;Non-technical Skills: ;. At least 3 years' experience in work with the Government (GOV); ;. At least 3 years' experience in Government procurement/disposal procedures (GPD); ;. At least 3 years' experience in managing Government projects (MGP); ;. At least 3 years' experience in IT procurement (PRO); ;. 1 year's experience in IT service/outsourcing management (OUT) is an advantage. ;- Bachelor's degree/Higher Diploma in Computer Science, IT or equivalent; ;- At least 4 years' post-qualification experience in which at least 1 year's relevant experience in a similar post and in a comparable capacity."</t>
  </si>
  <si>
    <t>Contract Systems Analyst (Bid Ref 53516-1)</t>
  </si>
  <si>
    <t>"(T26) Enhancement for Non-Domestic Management System (NDMS)"</t>
  </si>
  <si>
    <t>"- Serve a contract assignment under InfoTech's headcount, full-time second to serve the HD; ;- Perform requirement collection, SA&amp;D, application deployment, production support and project management for Non-Domestic Management System;- Participate in the full system development life cycle including requirements gathering, analysis, application design, development, testing and deployment;;- Prepare requirement study report and SDLC documentation;;- Ensure project deliverables are delivered on time and at an appropriate level of quality;;- Manage a team of programmers on software development according to scope, schedule and development standard (CMMI); and;- Serve as a mentor to junior developers. ;"</t>
  </si>
  <si>
    <t>Contract Senior Systems Analyst (Bid Ref 53494-1)</t>
  </si>
  <si>
    <t>Yau Ma Tei</t>
  </si>
  <si>
    <t>"(T26) To develop and support IT systems related to the applications of Geographic Information Systems (GIS) and Building Information Modelling (BIM) in Survey Division of CEDD"</t>
  </si>
  <si>
    <t>"- Serve a contract assignment under InfoTech's headcount, full-time second to serve the CEDD; ;- To carry out quality control and quality assurance, and project management duties as designated by supervisor;- To take part in all phases of IT projects including feasibility study, systems analysis and design, procurement and installation of computer systems, programming, documentation, implementation, system nursing, maintenance and SRAA;- To analyze, design and specify program components of computer systems;- To prepare and conduct system testing and user acceptance;- To produce project reports and specifications;- To devise system and installation standards;- To provide support in project monitoring and management;- To monitor and report system usage and to recommend and control the allocation of computer resources;- To develop housekeeping jobs for security control, job accounting, system and data backup;- To monitor the performance of subordinates;- To perform other duties as assigned by supervisor ;"</t>
  </si>
  <si>
    <t>"- A degree in either Computer Science, Information System, Land Surveying, Geomatics or equivalent, awarded by a university in Hong Kong or equivalent;- At least 8 years of post-qualification experience in IT or GIS applications development and maintenance of which at least 4 years must be in similar post and in comparable capacity/duty;- At least 8 years of practical experience in implementation, system integration and maintenance with enterprise database applications ;- At least 4 years of practical experience in implementation, system integration and maintenance with GIS applications ;Technical Skills: ;. At least 4 years' experience in System Backup Operation (BKO); ;. At least 4 years' experience in Geographic Information System (GIS); ;. At least 4 years' experience in Oracle RDBMS (ODB); ;. At least 2 years' experience in JavaScript Programming (JAP); ;. At least 2 years' experience in Lotus Notes Application Development (LNA). ;Non-technical Skills: ;. At least 4 years' experience in work with the Government (GOV); ;. At least 4 years' experience in the management and support of Government systems and services (GSS). ;- Bachelor's degree/Higher Diploma in Computer Science, IT or equivalent; ;- At least 8 years' post-qualification experience in which at least 4 years' relevant experience in a similar post and in a comparable capacity."</t>
  </si>
  <si>
    <t xml:space="preserve">Removed : </t>
  </si>
  <si>
    <t>Contract Systems Analyst (Bid Ref 53104-1)</t>
  </si>
  <si>
    <t>North Point with occasional travel to other C&amp;ED offices</t>
  </si>
  <si>
    <t>"(T26) Infrastructure Support"</t>
  </si>
  <si>
    <t>"- Serve a contract assignment under InfoTech's headcount, full-time second to serve the C&amp;ED; ;Supervise and provide support for the Enterprise System Management (ESM) System, including coordinating with individual project teams and overseeing contractors for ongoing system operations, maintenance and enhancements.;;The staff is required to provide 7x24 on-call support and fault recovery and may occasionally be required to perform tasks such as patch update outside normal office hours.;;He/she also needs to perform any tasks assigned by supervisor. ;"</t>
  </si>
  <si>
    <t>"Candidates shall equipped with at least five years of working experience in operating system support, including AIX, HP-UX, Linux and Windows, with at least two years in similar post or comparable capacity. Additionally, he/she should have at least two years of working experience in Tivoli monitoring and IT service management software.;;Checking on qualification, experience and integrity for the candidate is required and the consent of the candidate will be obtained during the recruitment interview. ;Technical Skills: ;. At least 5 years' experience in DB2 (DB2); ;. At least 5 years' experience in IBM AIX Administration (IAA); ;. At least 5 years' experience in Unix/Linux Shell Scripting (ULS); ;. At least 2 years' experience in Network &amp; System Management (NSM); ;. At least 2 years' experience in Reporting (Crystal Report, iReport) (REP); ;. At least 2 years' experience in Tivoli Storage Management (TSM). ;Non-technical Skills: ;. At least 3 years' experience in work with the Government (GOV); ;. Good written English is a must; ;. At least 2 years' experience in project management (PRM); ;. 1 year's experience in managing Government projects (MGP) is an advantage. ;- Bachelor's degree/Higher Diploma in Computer Science, IT or equivalent; ;- At least 5 years' post-qualification experience in which at least 2 years' relevant experience in a similar post and in a comparable capacity."</t>
  </si>
  <si>
    <t>Contract Systems Analyst (Bid Ref 53101-1)</t>
  </si>
  <si>
    <t>"(T26) On-going support of reverse proxy, secure file exchange and HIPS service for C&amp;ED Secured Communication Gateway"</t>
  </si>
  <si>
    <t>"- Serve a contract assignment under InfoTech's headcount, full-time second to serve the C&amp;ED; ;The staff is responsible for hands-on supporting of reverse proxy, departmental portal, secure file exchange server, host intrusion protection system including planning, installation, testing, maintenance and documentation. The staff is also required to provide technical advice on the design, implementation of security solution for new/existing IT systems.;;The staff is required to provide 7x24 on-call support and fault recovery and may occasionally be required to perform tasks such as equipment upgrade outside normal office hours.;;He/she also needs to perform any tasks assigned by supervisor. ;"</t>
  </si>
  <si>
    <t>"Candidates must have knowledge and hands-on experience in supporting proxy gateway appliance, intrusion prevention system, departmental portal. Besides, candidates must also possess sound knowledge and hands-on experiences in web application and interface development such as Java, XML firewall and web services.;;Concrete knowledge and troubleshooting techniques in VM operation such as vMotion, vSphere Data Protection, VM High Availability, and Distributed Resource Scheduler (DRS) is a must. The candidate must also possess knowledge in manipulating SAN storage such as LUN creation and performance tuning.;;Knowledge in Windows and Linux server administration and supporting tools including snmp managers, network and system management and reporting is favorable.;;Checking on qualification, experience and integrity for the candidate is required and the consent of the candidate will be obtained during the recruitment interview. ;Technical Skills: ;. At least 3 years' experience in Departmental Portal (DPS); ;. At least 3 years' experience in Intrusion Prevention System (IPS); ;. At least 3 years' experience in Novell eDirectory Administration (NDA); ;. At least 3 years' experience in Web Services (WSV); ;. At least 2 years' experience in Server Virtualisation Technology (SVT); ;. At least 1 year's experience in Storage Area Network (SAN). ;Non-technical Skills: ;. At least 3 years' experience in work with the Government (GOV); ;. At least 3 years' experience in vendor management (VMG); ;. Good written English is a must. ;- Bachelor's degree/Higher Diploma in Computer Science, IT or equivalent; ;- At least 5 years' post-qualification experience in which at least 3 years' relevant experience in a similar post and in a comparable capacity."</t>
  </si>
  <si>
    <t>Contract Systems Analyst (Bid Ref 53102-1)</t>
  </si>
  <si>
    <t>"(T26) Network Support for C&amp;ED Network Infrastructure and Remote Offices"</t>
  </si>
  <si>
    <t>"- Serve a contract assignment under InfoTech's headcount, full-time second to serve the C&amp;ED; ;The staff is responsible for supervising and providing hands-on technical support of C&amp;ED Secured Communication Gateway (SCG) and WAN connection including planning, installation, testing, maintenance and documentation. The staff is responsible for primary support for the core switches of the backbone network and network security appliance in the network infrastructure.;;The staff is responsible for hands-on supporting users and systems networks at Headquarters and remote offices including planning, installation, testing, maintenance and documentation.;;He/she provides 7x24 on-call support and fault recovery and performs tasks such as network trouble-shooting outside normal office hours at some 50 offices scattered across Hong Kong Territories.;;The staff will normally station at headquarters in North Point but may occasionally be required to visit remote offices in different locations. He/she also needs to perform any tasks assigned by supervisor. ;"</t>
  </si>
  <si>
    <t>"Candidates must have knowledge and hands-on experience in supporting routers, switches, firewalls and Load balancer.;;Knowledge in Virtual Machine (VM) technology, Windows and Linux server administration and supporting tools including snmp managers, network and system management and reporting is favourable.;;Checking on qualification, experience and integrity for the candidate is required and the consent of the candidate will be obtained during the recruitment interview. ;Technical Skills: ;. At least 5 years' experience in CISCO IOS Software &amp; CISCO Products (CIP); ;. At least 3 years' experience in Internet Firewall Technical Support (IFW); ;. At least 3 years' experience in Metro-Ethernet Network (MNE); ;. At least 3 years' experience in Network Design (NDN); ;. At least 3 years' experience in Router Configuration (ROU); ;. At least 2 years' experience in Huawei VRP &amp; Huawei Products (HAU); ;. 2 years' experience in Linux System Administration (LIN) is an advantage. ;Non-technical Skills: ;. At least 3 years' experience in work with the Government (GOV); ;. At least 2 years' experience in site preparation (SPE); ;. At least 2 years' experience in vendor management (VMG); ;. Good written English is an advantage. ;- Bachelor's degree/Higher Diploma in Computer Science, IT or equivalent; ;- At least 5 years' post-qualification experience in which at least 3 years' relevant experience in a similar post and in a comparable capacity."</t>
  </si>
  <si>
    <t>Contract Systems Analyst (Bid Ref 52792-1)</t>
  </si>
  <si>
    <t>01 Mar 2025 to 31 Oct 2025 (8 months)</t>
  </si>
  <si>
    <t>Tai Wai, Shatin</t>
  </si>
  <si>
    <t>"(T26) System implementation and support of web application systems in EDB."</t>
  </si>
  <si>
    <t>"- Serve a contract assignment under InfoTech's headcount, full-time second to serve the EDB; ;Conduct system analysis &amp; design and technical study;;Prepare system and project documentation;;Project coordination and system implementation. ;"</t>
  </si>
  <si>
    <t>"At least 8 years of post-qualification experience of which a minimum of 6 years in web application systems.;At least 3 years in education related projects. ;Technical Skills: ;. At least 5 years' experience in JAVA Programming (JAV); ;. At least 5 years' experience in Structured Query Language (SQL); ;. At least 4 years' experience in Java Application Framework (e.g. Struts (Apache)) (JAF); ;. At least 4 years' experience in JavaScript Programming (JAP); ;. At least 3 years' experience in JavaServer Faces (JSF) (JSF); ;. At least 3 years' experience in Crystal Report (CRE). ;Non-technical Skill: ;. At least 1 year's experience in work with the Government (GOV). ;- Bachelor's degree/Higher Diploma in Computer Science, IT or equivalent; ;- At least 8 years' post-qualification experience in which at least 6 years' relevant experience in a similar post and in a comparable capacity."</t>
  </si>
  <si>
    <t>Contract Systems Analyst (Bid Ref 53132-1)</t>
  </si>
  <si>
    <t>"(T26) System development and application support of Trade Single Window (TSW) system in C&amp;ED"</t>
  </si>
  <si>
    <t>"- Serve a contract assignment under InfoTech's headcount, full-time second to serve the C&amp;ED; ;1. To provide technical support on system design, development and maintenance of the TSW system; ;2. To supervise the contractors to deliver ongoing system support and maintenance services to the TSW system; ;3. To perform vendor management and coordinate work with other parties (e.g. B/Ds, Suppliers, DPO, etc.) for carrying out the IT system enhancements; ;4. To perform quality control and assurance on the contractor&amp;;#8217;s deliverables; ;5. To support procurement of IT services for the TSW system; ;6. To work during non-office hours to support and maintain the TSW system; and ;7. To perform any works assigned by supervisor. ;"</t>
  </si>
  <si>
    <t>"The candidate should have: ;- At least 5 years solid experience in the whole system development life cycle of Government IT system; ;- At least 5 years solid experience in performing quality control of IT services provided by contractor; ;- At least 5 years solid experience in implementing or managing large scale critical systems with 7x24, high availability and disaster recovery requirements; ;- At least 5 years solid experience in supporting IT systems for processing trade-related documents (e.g. EMAN, TDEC etc.) ;- Experience in Container-based application support, including Kubernetes is preferred; and ;- Experience in virtualization, IaaS technology is preferred. ; ;Travelling within HKSARG, such as visiting user departments' offices at remote locations or entry/exit control points, may be required. ;Technical Skills: ;. At least 5 years' experience in IT Application Development and Management (ADM); ;. At least 5 years' experience in Java Application Framework (e.g. Struts (Apache)) (JAF); ;. 2 years' experience in J2EE Development (JDE) is an advantage; ;. 2 years' experience in System Implementation and Maintenance/Support (SIM) is an advantage; ;. 2 years' experience in Function Point Analysis (FPA) is an advantage; ;. 2 years' experience in Internet/ Intranet (INT) is an advantage; ;. 2 years' experience in IT Security (ITS) is an advantage; ;. 1 year's experience in Enterprise Application Integration (EAI) is an advantage; ;. 1 year's experience in Unified Modeling Language (UML) is an advantage; ;. 1 year's experience in Web Services (WSV) is an advantage; ;. 1 year's experience in SSADM (SDM) is an advantage. ;Non-technical Skills: ;. At least 5 years' experience in the management and support of Government systems and services (GSS); ;. At least 5 years' experience in IT service/outsourcing management (OUT); ;. At least 2 years' experience in Government tendering procedures (GTP); ;. Good written English is an advantage; ;. 1 year's experience in quality assurance (QAS) is an advantage. ;- Bachelor's degree/Higher Diploma in Computer Science, IT or equivalent; ;- At least 5 years' post-qualification experience in which at least 2 years' relevant experience in a similar post and in a comparable capacity."</t>
  </si>
  <si>
    <t>Contract Systems Analyst (Bid Ref 52828-1)</t>
  </si>
  <si>
    <t>North Point</t>
  </si>
  <si>
    <t>"(T26) On-going support and system implementation for Central Storage Area Network (SAN) of C&amp;ED"</t>
  </si>
  <si>
    <t>"- Serve a contract assignment under InfoTech's headcount, full-time second to serve the C&amp;ED; ;The CSA is required to provide on-going support and system implementation for the C&amp;ED Central SAN. The duties include but not limited to:;- to monitor the healthiness and performance of the Central SAN and provide support to resolve problems encountered.;- to manage the Central SAN including setup of SAN disks, snapshots, remote data replication, fabric zoning and fibre connections for C&amp;ED computer systems;;- to conduct patch installation and firmware upgrade for the Central SAN components;;- to prepare workplans for system changes to be made to the Central SAN;;- to supervise analyst programmer and monitor contractors to discharge the duties; and;- to perform any other duties assigned by the supervisors. ;"</t>
  </si>
  <si>
    <t>"The candidate must have technical skill and working experience in related SAN components including Hitachi Virtual Storage Platform (VSP) G series, Hitachi Ops Center and Brocade SAN switches.;;The CSA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 ;Technical Skills: ;. At least 5 years' experience in Storage Area Network (SAN); ;. At least 3 years' experience in System Implementation and Maintenance/Support (SIM); ;. At least 3 years' experience in Unix/Linux Shell Scripting (ULS); ;. At least 3 years' experience in UNIX System Administration (UNA); ;. At least 3 years' experience in UNIX (UNX); ;. 2 years' experience in Server Virtualisation Technology (SVT) is an advantage; ;. 2 years' experience in Disaster Recovery Planning (DRP) is an advantage. ;Non-technical Skills: ;. Good spoken English is a must; ;. Good written English is a must; ;. 1 year's experience in work with the Government (GOV) is an advantage. ;- Bachelor's degree/Higher Diploma in Computer Science, IT or equivalent; ;- At least 6 years' post-qualification experience in which at least 4 years' relevant experience in a similar post and in a comparable capacity."</t>
  </si>
  <si>
    <t>Contract Systems Analyst (Bid Ref 52793-1)</t>
  </si>
  <si>
    <t>Contract Systems Analyst (Bid Ref 53068-1)</t>
  </si>
  <si>
    <t>01 Apr 2025 to 31 Jan 2026 (10 months)</t>
  </si>
  <si>
    <t>Kwun Tong</t>
  </si>
  <si>
    <t>"(T26) Development, enhancement and on-going maintenance of the Registration and Electoral Office's IT applications/systems"</t>
  </si>
  <si>
    <t>"- Serve a contract assignment under InfoTech's headcount, full-time second to serve the REO; ;1. To participate in system development of various IT projects;;2. To lead a team of contract staffs and provide supervision;;3. To assist project manager in provision of technical support for various IT systems and projects;;4. To assist in the procurements for IT facilities and services, product market research and assessment;;5. To update system documentations and maintain proper records of project/system logs; and;6. To carry out duties assigned by the supervisor. ;"</t>
  </si>
  <si>
    <t>"- Strong knowledge and experience in implementing and maintaining web applications;;- Strong Hands-on experience in JavaScript, Java, SQL, CSS, HTML5;;- Excellent sense of analytical and problem solving skills;;- Experience in vendor management, user acceptance test;;- Willing to lead and provide guidance to junior staff;;- Experience in technical support of mission critical computer system(s) and load test is a definite plus;;- Experience in cloud services (eg. AWS, AliCloud, GCIS) is a plus;;- Experience in mobile application development framework (eg. React Native, Flutter) is a plus;;- Willing to work overtime in some occasions; and;- Excellent command of both spoken and written Chinese and English. ;Technical Skills: ;. At least 3 years' experience in HTML5 (HT5); ;. At least 3 years' experience in JavaScript Programming (JAP); ;. At least 3 years' experience in JAVA Programming (JAV); ;. At least 3 years' experience in IT Application Development and Management (ADM); ;. At least 3 years' experience in Structured Query Language (SQL); ;. 1.5 years' experience in Web Hosting, Design and Maintenance (WED) is an advantage; ;. 1.5 years' experience in Apache Web Server (AWS) is an advantage; ;. 1.5 years' experience in EGIS (EGI) is an advantage; ;. 1 year's experience in XML (XML) is an advantage; ;. 1 year's experience in Java Servlet Programming (JSP) is an advantage; ;. 1 year's experience in Production Database Support (PDS) is an advantage. ;Non-technical Skills: ;. Good coordination skills is a must; ;. At least 1 year's experience in people management (PMG); ;. At least 1 year's experience in project management (PRM); ;. 1 year's experience in quality assurance (QAS) is an advantage. ;- Bachelor's degree/Higher Diploma in Computer Science, IT or equivalent; ;- At least 4 years' post-qualification experience in which at least 2 years' relevant experience in a similar post and in a comparable capacity."</t>
  </si>
  <si>
    <t>Contract Systems Analyst (Bid Ref 53022-1)</t>
  </si>
  <si>
    <t>17 Mar 2025 to 13 Mar 2026 (11 months)</t>
  </si>
  <si>
    <t>19/F Wu Chung House, Wanchai</t>
  </si>
  <si>
    <t>"(T26) Provide technical support and helpdesk services for the ""Knowing More About IT"" in Primary Schools Programme"</t>
  </si>
  <si>
    <t>"- Serve a contract assignment under InfoTech's headcount, full-time second to serve the DPO; ;The main job duties are as follows: ;- Answer both technical and general queries from schools, provide helpdesk support and professional advices to schools to assist them in organising and conducting IT related extra-curricular activities (ECAs), such as activity design, procurement of hardware, software, cloud services and training courses, etc. ;- Coordinate with schools and provide assistance to them in the pre-application vetting and submitting funding applications using e-forms. ;- Process and compile statistics from submitted funding applications from schools. ;- Coordinate inter-schools ECAs, conduct school surveys, support promotion activities, and pay visits to schools if necessary. ;- Conduct research/study and evaluate hardware/software/professional services related to the organisation of IT-related ECAs in schools. ;- Any other duties assigned by the supervisors. ;- In addition, he/she may be required to work in non-office hours on need basis. ;"</t>
  </si>
  <si>
    <t>"- Sound experience in providing customer supports, helpdesk supports and consultancy services. ;- Experience in handling of funding application of government funding schemes is preferable. ;- Experience in providing operation support to systems which are using government e-Form and integrated with the government authentication and signing system is preferable. ;- Rich knowledge of information technology (including cyber security). ;- Proficiency on spreadsheet operation and generation of data analysis reports. ;- Experience in web programming, e.g. PHP, JavaScript, etc. ;- Good knowledge of emerging technologies (such as artificial intelligence, cloud services, big data, Internet of Things, augmented reality, virtual reality, etc.) is preferable. ;- Experience in organising events (such as exhibition, seminar, etc.) and providing event support is preferable. ;- Good command of written and spoken Chinese and English. ;- Good communication and interpersonal skills. ;Technical Skills: ;. At least 6 months' experience in PHP programming (PHP); ;. 1 year's experience in System Implementation and Maintenance/Support (SIM) is an advantage; ;. 1 year's experience in IT Application Development and Management (ADM) is an advantage; ;. 1 year's experience in Electronic Form (EFM) is an advantage; ;. 6 months' experience in JavaScript Programming (JAP) is an advantage; ;. 6 months' experience in Web Programming (WEB) is an advantage. ;Non-technical Skills: ;. At least 1 year's experience in customer service (CLS); ;. At least 1 year's experience in customer relations (ECR); ;. At least 1 year's experience in helpdesk call handling (HDT); ;. Good spoken English is a must; ;. 1 year's experience in managing Government projects (MGP) is an advantage; ;. Good written English is an advantage; ;. 1 year's experience in IT advisory and promotion, e.g. exhibition, publication (APR) is an advantage; ;. 1 year's experience in IT in the community e.g. promote the use of IT/IT awareness (ITC) is an advantage; ;. 1 year's experience in work with the Government (GOV) is an advantage. ;- Bachelor's degree/Higher Diploma in Computer Science, IT or equivalent; ;- At least 4 years' post-qualification experience in which at least 1 year's relevant experience in a similar post and in a comparable capacity."</t>
  </si>
  <si>
    <t>Contract Systems Analyst (Bid Ref 53098-1)</t>
  </si>
  <si>
    <t>"(T26) On-going support of infrastructure on Information systems and security related activities in C&amp;ED"</t>
  </si>
  <si>
    <t>"- Serve a contract assignment under InfoTech's headcount, full-time second to serve the C&amp;ED; ;The staff is responsible for hands-on supporting of C&amp;ED's Customs Portal and other web applications such as e-learning, photo gallery and visual systems. The staff is required to provide 7x24 on-call production support and fault recovery. He/she may occasionally be required to perform tasks such as configuration changes and program promotion outside normal office hours.;;He/she also needs to perform any tasks assigned by supervisor. ;"</t>
  </si>
  <si>
    <t>"Candidates are required to provide development, monitoring and support services of the Customs portal, e-learning, photo gallery and visual systems in C&amp;ED. Candidates with comprehensive knowledge in eLearning software, photo gallery software, visual system software, LDAP, XML, J2EE, HTML, HTTP and Unix/Linux scripting are in advantage. Candidates should be knowledgeable on the security risk assessment and audit exercise, and system support.;;Checking on qualification, experience and integrity for the candidate is required and the consent of the candidate will be obtained during the recruitment interview. ;Technical Skills: ;. At least 3 years' experience in LDAP Application Programming (LDA); ;. At least 3 years' experience in Linux System Administration (LIN); ;. At least 3 years' experience in MySQL (MSQ); ;. At least 3 years' experience in Novell eDirectory Administration (NDA); ;. At least 3 years' experience in Chinese Computing Standards, eg.HKSCS,Big5,Unicode (CCS); ;. At least 3 years' experience in Departmental Portal (DPS); ;. 2 years' experience in J2EE Development (JDE) is an advantage; ;. 2 years' experience in Unix/Linux Shell Scripting (ULS) is an advantage; ;. 2 years' experience in Web Services (WSV) is an advantage; ;. 1 year's experience in Security Risk Assessment and Audit (SAA) is an advantage. ;Non-technical Skills: ;. At least 3 years' experience in project management (PRM); ;. Good written English is a must; ;. 2 years' experience in work with the Government (GOV) is an advantage; ;. 2 years' experience in managing Government projects (MGP) is an advantage. ;- Bachelor's degree/Higher Diploma in Computer Science, IT or equivalent; ;- At least 4 years' post-qualification experience in which at least 2 years' relevant experience in a similar post and in a comparable capacity."</t>
  </si>
  <si>
    <t>Contract Systems Analyst (Bid Ref 52614-1)</t>
  </si>
  <si>
    <t>Mainly in HKPF Headquarters, sometimes in HKPF offices over HK, KLN and NT</t>
  </si>
  <si>
    <t>"(T26) Provide technical and project support for implementation of CACCS (Computer Assisted Command and Control System); ;Provide on-going maintenance support to CACCS and related systems"</t>
  </si>
  <si>
    <t>"- Serve a contract assignment under InfoTech's headcount, full-time second to serve the HKPF; ;- provide technical and project support to CACCS implementation, in particular on infrastructure, resilience, IT security, server and database management ;- provide on-going maintenance support services to CACCS and mobile app ;- provide advice, support and coordination related to the system and application implementation / changes / enhancements in the supported systems ;- responsible to advise / review the technical design and competencies of the supported systems ;- provide 7*24 on-call support to tackle urgent system and application incidents of the supported systems ;"</t>
  </si>
  <si>
    <t>"The candidate shall possess the following mandatory technical skills: ;(a) solid experience in infrastructure and system support; and ;(b) solid experience in IT security, server and database support. ; ;It is desirable if the candidate possesses the following experience: ;(a) experience in mission critical system support, multi-tier system integration and virtualization technology ;(b) experience in project management, vendor management. ; ;Security vetting is required. ;Technical Skills: ;. At least 6 years' experience in System Implementation and Maintenance/Support (SIM); ;. At least 2 years' experience in Crystal Report (CRE); ;. At least 1 year's experience in IT Security (ITS); ;. At least 1 year's experience in IT Security Scanning Tools (SST); ;. 2 years' experience in Network &amp; System Management (NSM) is an advantage; ;. 2 years' experience in Security Risk Assessment and Audit (SAA) is an advantage; ;. 1 year's experience in Geographic Information System (GIS) is an advantage. ;Non-technical Skills: ;. 1 year's experience in project management (PRM) is an advantage; ;. 1 year's experience in vendor management (VMG) is an advantage. ;- Bachelor's degree/Higher Diploma in Computer Science, IT or equivalent; ;- At least 6 years' post-qualification experience in which at least 1 year's relevant experience in a similar post and in a comparable capacity."</t>
  </si>
  <si>
    <t>Contract Systems Analyst (Bid Ref 53071-1)</t>
  </si>
  <si>
    <t>"(T26) To enhance a web-based intranet system riding on Java EE and Oracle RDBMS technologies as to support the election business of the REO"</t>
  </si>
  <si>
    <t>"- Serve a contract assignment under InfoTech's headcount, full-time second to serve the REO; ;. To study the user requirements and propose system design;. To seek user's agreement on the proposed system design;. To enhance program codes in java and develop system reports for new functions of the system;. To support user acceptance test activities;. To conduct loading test of the developed programs;. To support deployment of program to production environment;. To assist the on-going maintenance of the developed programs ;"</t>
  </si>
  <si>
    <t>"Please refer to the technical and non-technical requirements.;**Note: The Spec'd Business Area mentioned in the requirement of ""IPD - Intensive Proj't Devpt Exp in Spec'd Business Area"" refers to public election. ;Technical Skills: ;. At least 3 years' experience in J2EE Development (JDE); ;. At least 3 years' experience in Oracle RDBMS (ODB); ;. At least 3 years' experience in Unix/Linux Shell Scripting (ULS); ;. At least 1 year's experience in Websphere development (WES); ;. 1 year's experience in Crystal Report (CRE) is an advantage. ;Non-technical Skills: ;. 1 year's experience in work with the Government (GOV) is an advantage; ;. 1 year's experience in project development in the specified business area (IPD) is an advantage; ;. Good spoken English is an advantage; ;. Good written English is an advantage. ;- Bachelor's degree/Higher Diploma in Computer Science, IT or equivalent; ;- At least 9 years' post-qualification experience in which at least 3 years' relevant experience in a similar post and in a comparable capacity."</t>
  </si>
  <si>
    <t>Contract Systems Analyst (Bid Ref 52870-1)</t>
  </si>
  <si>
    <t>Mainly North Point with occasional travel to other C&amp;ED offices within Hong Kong</t>
  </si>
  <si>
    <t>"(T26) On-going support of GOA Administration."</t>
  </si>
  <si>
    <t>"- Serve a contract assignment under InfoTech's headcount, full-time second to serve the C&amp;ED; ;- To perform on-going system administration and support of GOA, Virtual Private Network, Software Assets Management, Mobile Workplace Service and some internal Application Systems;- To conduct IT procurement;- To maintain the inventory system of Mobile Workplace hardware devices, VPN Notebook, PC workstations and Application servers;- To supervise subordinate in support team ;"</t>
  </si>
  <si>
    <t>"The CSA is required to hands-on support the administrative tasks of Application systems. He/She may be required to provide service outside office hours, 7x24 on-call production supports and work at remote offices scattered over the territory such as airport and control points with traveling expense being reimbursed by him/herself. ;Technical Skills: ;. At least 3 years' experience in Microsoft Active Directory Administration (ADA); ;. At least 3 years' experience in Virtual Private Network (VPN); ;. At least 3 years' experience in Windows Server 2008/2012 (W12); ;. At least 3 years' experience in Wireless and Mobile (WLM); ;. 1 year's experience in Confidential Mail System (CMS) is an advantage; ;. 1 year's experience in Domino and Lotus Script (DLS) is an advantage. ;Non-technical Skills: ;. At least 2 years' experience in helpdesk call handling (HDT); ;. Good spoken English is a must; ;. Good written English is a must; ;. At least 2 years' experience in IT procurement (PRO); ;. At least 2 years' experience in tender preparation and administration (TPA). ;- Bachelor's degree/Higher Diploma in Computer Science, IT or equivalent; ;- At least 4 years' post-qualification experience in which at least 1 year's relevant experience in a similar post and in a comparable capacity."</t>
  </si>
  <si>
    <t>Contract Systems Analyst (Bid Ref 53099-1)</t>
  </si>
  <si>
    <t>"(T26) Network Support for C&amp;ED Departmental Gateway and WAN Connection"</t>
  </si>
  <si>
    <t>"- Serve a contract assignment under InfoTech's headcount, full-time second to serve the C&amp;ED; ;The staff is responsible for supervising and providing hands-on technical support of Secured Communication Gateway (SCG) and network infrastructure with over 1800 network equipment. The staff is responsible for primary support for the multi-tiers firewall and the replacement project of SCG firewall. ; ;The staff is required to provide 7x24 on-call support and fault recovery and perform tasks such as network trouble-shooting outside normal office hours at some 50 offices scattered across Hong Kong Territories. ; ;He/she also provides hands-on support for Wi-Fi networks at Headquarters and remote offices including planning, installation, testing, maintenance and documentation. ; ;The staff will normally station at headquarters in North Point but may occasionally be required to visit remote offices in different locations. He/she also needs to perform any tasks assigned by supervisor. ;"</t>
  </si>
  <si>
    <t>"Candidates must have knowledge and hands-on experience in supporting routers, switches, Internet firewall and IPS appliances. ; ;Knowledge in Windows and Linux server administration and supporting tools including snmp managers, network and system management and reporting is favourable. ; ;Checking on qualification, experience and integrity for the candidate is required and the consent of the candidate will be obtained during the recruitment interview. ;Technical Skills: ;. At least 5 years' experience in CISCO IOS Software &amp; CISCO Products (CIP); ;. At least 3 years' experience in Internet Firewall Technical Support (IFW); ;. At least 3 years' experience in Intrusion Prevention System (IPS); ;. At least 2 years' experience in Network &amp; System Management (NSM); ;. At least 2 years' experience in Huawei VRP &amp; Huawei Products (HAU); ;. At least 6 months' experience in Storage Area Network (SAN); ;. At least 6 months' experience in Server Virtualisation Technology (SVT). ;Non-technical Skills: ;. At least 3 years' experience in work with the Government (GOV); ;. At least 2 years' experience in site preparation (SPE); ;. At least 2 years' experience in vendor management (VMG); ;. Good written English is an advantage. ;- Bachelor's degree/Higher Diploma in Computer Science, IT or equivalent; ;- At least 5 years' post-qualification experience in which at least 3 years' relevant experience in a similar post and in a comparable capacity."</t>
  </si>
  <si>
    <t>Contract Systems Analyst (Bid Ref 53105-1)</t>
  </si>
  <si>
    <t>"(T26) Infrastructure Support for Network and Wifi System"</t>
  </si>
  <si>
    <t>"- Serve a contract assignment under InfoTech's headcount, full-time second to serve the C&amp;ED; ;The staff is responsible for hands-on supporting C&amp;ED users and Wifi networks at Headquarters and remote offices including planning, installation, testing, maintenance and documentation. Besides, site preparation knowledge and experience is required for the support of new offices. The staff is also required to provide technical advice on the design, implementation and security solution for the setup of new IT systems.;;The staff is also responsible for supporting Host based intrusion detection system.;;The staff is required to provide 7x24 on-call support and fault recovery and may occasionally be required to perform tasks such as network equipment upgrade outside normal office hours.;;The staff will normally station at C&amp;ED's office in North Point but may occasionally be required to visit some 40 C&amp;ED offices scattered across Hong Kong Territories. He/she also needs to perform any tasks assigned by supervisor. ;"</t>
  </si>
  <si>
    <t>"Candidates must have knowledge and hands-on experience in supporting routers, switches, firewalls.;;Knowledge in Windows and Linux server administration and supporting tools is favorable.;;Checking on qualification, experience and integrity for the candidate is required and the consent of the candidate will be obtained during the recruitment interview. ;Technical Skills: ;. At least 3 years' experience in CISCO IOS Software &amp; CISCO Products (CIP); ;. At least 3 years' experience in Intruder Detection/Alert Technology (IDA); ;. At least 3 years' experience in Intrusion Prevention System (IPS); ;. At least 3 years' experience in Wireless Technology (WLT); ;. At least 2 years' experience in Linux System Administration (LIN); ;. At least 2 years' experience in Storage Area Network (SAN). ;Non-technical Skills: ;. At least 3 years' experience in vendor management (VMG); ;. At least 2 years' experience in work with the Government (GOV); ;. Good written English is a must. ;- Bachelor's degree/Higher Diploma in Computer Science, IT or equivalent; ;- At least 5 years' post-qualification experience in which at least 3 years' relevant experience in a similar post and in a comparable capacity."</t>
  </si>
  <si>
    <t>Contract Senior Systems Analyst (Bid Ref 52534-1)</t>
  </si>
  <si>
    <t>17 Mar 2025 to 31 Mar 2026 (12 months)</t>
  </si>
  <si>
    <t>Wong Chuk Hang</t>
  </si>
  <si>
    <t>"(T26) Phase 3 of Trade Single Window (TSW) for Post Cargo Clearance"</t>
  </si>
  <si>
    <t>"- Serve a contract assignment under InfoTech's headcount, full-time second to serve the CEDB; ;1. To work on the application design for Phase 3 of TSW for Post Cargo Clearance;;2. To provide technical advice on system implementation and testing of modules for Phase 3 of TSW;;3. To explore and design technical solutions for the integration of systems of TSW Phases 1, 2 and 3 from application perspective;;4. To carry out any other duties assigned by the supervisor; and;5. The candidate may be required to work at irregular hours. ;"</t>
  </si>
  <si>
    <t>"The candidate should possess:;- Experience in system analysis and design, and implementation;;- Experience in tender preparation and administration; ;- Experience in trade-related business area; and;- Experience in managing and monitoring outsourced contractors.;;The candidate should also:;- Have strong sense of analytical and problem solving skills;- Be hard-working and self-motivated with positive attitude;;Possession of knowledge in design/implementation of logistics or cargo clearance systems would be an advantage. ;Technical Skills: ;. At least 6 years' experience in IT Application Development and Management (ADM); ;. At least 6 years' experience in System Implementation and Maintenance/Support (SIM); ;. At least 6 years' experience in Web Services (WSV); ;. 2 years' experience in Data Modeling (DMO) is an advantage; ;. 2 years' experience in Departmental Portal (DPS) is an advantage; ;. 2 years' experience in PRINCE (PRE) is an advantage. ;Non-technical Skills: ;. Good coordination skills is a must; ;. At least 6 years' experience in the management and support of Government systems and services (GSS); ;. Excellent written English is an advantage; ;. 2 years' experience in tender preparation and administration (TPA) is an advantage; ;. 2 years' experience in Business Process Modeling (BPM) is an advantage. ;- Bachelor's degree/Higher Diploma in Computer Science, IT or equivalent; ;- At least 6 years' post-qualification experience in which at least 2 years' relevant experience in a similar post and in a comparable capacity."</t>
  </si>
  <si>
    <t>Contract Systems Analyst (Bid Ref 53131-1)</t>
  </si>
  <si>
    <t>"(T26) System and Application Support for the Trade Single Window (TSW) system in Customs and Excise Department"</t>
  </si>
  <si>
    <t>"- Serve a contract assignment under InfoTech's headcount, full-time second to serve the C&amp;ED; ;1. To work with the contractors in the infrastructure design &amp; enhancement of the TSW system;;2. To evaluate the proposed infrastructure design, implementation plans proposed by the contractors;;3. To perform quality assurance and checking on contractors&amp;;#8217; deliverables;;4. To provide technical advice and perform system tuning on the TSW system; ;5. To develop and enhance online e-services of the TSW system; and;6. To perform any works assigned by supervisor. ;"</t>
  </si>
  <si>
    <t>"The candidate should possess:;- At least 4 years&amp;;#8217; experience in developing web application using Java, Spring, Hibernate, HTML5/CSS3, React, MySQL; and;- At least 4 years&amp;;#8217; experience in managing JBoss/Wildfly application server under Linux environment; and;- Solid experience in web security concepts and PKI; and;- Solid experience in the whole system development life cycle of an IT system; and;- Solid experience in developing web applications; and;- Solid experience in performing quality management of program deliverables; and;- Sound knowledge in web security concepts; and;- Solid experience in GCIS &amp; EGIS services (i.e. hosting, messaging and payment services).;;The candidate may require to work outside normal office hours. ;Technical Skills: ;. At least 4 years' experience in EGIS (EGI); ;. At least 4 years' experience in JavaScript Programming (JAP); ;. At least 4 years' experience in JBoss Application Server (JAS); ;. At least 4 years' experience in JAVA Programming (JAV); ;. At least 4 years' experience in Linux System Administration (LIN); ;. At least 2 years' experience in Web Programming (WEB); ;. At least 2 years' experience in Web Services (WSV). ;Non-technical Skills: ;. 1 year's experience in the management and support of Government systems and services (GSS) is an advantage; ;. 1 year's experience in managing Government IT standards (ITG) is an advantage. ;- Bachelor's degree/Higher Diploma in Computer Science, IT or equivalent; ;- At least 4 years' post-qualification experience in which at least 2 years' relevant experience in a similar post and in a comparable capacity."</t>
  </si>
  <si>
    <t>Contract Systems Analyst (Bid Ref 53431-1)</t>
  </si>
  <si>
    <t>01 Mar 2025 to 28 Feb 2026 (12 months)</t>
  </si>
  <si>
    <t>Mainly at TWGO. The staff is required to work in other offices in Hong Kong when requested.</t>
  </si>
  <si>
    <t>"(T26) Implementation of Geographic Information System (GIS) / IT Projects in Lands Department."</t>
  </si>
  <si>
    <t>"- Serve a contract assignment under InfoTech's headcount, full-time second to serve the LandsD; ;- To design, implement and maintain IT infrastructure according to government IT policies and guidelines, as well as with reference to industrial best practices;;- To evaluate IT infrastructure technologies and recommend solutions for continual service improvement;;- To prepare technical specifications for the procurement and deploy, upgrade and migrate of IT system for both on-premise and cloud hosting infrastructure;;- To ensure the IT documentations, procedures being practiced are in compliance with government standards and guidelines;;- To evaluate IT products/tools for various technical solutions and select suitable options for use;;- To manage outsourced contractor to implement new IT system and assure the quality of contractors' deliverables and the integration with other system components;;- To supervise subordinates (CAPs, CSITAs and CITAs) of infrastructure team to evaluate implementation options and prepare technical details for infrastructure system implementation; and;- To perform any other duties as assigned by supervisor. ;"</t>
  </si>
  <si>
    <t>"- Holder of a degree awarded by a university in Hong Kong or a degree awarded by an overseas education institution to a Hong Kong resident, or equivalent;;- The degree shall be related to Computer Science, Information Technology, Information Engineering or equivalent;;- Have at least 8-year post qualification information technology experience of which 3 years in the similar capacity;;- Extensive hands-on experience in Network &amp; System Management and PC LAN Support are mandatory;;- Extensive hands-on experience in virtualization technology and perform physical to virtual (P2V) migration and advanced VMWare applications including proficiency in VMware vCenter 6 or above, VMware vSphere 6 or above;;- Minimum 3-year hands-on experience in the following areas:;- MS Active Directory Upgrade &amp; Administration;;- Perform System Backup of different O.S in physical &amp; virtualized environment;;- Hands-on experience in different storage infrastructure including Dell EMC, Pure Storage and Nimble Storage is highly preferable;;- Hands-on experience in cloud platform including Microsoft Azure and Amazon Web Services;;- Knowledge of and possession of experience in Mobile Device Management (MDM) together with Per-App VPN setup will be advantageous but NOT necessary;;- Possessing strong sense of analytical and problem solving skills; and;- Good command of both spoken and written Chinese and English. ;Technical Skills: ;. At least 3 years' experience in IT Security (ITS); ;. At least 3 years' experience in Network &amp; System Management (NSM); ;. At least 3 years' experience in IT Security Scanning Tools (SST); ;. At least 3 years' experience in Server Virtualisation Technology (SVT); ;. At least 3 years' experience in Virtual LAN/LAN Switching (VLS). ;Non-technical Skills: ;. At least 3 years' experience in work with the Government (GOV); ;. At least 3 years' experience in presentation (PRT); ;. At least 3 years' experience in IT Service Management (SMG); ;. At least 3 years' experience in site preparation (SPE); ;. At least 3 years' experience in vendor management (VMG). ;- Bachelor's degree/Higher Diploma in Computer Science, IT or equivalent; ;- At least 8 years' post-qualification experience in which at least 3 years' relevant experience in a similar post and in a comparable capacity."</t>
  </si>
  <si>
    <t>Contract Systems Analyst (Bid Ref 53069-1)</t>
  </si>
  <si>
    <t>Mainly at Customs Headquarters Building at North Point</t>
  </si>
  <si>
    <t>"(T26) On-going application, administrative, helpdesk for various computer systems of C&amp;ED including IT Asset System (ITAS)"</t>
  </si>
  <si>
    <t>"- Serve a contract assignment under InfoTech's headcount, full-time second to serve the C&amp;ED; ;- To provide application, administrative and helpdesk supports for various computer systems of C&amp;ED including the IT Asset System.;- To assist in maintaining the inventory of different IT equipment.;- To coordinate with users in defining the function requirements and conducting UAT testing.;- To update the related training manuals.;- To assist in preparing requirement specifications for procurement of necessary hardware, software and services for different systems.;- To assist in conducting maintenance of Corporate Data Model (CDM) and conduct data alignment analysis for different systems.;- To assist in promotion of IT systems or departmental IT initiatives in interactive or exposition events and manage the relevant IT interactive equipment.;- To assist System Administrators in system development or administration works. ;"</t>
  </si>
  <si>
    <t>"At least FIVE years working experience in application development and support with at least FOUR years must be in similar post or in comparable capacity. The candidate should have at least two years of working experience in application development and data warehouse management. Experience in conducting maintenance of Corporate Data Model (CDM) and World Customs Data Model (WCO DM) is highly preferable.;;Checking on qualification, experience and integrity for the candidate is required and the consent of the candidate will be obtained during the recruitment interview. ;Technical Skills: ;. At least 3 years' experience in Windows 7/8/10 (W10); ;. At least 3 years' experience in Windows Server 2008/2012 (W12); ;. At least 2 years' experience in IT Application Development and Management (ADM); ;. At least 2 years' experience in System Implementation and Maintenance/Support (SIM); ;. At least 1.5 years' experience in Data Modeling (DMO); ;. 2 years' experience in Microsoft SQL Server (MSS) is an advantage. ;Non-technical Skills: ;. Good spoken English is a must; ;. Good written English is a must; ;. 1 year's experience in work with the Government (GOV) is an advantage. ;- Bachelor's degree/Higher Diploma in Computer Science, IT or equivalent; ;- At least 5 years' post-qualification experience in which at least 4 years' relevant experience in a similar post and in a comparable capacity."</t>
  </si>
  <si>
    <t>Contract Systems Analyst (Bid Ref 52877-1)</t>
  </si>
  <si>
    <t>"(T26) Strengthening of Technical Assistance and Information Technology Professional Support Services for Administration of Workstations, Mobile Devices and Secured Communication Tools"</t>
  </si>
  <si>
    <t>"- Serve a contract assignment under InfoTech's headcount, full-time second to serve the C&amp;ED; ;- To provide technical assistance and Information Technology professional support services for administration of workstations, mobile devices and secured communication tools;- To perform on-going system administration and support of GOA, Virtual Private Network, Software Assets Management, Mobile Workplace Service and some internal Application Systems;- To conduct IT procurement;- To maintain the inventory system of Mobile Workplace hardware devices, VPN Notebook, PC workstations and Application servers;- To supervise subordinate in support team ;"</t>
  </si>
  <si>
    <t>"The CSA is required to hands-on support the administrative tasks of Application systems. He/She may be required to provide service outside office hours, 7x24 on-call production supports and work at remote offices scattered over the territory such as airport and control points with traveling expense being reimbursed by him/herself. Checking on qualification, experience and integrity for the candidate is required and the consent of the candidate will be obtained during the recruitment interview. ;Technical Skills: ;. At least 3 years' experience in Microsoft Active Directory Administration (ADA); ;. At least 3 years' experience in Virtual Private Network (VPN); ;. At least 3 years' experience in Windows Server 2008/2012 (W12); ;. At least 3 years' experience in Wireless and Mobile (WLM); ;. 1 year's experience in Confidential Mail System (CMS) is an advantage; ;. 1 year's experience in Domino and Lotus Script (DLS) is an advantage. ;Non-technical Skills: ;. At least 2 years' experience in helpdesk call handling (HDT); ;. Good spoken English is a must; ;. Good written English is a must; ;. At least 2 years' experience in IT procurement (PRO); ;. At least 2 years' experience in tender preparation and administration (TPA). ;- Bachelor's degree/Higher Diploma in Computer Science, IT or equivalent; ;- At least 4 years' post-qualification experience in which at least 1 year's relevant experience in a similar post and in a comparable capacity."</t>
  </si>
  <si>
    <t>Contract Senior Systems Analyst (Bid Ref 53072-1)</t>
  </si>
  <si>
    <t>"(T26) Implementation of Trade Single Window Phase 3"</t>
  </si>
  <si>
    <t>"- Serve a contract assignment under InfoTech's headcount, full-time second to serve the CEDB; ;1. To provide technical advice on the design of IT infrastructure of Trade Single Window (TSW);;2. To provide support and advice on system implementation activities such as system integration test, user acceptance test, resilience testing, reliability testing, etc.;;3. To monitor the performance of outsourced contractor(s);;4. To carry out any other duties assigned by the supervisor; and;5. The candidate may be required to work at off-site or irregular hours. ;"</t>
  </si>
  <si>
    <t>"The candidate should possess:;- Solid implementation experience in site preparation and setting up network infrastructure;;- Solid knowledge and good technical skill in supporting cloud infrastructure, such as SAN Storages and Server Virtualisation;;- Solid knowledge and good technical skill in supporting backup and restore solution, and system management and monitoring solution;;- Experience in vendor management; and;- Work experience with/in the Government.;;Experience in the following areas is an advantage:;- Experience in Government Cloud Infrastructure Services (GCIS);;Security vetting is required.;;The candidate should also:;- Have strong sense of analytical and problem solving skills;- Be hard-working and self-motivated with positive attitude. ;Technical Skills: ;. At least 8 years' experience in System Backup Operation (BKO); ;. At least 8 years' experience in Infrastructure (INF); ;. At least 8 years' experience in Networking (NET); ;. At least 8 years' experience in Network &amp; System Management (NSM); ;. At least 8 years' experience in Server Virtualisation Technology (SVT). ;Non-technical Skills: ;. At least 8 years' experience in site preparation (SPE); ;. At least 6 years' experience in work with the Government (GOV); ;. At least 4 years' experience in the management and support of Government systems and services (GSS); ;. At least 4 years' experience in vendor management (VMG). ;- Bachelor's degree/Higher Diploma in Computer Science, IT or equivalent; ;- At least 8 years' post-qualification experience in which at least 2 years' relevant experience in a similar post and in a comparable capacity."</t>
  </si>
  <si>
    <t>Contract Systems Analyst (Bid Ref 53095-1)</t>
  </si>
  <si>
    <t>"(T26) Network Infrastructure and VPN Support"</t>
  </si>
  <si>
    <t>"- Serve a contract assignment under InfoTech's headcount, full-time second to serve the C&amp;ED; ;The staff is responsible for hands-on supporting C&amp;ED data centres' network infrastructure, WAN and VPN system including planning, installation, testing, maintenance and documentation. Besides, site preparation knowledge and experience is required for the support of remote offices. The staff is also required to provide technical advice on the design, implementation and security solution for new / existing IT systems.;;The staff is required to provide 7x24 on-call support and fault recovery and may occasionally be required to perform tasks such as network equipment upgrade outside normal office hours.;;The staff will normally station at C&amp;ED's office in North Point but may occasionally be required to visit some 40 C&amp;ED offices scattered across Hong Kong Territories. He/she also needs to perform any tasks assigned by supervisor. ;"</t>
  </si>
  <si>
    <t>"Candidates must have knowledge and hands-on experience in operating routers, switches, DNS &amp; DHCP, SSLVPN appliance and load balancer.;;Knowledge in Windows and Linux server administration and supporting tools including snmp managers, network and system management and reporting is favourable.;;Checking on qualification, experience and integrity for the candidate is required and the consent of the candidate will be obtained during the recruitment interview. ;Technical Skills: ;. At least 3 years' experience in CISCO IOS Software &amp; CISCO Products (CIP); ;. At least 3 years' experience in Linux System Administration (LIN); ;. At least 3 years' experience in Network &amp; System Management (NSM); ;. At least 3 years' experience in Virtual Private Network (VPN); ;. At least 2 years' experience in Storage Area Network (SAN); ;. At least 2 years' experience in Server Virtualisation Technology (SVT). ;Non-technical Skills: ;. At least 2 years' experience in work with the Government (GOV); ;. At least 2 years' experience in vendor management (VMG); ;. Good written English is an advantage. ;- Bachelor's degree/Higher Diploma in Computer Science, IT or equivalent; ;- At least 5 years' post-qualification experience in which at least 3 years' relevant experience in a similar post and in a comparable capacity."</t>
  </si>
  <si>
    <t>Contract Senior Systems Analyst (Bid Ref 52533-1)</t>
  </si>
  <si>
    <t>"(T26) Phase 3 of Trade Single Window (TSW) for Cargo Information Submission"</t>
  </si>
  <si>
    <t>"- Serve a contract assignment under InfoTech's headcount, full-time second to serve the CEDB; ;1. To work on the application design for Phase 3 of TSW for Cargo Information Submission;;2. To provide technical advice on system implementation and testing of modules for Phase 3 of TSW;;3. To explore and design technical solutions for the integration of systems of TSW Phases 1, 2 and 3 from application perspective;;4. To carry out any other duties assigned by the supervisor; and;5. The candidate may be required to work at irregular hours. ;"</t>
  </si>
  <si>
    <t>"The candidate should possess:;- Experience in system analysis and design, and implementation;;- Experience in tender preparation and administration; ;- Experience in Government Tendering Procedures; and;- Experience in managing and monitoring outsourced contractors.;;The candidate should also:;- Have strong sense of analytical and problem solving skills;- Be hard-working and self-motivated with positive attitude;;Possession of knowledge in design/implementation of logistics or cargo clearance systems would be an advantage. ;Technical Skills: ;. At least 6 years' experience in IT Application Development and Management (ADM); ;. At least 6 years' experience in Information Security Management (ISM); ;. At least 6 years' experience in System Implementation and Maintenance/Support (SIM); ;. 4 years' experience in PRINCE (PRE) is an advantage; ;. 4 years' experience in Departmental Portal (DPS) is an advantage. ;Non-technical Skills: ;. At least 6 years' experience in IT service/outsourcing management (OUT); ;. At least 6 years' experience in tender preparation and administration (TPA); ;. 4 years' experience in the management and support of Government systems and services (GSS) is an advantage; ;. 4 years' experience in Government tendering procedures (GTP) is an advantage; ;. Excellent written English is an advantage. ;- Bachelor's degree/Higher Diploma in Computer Science, IT or equivalent; ;- At least 6 years' post-qualification experience in which at least 2 years' relevant experience in a similar post and in a comparable capacity."</t>
  </si>
  <si>
    <t>Contract Systems Analyst (Bid Ref 53048-1)</t>
  </si>
  <si>
    <t>10 Mar 2025 to 31 Mar 2026 (12 months)</t>
  </si>
  <si>
    <t>Wan Chai / Tseung Kwan O</t>
  </si>
  <si>
    <t>"(T26) To provide maintenance support of the data collection systems (i.e. Computer-Aided Personal Interview System (CAPI) and telephony system)"</t>
  </si>
  <si>
    <t>"- Serve a contract assignment under InfoTech's headcount, full-time second to serve the C&amp;SD; ;1. To assist in supporting the project management activities for in-house systems; ;2. To provide system enhancement and maintenance support for web-based java applications and native iOS applications. ;3. To perform system analysis and tuning on databases/mobile/web technologies; ;4. To assist in identifying, evaluating and recommending hardware or software technologies to achieve desired system performance; ;5. To investigate and enhance business flow in data collection and fieldwork management; ;6. To team up with the in-house system analyst(s), business analyst(s) and analyst programmer(s) in understanding user requirements for data collection and fieldwork management; ;7. To provide support for the departmental telephony system; ;8. To liaise with users and internal IT teams in setup, program testing, system testing and integration testing on the applications; ;9. To review, produce and update all project deliverables; and ;10. To perform any other duties as assigned. ;"</t>
  </si>
  <si>
    <t>"1. Have at least two (2) years of solid work experience in mobile and Java web application (e.g. native mobile application or java web application) development in supporting public statistical services. ;2. Understanding of Traditional Database Technology (e.g. MySQL, MSSQL). ;3. Knowledge in development using Open Source. ;4. Knowledge in supporting telephone system such as Avaya IP Office. ;5. Work experience in IT Architecture Design, Business Analysis is highly preferable. ;6. Good written English is a must. ;7. Interview will be conducted in both Cantonese and English. ;8. Written test may be required during the interview. ;Technical Skills: ;. At least 5 years' experience in IT Application Development and Management (ADM); ;. At least 5 years' experience in JAVA Programming (JAV); ;. At least 5 years' experience in Tomcat Application Server (TOM); ;. At least 4 years' experience in Web Programming (WEB); ;. At least 2 years' experience in MySQL (MSQ); ;. At least 2 years' experience in Microsoft SQL Server (MSS); ;. 1 year's experience in .NET C# (NEC) is an advantage. ;Non-technical Skills: ;. At least 3 years' experience in work with the Government (GOV); ;. Excellent written English is a must; ;. At least 1 year's experience in vendor management (VMG). ;- Bachelor's degree/Higher Diploma in Computer Science, IT or equivalent; ;- At least 5 years' post-qualification experience in which at least 1 year's relevant experience in a similar post and in a comparable capacity."</t>
  </si>
  <si>
    <t>Contract Systems Analyst (Bid Ref 53070-1)</t>
  </si>
  <si>
    <t>"(T26) Provide on-going support and implementation services for computer systems (including but not limited to (i)the Central Information Repository System Data Warehouse &amp; Operational Master (CIRS-DW &amp; OM), (ii) the Central Storage Area Network (SAN), (iii) the Enterprise System Management (ESM), (iv) IT Asset System (ITAS) and Overtime Management System (OTMS)) in C&amp;ED."</t>
  </si>
  <si>
    <t>"- Serve a contract assignment under InfoTech's headcount, full-time second to serve the C&amp;ED; ;The staff is responsible to provide production support for C&amp;ED systems, such as, but not limited to:;- Providing user and system operational support;;- Answering of hotline enquiry, following up the trouble shooting and providing related technical support;;- Assisting supervisor(s) in procurement, assessment, project management and contract management;;- Updating training manuals and conducting in-house end-user training;;- Providing administrative support, such as arranging equipment or service procurement and equipment inventory control; and;- Assisting in conducting maintenance of Corporate Data Model (CDM) and conduct data alignment analysis for different systems. ;"</t>
  </si>
  <si>
    <t>"- At least five years working experience in application support and data warehouse maintenance with at least two years must be in similar post or in comparable capacity.;- Experience in organizing user acceptance test, user training on system applications and/ or disaster recovery drill.;- Experience in managing server equipment, database system, network equipment and system applications is preferred.;- Experience in conducting maintenance of Corporate Data Model (CDM) and World Customs Data Model (WCO DM) is highly preferable.;;The staff mainly works at Customs Headquarters Building (CHB), North Point with occasional travel to other offices within Hong Kong. Checking on qualification, experience and integrity for the candidate is required and the consent of the candidate will be obtained during the recruitment interview. ;Technical Skills: ;. At least 3 years' experience in IT Application Development and Management (ADM); ;. At least 3 years' experience in Windows 7/8/10 (W10); ;. At least 2 years' experience in System Implementation and Maintenance/Support (SIM); ;. At least 1.5 years' experience in Data Modeling (DMO); ;. 3 years' experience in Microsoft SQL Server (MSS) is an advantage; ;. 3 years' experience in Network &amp; System Management (NSM) is an advantage; ;. 3 years' experience in Windows Server 2008/2012 (W12) is an advantage. ;Non-technical Skills: ;. At least 2 years' experience in contract administration (CON); ;. Good written English is a must; ;. At least 2 years' experience in IT procurement (PRO); ;. At least 2 years' experience in vendor management (VMG); ;. 2 years' experience in tender preparation and administration (TPA) is an advantage; ;. 1 year's experience in work with the Government (GOV) is an advantage. ;- Bachelor's degree/Higher Diploma in Computer Science, IT or equivalent; ;- At least 5 years' post-qualification experience in which at least 2 years' relevant experience in a similar post and in a comparable capacity."</t>
  </si>
  <si>
    <t>Contract Systems Analyst (Bid Ref 52829-1)</t>
  </si>
  <si>
    <t>"(T26) Support of Central Storage Area Network (SAN) for C&amp;ED"</t>
  </si>
  <si>
    <t>"- Serve a contract assignment under InfoTech's headcount, full-time second to serve the C&amp;ED; ;To provide implementation service and on-going support of the Central SAN. The duties include but not limited to:;- to support and manage the Central SAN including but not limited to monitoring the healthiness and performance of the Central SAN, resolving related problems encountered, patch and firmware upgrade, planning and preparation of workplans for systems changes on the Central SAN;;- to conduct research and assessment on technical options for the enhancement of Central SAN components;;- to coordinate with vendor and provide necessary support for support and enhancement of Central SAN components;;- to perform documentary work such as update of system manuals and preparation of technical specifications for procurement of related SAN components;;- to supervise analyst programmer and contractors to discharge the duties; and;- to perform any other duties assigned by the supervisors. ;"</t>
  </si>
  <si>
    <t>"The candidate must have at least three years working experience in supporting fibre channel SAN with at least two years of experience in similar post or in comparable capacity. Working experience in Hitachi SAN storage would be preferable. He / She is preferable to have experience in supporting 7x24 critical systems.;;The CSA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 ;Technical Skills: ;. At least 3 years' experience in Storage Area Network (SAN); ;. At least 3 years' experience in System Implementation and Maintenance/Support (SIM); ;. At least 1 year's experience in Disaster Recovery Planning (DRP); ;. 2 years' experience in IT Security (ITS) is an advantage; ;. 2 years' experience in UNIX System Administration (UNA) is an advantage; ;. 2 years' experience in Windows Server 2008/2012 (W12) is an advantage. ;Non-technical Skills: ;. Good spoken English is a must; ;. Good written English is a must; ;. 1 year's experience in work with the Government (GOV) is an advantage. ;- Bachelor's degree/Higher Diploma in Computer Science, IT or equivalent; ;- At least 5 years' post-qualification experience in which at least 3 years' relevant experience in a similar post and in a comparable capacity."</t>
  </si>
  <si>
    <t>Contract Systems Analyst (Bid Ref 52827-1)</t>
  </si>
  <si>
    <t>"(T26) Implementation and support for C&amp;ED new computer system"</t>
  </si>
  <si>
    <t>"- Serve a contract assignment under InfoTech's headcount, full-time second to serve the C&amp;ED; ;The main duties include:;- To assist in collecting user requirements and conducting system design and analysis;;- To provide technical assistance and quality checking on the deliverables from the vendors for C&amp;ED new computer system project;;- To coordinate with users for conducting user acceptance test for the new computer system project;;- To arrange with vendors for the production rollout of the new computer system project;;- To prepare and review the documentation for the implementation and support of the new computer system; and;- To perform any other duties as assigned by the supervisors. ;"</t>
  </si>
  <si>
    <t>"The candidate shall have at least three years of experience in web application development and system design with at least two years of experience in similar post of in comparable capacity. It is highly preferable for the candidate to have working experience in designing, developing, implementing, supporting and/or using inventory management systems.;;Checking on qualification, experience and integrity for the candidate is required and the consent of the candidate will be obtained during the recruitment interview. ;Technical Skills: ;. At least 3 years' experience in Web Programming (WEB); ;. At least 2 years' experience in Structured Query Language (SQL); ;. At least 2 years' experience in IT Application Development and Management (ADM); ;. At least 2 years' experience in HTML version before HTML5 (HTM); ;. 2 years' experience in JavaScript Programming (JAP) is an advantage; ;. 2 years' experience in Microsoft SQL Server (MSS) is an advantage; ;. 2 years' experience in Windows Server 2008/2012 (W12) is an advantage; ;. 1 year's experience in Security Risk Assessment (SRA) is an advantage; ;. 1 year's experience in Project Management Professional (PMP) (PMP) is an advantage. ;Non-technical Skills: ;. Good coordination skills is a must; ;. Good spoken English is a must; ;. Good written English is a must; ;. At least 2 years' experience in vendor management (VMG); ;. 2 years' experience in quality assurance (QAS) is an advantage; ;. 2 years' experience in work with the Government (GOV) is an advantage. ;- Bachelor's degree/Higher Diploma in Computer Science, IT or equivalent; ;- At least 5 years' post-qualification experience in which at least 2 years' relevant experience in a similar post and in a comparable capacity."</t>
  </si>
  <si>
    <t>Contract Senior Systems Analyst (Bid Ref 53118-1)</t>
  </si>
  <si>
    <t>"(T26) Monitor the System Analysis &amp; Design (SA&amp;D) and Implementation of Cargo Clearance Module (CCM) under Trade Single Window"</t>
  </si>
  <si>
    <t>"- Serve a contract assignment under InfoTech's headcount, full-time second to serve the C&amp;ED; ;1. To provide technical advices to users on application and design of the IT system to meet business requirements;;2. To supervise the contractors / suppliers to design the application architecture and implement the IT system;;3. To supervise a team of contract System Analyst / Analyst Programmer in the SDLC; ;4. To perform quality control and quality assurance in the SDLC; and;5. To perform any works assigned by supervisor. ;"</t>
  </si>
  <si>
    <t>"The candidate should have:;- Solid experience in the whole system development life cycle of an IT system;;- Able to read/understand business process described in UML;;- Experience and knowledge in Schema Design, ebXML and XML;;- Solid experience in implementing large scale critical systems with 7x24, high availability and disaster recovery requirements; and;- Experience in performing quality control of IT services provided by contractor.;;Travelling within HKSARG, such as visiting user departments' offices at remote locations or entry/exit control points, may be required. ;Technical Skills: ;. At least 5 years' experience in IT Application Development and Management (ADM); ;. At least 4 years' experience in Enterprise Application Integration (EAI); ;. At least 4 years' experience in J2EE Development (JDE); ;. At least 2 years' experience in Java Application Framework (e.g. Struts (Apache)) (JAF); ;. 2 years' experience in Oracle Application Development (ORA) is an advantage; ;. 2 years' experience in SSADM (SDM) is an advantage; ;. 2 years' experience in System Implementation and Maintenance/Support (SIM) is an advantage; ;. 2 years' experience in Unified Modeling Language (UML) is an advantage; ;. 2 years' experience in Web Services (WSV) is an advantage; ;. 2 years' experience in XML (XML) is an advantage; ;. 2 years' experience in Function Point Analysis (FPA) is an advantage; ;. 2 years' experience in Internet/ Intranet (INT) is an advantage; ;. 2 years' experience in IT Security (ITS) is an advantage. ;Non-technical Skills: ;. At least 3 years' experience in work with the Government (GOV); ;. At least 3 years' experience in IT service/outsourcing management (OUT); ;. Good written English is an advantage. ;- Bachelor's degree/Higher Diploma in Computer Science, IT or equivalent; ;- At least 6 years' post-qualification experience in which at least 2 years' relevant experience in a similar post and in a comparable capacity."</t>
  </si>
  <si>
    <t>"(T26) This position will actively participate in the enhancement, maintenance and support of the existing websites,;web related systems and applications in Family Health Service (FHS)."</t>
  </si>
  <si>
    <t>"- Serve a contract assignment under InfoTech's headcount, full-time second to serve the DH; ;(a) To undertake minor applications enhancement and participate in the planning, design and preparation of specifications etc;;(b) To monitor IT projects (including web based) development and acceptance tests and liaise with contractors;;(c) To prepare item specifications and assist in the procurement issues;;(d) To devise system and installation standards and devise operating manuals;;(e) To develop housekeeping and security standards for all IT equipment and functions in FHS and oversee the monitoring; ;(f) To monitor, update and maintain all main and mini websites and web related systems of FHS; and;(g) Any other task assigned by DH. ;"</t>
  </si>
  <si>
    <t>"(a) At least 4 years solid experience in providing web maintenance and support services;;(b) Familiar with government IT standards and methodologies, and experience in working with or in the HKSAR;government departments/bureaux;;(c) Experience in the Content Management System (CMS), Linux, Apache, MariaDB, Cloud and Virtual Machine (VM), Script Automation, Subversion (SVN), Adobe is an advantage;;(d) Experience in Web Content Accessibility Guidelines 2 Level AA (WCAG2-AA) is preferable;;(e) Good interpersonal skills and communication skills;;(f) Strong problem solving and analytical skill;;(g) Responsible, independent and able to work under pressure; and;(h) Follow prevailing infection control measures as required by the government. ;Technical Skills: ;. At least 6 years' experience in Web Programming (WEB); ;. At least 5 years' experience in Web Hosting, Design and Maintenance (WED); ;. At least 4 years' experience in IT Application Development and Management (ADM); ;. 1 year's experience in IT Security (ITS) is an advantage; ;. 1 year's experience in Multimedia (MUL) is an advantage; ;. 1 year's experience in Security Risk Assessment and Audit (SAA) is an advantage. ;Non-technical Skills: ;. At least 4 years' experience in the management and support of Government systems and services (GSS); ;. At least 4 years' experience in vendor management (VMG); ;. At least 1 year's experience in work with the Government (GOV); ;. 1 year's experience in Government tendering procedures (GTP) is an advantage. ;- Bachelor's degree/Higher Diploma in Computer Science, IT or equivalent; ;- At least 6 years' post-qualification experience in which at least 3 years' relevant experience in a similar post and in a comparable capacity."</t>
  </si>
  <si>
    <t>Contract Systems Analyst (Bid Ref 52822-1)</t>
  </si>
  <si>
    <t>"(T26) Support and system implementation for C&amp;ED Chatbot and support for the C&amp;ED Departmental Website"</t>
  </si>
  <si>
    <t>"- Serve a contract assignment under InfoTech's headcount, full-time second to serve the C&amp;ED; ;The main duties include:;- To provide technical assistance and quality checking on the deliverables from the vendors for C&amp;ED chatbot project;;- To provide support including update of intent for online chatbot and Virtual Ambassador;;- To coordinate with the contractor for patch installation and software update of the chatbot system;;- To provide support including update of webpage contents on C&amp;ED website; and;- To perform any other duties as assigned by the supervisors. ;"</t>
  </si>
  <si>
    <t>"The candidate is preferred to have experience in cloud and Web Content Management System (WCMS). Experiences in supporting government websites using DPO's Web Content Hosting (WCH) platform, online chatbot and Virtual Ambassador, as well as Knowledge of using Machine Reading Comprehension (MRC) technology in chatbot are highly preferable. The CSA may be required to work outside normal office hours. He / She is also required to travel to C&amp;ED remote offices to provide support.;;Checking on qualification, experience and integrity for the candidate is required and the consent of the candidate will be obtained during the recruitment interview. ;Technical Skills: ;. At least 3 years' experience in HTML version before HTML5 (HTM); ;. 2 years' experience in JavaScript Programming (JAP) is an advantage; ;. 1 year's experience in Project Management Professional (PMP) (PMP) is an advantage; ;. 1 year's experience in IT Application Development and Management (ADM) is an advantage. ;Non-technical Skills: ;. Good coordination skills is a must; ;. Good spoken English is a must; ;. Good written English is a must; ;. At least 2 years' experience in vendor management (VMG); ;. 2 years' experience in quality assurance (QAS) is an advantage; ;. 2 years' experience in work with the Government (GOV) is an advantage. ;- Bachelor's degree/Higher Diploma in Computer Science, IT or equivalent; ;- At least 5 years' post-qualification experience in which at least 1 year's relevant experience in a similar post and in a comparable capacity."</t>
  </si>
  <si>
    <t>Contract Senior Systems Analyst (Bid Ref 53060-1)</t>
  </si>
  <si>
    <t>"- Serve a contract assignment under InfoTech's headcount, full-time second to serve the C&amp;ED; ;1. To provide technical advices to users on infrastructure requirements and network integration of the IT system to support business requirements;;2. To supervise the contractors / suppliers to design the infrastructure architecture and implement the IT system;;3. To provide technical advices on integration of the system into C&amp;ED departmental network;;4. To supervise a team of contract System Analyst / Analyst Programmer in the SDLC; ;5. To perform quality control and quality assurance in the SDLC; and;6. To perform any works assigned by supervisor. ;"</t>
  </si>
  <si>
    <t>"The candidate should have:;- Solid experience in IT infrastructure provisioning and management;;- Solid experience in designing, implementing and supporting government departmental networking, site preparation and database;;- Solid experience in implementing security infrastructure and compliance activities such as security risk assessment and audit (SRAA);;- Solid experience in implementing large scale critical systems with 7x24, high availability and disaster recovery requirements; and;- Experience in performing quality control of IT services provided by contractor.;;Travelling within HKSARG, such as visiting user departments' offices at remote locations or entry/exit control points, may be required. ;Technical Skills: ;. At least 5 years' experience in Infrastructure (INF); ;. At least 4 years' experience in Network Design (NDN); ;. At least 2 years' experience in Oracle RDBMS (ODB); ;. 2 years' experience in System Implementation and Maintenance/Support (SIM) is an advantage; ;. 2 years' experience in IT Security (ITS) is an advantage; ;. 2 years' experience in Internet/ Intranet (INT) is an advantage; ;. 1 year's experience in IT Planning (ITP) is an advantage; ;. 1 year's experience in Disaster Recovery Planning (DRP) is an advantage; ;. 1 year's experience in J2EE Development (JDE) is an advantage; ;. 1 year's experience in Multi-vendor Mission Critical System (MCS) is an advantage; ;. 1 year's experience in Multi-tier System Integration (MSI) is an advantage; ;. 1 year's experience in Server Virtualisation Technology (SVT) is an advantage; ;. 1 year's experience in Unified Modeling Language (UML) is an advantage; ;. 1 year's experience in XML (XML) is an advantage. ;Non-technical Skills: ;. At least 3 years' experience in work with the Government (GOV); ;. At least 3 years' experience in site preparation (SPE); ;. At least 2 years' experience in IT service/outsourcing management (OUT); ;. Good written English is an advantage. ;- Bachelor's degree/Higher Diploma in Computer Science, IT or equivalent; ;- At least 6 years' post-qualification experience in which at least 2 years' relevant experience in a similar post and in a comparable 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</si>
</sst>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2"/>
      <color theme="1"/>
      <name val="新細明體"/>
      <family val="2"/>
      <charset val="136"/>
      <scheme val="minor"/>
    </font>
    <font>
      <sz val="12"/>
      <color theme="1"/>
      <name val="新細明體"/>
      <family val="2"/>
      <charset val="136"/>
      <scheme val="minor"/>
    </font>
    <font>
      <sz val="18"/>
      <color theme="3"/>
      <name val="新細明體"/>
      <family val="2"/>
      <charset val="136"/>
      <scheme val="major"/>
    </font>
    <font>
      <b/>
      <sz val="15"/>
      <color theme="3"/>
      <name val="新細明體"/>
      <family val="2"/>
      <charset val="136"/>
      <scheme val="minor"/>
    </font>
    <font>
      <b/>
      <sz val="13"/>
      <color theme="3"/>
      <name val="新細明體"/>
      <family val="2"/>
      <charset val="136"/>
      <scheme val="minor"/>
    </font>
    <font>
      <b/>
      <sz val="11"/>
      <color theme="3"/>
      <name val="新細明體"/>
      <family val="2"/>
      <charset val="136"/>
      <scheme val="minor"/>
    </font>
    <font>
      <sz val="12"/>
      <color rgb="FF006100"/>
      <name val="新細明體"/>
      <family val="2"/>
      <charset val="136"/>
      <scheme val="minor"/>
    </font>
    <font>
      <sz val="12"/>
      <color rgb="FF9C0006"/>
      <name val="新細明體"/>
      <family val="2"/>
      <charset val="136"/>
      <scheme val="minor"/>
    </font>
    <font>
      <sz val="12"/>
      <color rgb="FF9C6500"/>
      <name val="新細明體"/>
      <family val="2"/>
      <charset val="136"/>
      <scheme val="minor"/>
    </font>
    <font>
      <sz val="12"/>
      <color rgb="FF3F3F76"/>
      <name val="新細明體"/>
      <family val="2"/>
      <charset val="136"/>
      <scheme val="minor"/>
    </font>
    <font>
      <b/>
      <sz val="12"/>
      <color rgb="FF3F3F3F"/>
      <name val="新細明體"/>
      <family val="2"/>
      <charset val="136"/>
      <scheme val="minor"/>
    </font>
    <font>
      <b/>
      <sz val="12"/>
      <color rgb="FFFA7D00"/>
      <name val="新細明體"/>
      <family val="2"/>
      <charset val="136"/>
      <scheme val="minor"/>
    </font>
    <font>
      <sz val="12"/>
      <color rgb="FFFA7D00"/>
      <name val="新細明體"/>
      <family val="2"/>
      <charset val="136"/>
      <scheme val="minor"/>
    </font>
    <font>
      <b/>
      <sz val="12"/>
      <color theme="0"/>
      <name val="新細明體"/>
      <family val="2"/>
      <charset val="136"/>
      <scheme val="minor"/>
    </font>
    <font>
      <sz val="12"/>
      <color rgb="FFFF0000"/>
      <name val="新細明體"/>
      <family val="2"/>
      <charset val="136"/>
      <scheme val="minor"/>
    </font>
    <font>
      <i/>
      <sz val="12"/>
      <color rgb="FF7F7F7F"/>
      <name val="新細明體"/>
      <family val="2"/>
      <charset val="136"/>
      <scheme val="minor"/>
    </font>
    <font>
      <b/>
      <sz val="12"/>
      <color theme="1"/>
      <name val="新細明體"/>
      <family val="2"/>
      <charset val="136"/>
      <scheme val="minor"/>
    </font>
    <font>
      <sz val="12"/>
      <color theme="0"/>
      <name val="新細明體"/>
      <family val="2"/>
      <charset val="136"/>
      <scheme val="minor"/>
    </font>
    <font>
      <sz val="9"/>
      <name val="新細明體"/>
      <family val="2"/>
      <charset val="136"/>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2">
    <xf numFmtId="0" fontId="0" fillId="0" borderId="0" xfId="0">
      <alignment vertical="center"/>
    </xf>
    <xf numFmtId="15" fontId="0" fillId="0" borderId="0" xfId="0" applyNumberFormat="1">
      <alignment vertical="center"/>
    </xf>
  </cellXfs>
  <cellStyles count="42">
    <cellStyle name="20% - 輔色1" xfId="19" builtinId="30" customBuiltin="1"/>
    <cellStyle name="20% - 輔色2" xfId="23" builtinId="34" customBuiltin="1"/>
    <cellStyle name="20% - 輔色3" xfId="27" builtinId="38" customBuiltin="1"/>
    <cellStyle name="20% - 輔色4" xfId="31" builtinId="42" customBuiltin="1"/>
    <cellStyle name="20% - 輔色5" xfId="35" builtinId="46" customBuiltin="1"/>
    <cellStyle name="20% - 輔色6" xfId="39" builtinId="50" customBuiltin="1"/>
    <cellStyle name="40% - 輔色1" xfId="20" builtinId="31" customBuiltin="1"/>
    <cellStyle name="40% - 輔色2" xfId="24" builtinId="35" customBuiltin="1"/>
    <cellStyle name="40% - 輔色3" xfId="28" builtinId="39" customBuiltin="1"/>
    <cellStyle name="40% - 輔色4" xfId="32" builtinId="43" customBuiltin="1"/>
    <cellStyle name="40% - 輔色5" xfId="36" builtinId="47" customBuiltin="1"/>
    <cellStyle name="40% - 輔色6" xfId="40" builtinId="51" customBuiltin="1"/>
    <cellStyle name="60% - 輔色1" xfId="21" builtinId="32" customBuiltin="1"/>
    <cellStyle name="60% - 輔色2" xfId="25" builtinId="36" customBuiltin="1"/>
    <cellStyle name="60% - 輔色3" xfId="29" builtinId="40" customBuiltin="1"/>
    <cellStyle name="60% - 輔色4" xfId="33" builtinId="44" customBuiltin="1"/>
    <cellStyle name="60% - 輔色5" xfId="37" builtinId="48" customBuiltin="1"/>
    <cellStyle name="60% - 輔色6" xfId="41" builtinId="52" customBuiltin="1"/>
    <cellStyle name="一般" xfId="0" builtinId="0"/>
    <cellStyle name="中等" xfId="8" builtinId="28" customBuiltin="1"/>
    <cellStyle name="合計" xfId="17" builtinId="25" customBuiltin="1"/>
    <cellStyle name="好" xfId="6" builtinId="26" customBuiltin="1"/>
    <cellStyle name="計算方式" xfId="11" builtinId="22" customBuiltin="1"/>
    <cellStyle name="連結的儲存格" xfId="12" builtinId="24" customBuiltin="1"/>
    <cellStyle name="備註" xfId="15" builtinId="10" customBuiltin="1"/>
    <cellStyle name="說明文字" xfId="16" builtinId="53" customBuiltin="1"/>
    <cellStyle name="輔色1" xfId="18" builtinId="29" customBuiltin="1"/>
    <cellStyle name="輔色2" xfId="22" builtinId="33" customBuiltin="1"/>
    <cellStyle name="輔色3" xfId="26" builtinId="37" customBuiltin="1"/>
    <cellStyle name="輔色4" xfId="30" builtinId="41" customBuiltin="1"/>
    <cellStyle name="輔色5" xfId="34" builtinId="45" customBuiltin="1"/>
    <cellStyle name="輔色6" xfId="38" builtinId="49" customBuiltin="1"/>
    <cellStyle name="標題" xfId="1" builtinId="15" customBuiltin="1"/>
    <cellStyle name="標題 1" xfId="2" builtinId="16" customBuiltin="1"/>
    <cellStyle name="標題 2" xfId="3" builtinId="17" customBuiltin="1"/>
    <cellStyle name="標題 3" xfId="4" builtinId="18" customBuiltin="1"/>
    <cellStyle name="標題 4" xfId="5" builtinId="19" customBuiltin="1"/>
    <cellStyle name="輸入" xfId="9" builtinId="20" customBuiltin="1"/>
    <cellStyle name="輸出" xfId="10" builtinId="21" customBuiltin="1"/>
    <cellStyle name="檢查儲存格" xfId="13" builtinId="23" customBuiltin="1"/>
    <cellStyle name="壞" xfId="7" builtinId="27" customBuiltin="1"/>
    <cellStyle name="警告文字"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5"/>
  <sheetViews>
    <sheetView tabSelected="1" workbookViewId="0"/>
  </sheetViews>
  <sheetFormatPr defaultRowHeight="16.5" x14ac:dyDescent="0.25"/>
  <sheetData>
    <row r="1" spans="1:2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25">
      <c r="A2" t="s">
        <v>21</v>
      </c>
    </row>
    <row r="3" spans="1:21" x14ac:dyDescent="0.25">
      <c r="A3">
        <v>32875</v>
      </c>
      <c r="B3" t="s">
        <v>22</v>
      </c>
      <c r="C3">
        <v>1</v>
      </c>
      <c r="D3" t="s">
        <v>23</v>
      </c>
      <c r="E3" t="s">
        <v>24</v>
      </c>
      <c r="F3" s="1">
        <v>45719</v>
      </c>
      <c r="G3" t="s">
        <v>25</v>
      </c>
      <c r="H3" t="s">
        <v>26</v>
      </c>
      <c r="I3" t="s">
        <v>27</v>
      </c>
      <c r="J3" t="s">
        <v>28</v>
      </c>
      <c r="K3" t="s">
        <v>29</v>
      </c>
      <c r="L3" t="s">
        <v>30</v>
      </c>
      <c r="M3" t="s">
        <v>31</v>
      </c>
      <c r="N3">
        <v>4</v>
      </c>
      <c r="O3">
        <v>2</v>
      </c>
      <c r="P3" t="s">
        <v>32</v>
      </c>
      <c r="Q3" t="s">
        <v>33</v>
      </c>
      <c r="R3" s="1">
        <v>45705</v>
      </c>
      <c r="S3" t="s">
        <v>34</v>
      </c>
      <c r="T3" t="s">
        <v>35</v>
      </c>
      <c r="U3" t="str">
        <f>HYPERLINK("https://www.infotech.com.hk/itjs/job/fe-view.do?method=feView&amp;jjKey=32875")</f>
        <v>https://www.infotech.com.hk/itjs/job/fe-view.do?method=feView&amp;jjKey=32875</v>
      </c>
    </row>
    <row r="4" spans="1:21" x14ac:dyDescent="0.25">
      <c r="A4">
        <v>32878</v>
      </c>
      <c r="B4" t="s">
        <v>36</v>
      </c>
      <c r="C4">
        <v>1</v>
      </c>
      <c r="D4" t="s">
        <v>37</v>
      </c>
      <c r="E4" t="s">
        <v>24</v>
      </c>
      <c r="F4" s="1">
        <v>45721</v>
      </c>
      <c r="G4" t="s">
        <v>38</v>
      </c>
      <c r="H4" t="s">
        <v>26</v>
      </c>
      <c r="I4" t="s">
        <v>27</v>
      </c>
      <c r="J4" t="s">
        <v>28</v>
      </c>
      <c r="K4" t="s">
        <v>29</v>
      </c>
      <c r="L4" t="s">
        <v>30</v>
      </c>
      <c r="M4" t="s">
        <v>39</v>
      </c>
      <c r="N4">
        <v>4</v>
      </c>
      <c r="O4">
        <v>2</v>
      </c>
      <c r="P4" t="s">
        <v>40</v>
      </c>
      <c r="Q4" t="s">
        <v>33</v>
      </c>
      <c r="R4" s="1">
        <v>45707</v>
      </c>
      <c r="S4" t="s">
        <v>34</v>
      </c>
      <c r="T4" t="s">
        <v>35</v>
      </c>
      <c r="U4" t="str">
        <f>HYPERLINK("https://www.infotech.com.hk/itjs/job/fe-view.do?method=feView&amp;jjKey=32878")</f>
        <v>https://www.infotech.com.hk/itjs/job/fe-view.do?method=feView&amp;jjKey=32878</v>
      </c>
    </row>
    <row r="5" spans="1:21" x14ac:dyDescent="0.25">
      <c r="A5">
        <v>32848</v>
      </c>
      <c r="B5" t="s">
        <v>41</v>
      </c>
      <c r="C5">
        <v>1</v>
      </c>
      <c r="D5" t="s">
        <v>37</v>
      </c>
      <c r="E5" t="s">
        <v>24</v>
      </c>
      <c r="F5" s="1">
        <v>45720</v>
      </c>
      <c r="G5" t="s">
        <v>25</v>
      </c>
      <c r="H5" t="s">
        <v>26</v>
      </c>
      <c r="I5" t="s">
        <v>27</v>
      </c>
      <c r="J5" t="s">
        <v>42</v>
      </c>
      <c r="K5" t="s">
        <v>29</v>
      </c>
      <c r="L5" t="s">
        <v>43</v>
      </c>
      <c r="M5" t="s">
        <v>44</v>
      </c>
      <c r="N5">
        <v>4</v>
      </c>
      <c r="O5">
        <v>1</v>
      </c>
      <c r="P5" t="s">
        <v>45</v>
      </c>
      <c r="Q5" t="s">
        <v>33</v>
      </c>
      <c r="R5" s="1">
        <v>45706</v>
      </c>
      <c r="S5" t="s">
        <v>34</v>
      </c>
      <c r="T5" t="s">
        <v>35</v>
      </c>
      <c r="U5" t="str">
        <f>HYPERLINK("https://www.infotech.com.hk/itjs/job/fe-view.do?method=feView&amp;jjKey=32848")</f>
        <v>https://www.infotech.com.hk/itjs/job/fe-view.do?method=feView&amp;jjKey=32848</v>
      </c>
    </row>
    <row r="6" spans="1:21" x14ac:dyDescent="0.25">
      <c r="A6">
        <v>31500</v>
      </c>
      <c r="B6" t="s">
        <v>46</v>
      </c>
      <c r="C6">
        <v>1</v>
      </c>
      <c r="D6" t="s">
        <v>37</v>
      </c>
      <c r="E6" t="s">
        <v>24</v>
      </c>
      <c r="F6" s="1">
        <v>45707</v>
      </c>
      <c r="G6" t="s">
        <v>47</v>
      </c>
      <c r="H6" t="s">
        <v>26</v>
      </c>
      <c r="I6" t="s">
        <v>27</v>
      </c>
      <c r="J6" t="s">
        <v>48</v>
      </c>
      <c r="K6" t="s">
        <v>29</v>
      </c>
      <c r="L6" t="s">
        <v>49</v>
      </c>
      <c r="M6" t="s">
        <v>50</v>
      </c>
      <c r="N6">
        <v>7</v>
      </c>
      <c r="O6">
        <v>4</v>
      </c>
      <c r="P6" t="s">
        <v>51</v>
      </c>
      <c r="Q6" t="s">
        <v>33</v>
      </c>
      <c r="R6" s="1">
        <v>45694</v>
      </c>
      <c r="S6" t="s">
        <v>34</v>
      </c>
      <c r="T6" t="s">
        <v>35</v>
      </c>
      <c r="U6" t="str">
        <f>HYPERLINK("https://www.infotech.com.hk/itjs/job/fe-view.do?method=feView&amp;jjKey=31500")</f>
        <v>https://www.infotech.com.hk/itjs/job/fe-view.do?method=feView&amp;jjKey=31500</v>
      </c>
    </row>
    <row r="7" spans="1:21" x14ac:dyDescent="0.25">
      <c r="A7">
        <v>32840</v>
      </c>
      <c r="B7" t="s">
        <v>52</v>
      </c>
      <c r="C7">
        <v>1</v>
      </c>
      <c r="D7" t="s">
        <v>37</v>
      </c>
      <c r="E7" t="s">
        <v>24</v>
      </c>
      <c r="F7" s="1">
        <v>45720</v>
      </c>
      <c r="G7" t="s">
        <v>25</v>
      </c>
      <c r="H7" t="s">
        <v>26</v>
      </c>
      <c r="I7" t="s">
        <v>27</v>
      </c>
      <c r="J7" t="s">
        <v>42</v>
      </c>
      <c r="K7" t="s">
        <v>29</v>
      </c>
      <c r="L7" t="s">
        <v>53</v>
      </c>
      <c r="M7" t="s">
        <v>54</v>
      </c>
      <c r="N7">
        <v>4</v>
      </c>
      <c r="O7">
        <v>1</v>
      </c>
      <c r="P7" t="s">
        <v>55</v>
      </c>
      <c r="Q7" t="s">
        <v>33</v>
      </c>
      <c r="R7" s="1">
        <v>45706</v>
      </c>
      <c r="S7" t="s">
        <v>34</v>
      </c>
      <c r="T7" t="s">
        <v>35</v>
      </c>
      <c r="U7" t="str">
        <f>HYPERLINK("https://www.infotech.com.hk/itjs/job/fe-view.do?method=feView&amp;jjKey=32840")</f>
        <v>https://www.infotech.com.hk/itjs/job/fe-view.do?method=feView&amp;jjKey=32840</v>
      </c>
    </row>
    <row r="8" spans="1:21" x14ac:dyDescent="0.25">
      <c r="A8">
        <v>32867</v>
      </c>
      <c r="B8" t="s">
        <v>56</v>
      </c>
      <c r="C8">
        <v>1</v>
      </c>
      <c r="D8" t="s">
        <v>37</v>
      </c>
      <c r="E8" t="s">
        <v>24</v>
      </c>
      <c r="F8" s="1">
        <v>45719</v>
      </c>
      <c r="G8" t="s">
        <v>57</v>
      </c>
      <c r="H8" t="s">
        <v>26</v>
      </c>
      <c r="I8" t="s">
        <v>27</v>
      </c>
      <c r="J8" t="s">
        <v>28</v>
      </c>
      <c r="K8" t="s">
        <v>29</v>
      </c>
      <c r="L8" t="s">
        <v>58</v>
      </c>
      <c r="M8" t="s">
        <v>59</v>
      </c>
      <c r="N8">
        <v>4</v>
      </c>
      <c r="O8">
        <v>1</v>
      </c>
      <c r="P8" t="s">
        <v>60</v>
      </c>
      <c r="Q8" t="s">
        <v>33</v>
      </c>
      <c r="R8" s="1">
        <v>45705</v>
      </c>
      <c r="S8" t="s">
        <v>34</v>
      </c>
      <c r="T8" t="s">
        <v>35</v>
      </c>
      <c r="U8" t="str">
        <f>HYPERLINK("https://www.infotech.com.hk/itjs/job/fe-view.do?method=feView&amp;jjKey=32867")</f>
        <v>https://www.infotech.com.hk/itjs/job/fe-view.do?method=feView&amp;jjKey=32867</v>
      </c>
    </row>
    <row r="9" spans="1:21" x14ac:dyDescent="0.25">
      <c r="A9">
        <v>32846</v>
      </c>
      <c r="B9" t="s">
        <v>61</v>
      </c>
      <c r="C9">
        <v>1</v>
      </c>
      <c r="D9" t="s">
        <v>37</v>
      </c>
      <c r="E9" t="s">
        <v>24</v>
      </c>
      <c r="F9" s="1">
        <v>45720</v>
      </c>
      <c r="G9" t="s">
        <v>25</v>
      </c>
      <c r="H9" t="s">
        <v>26</v>
      </c>
      <c r="I9" t="s">
        <v>27</v>
      </c>
      <c r="J9" t="s">
        <v>42</v>
      </c>
      <c r="K9" t="s">
        <v>29</v>
      </c>
      <c r="L9" t="s">
        <v>62</v>
      </c>
      <c r="M9" t="s">
        <v>63</v>
      </c>
      <c r="N9">
        <v>4</v>
      </c>
      <c r="O9">
        <v>1</v>
      </c>
      <c r="P9" t="s">
        <v>64</v>
      </c>
      <c r="Q9" t="s">
        <v>33</v>
      </c>
      <c r="R9" s="1">
        <v>45706</v>
      </c>
      <c r="S9" t="s">
        <v>34</v>
      </c>
      <c r="T9" t="s">
        <v>35</v>
      </c>
      <c r="U9" t="str">
        <f>HYPERLINK("https://www.infotech.com.hk/itjs/job/fe-view.do?method=feView&amp;jjKey=32846")</f>
        <v>https://www.infotech.com.hk/itjs/job/fe-view.do?method=feView&amp;jjKey=32846</v>
      </c>
    </row>
    <row r="10" spans="1:21" x14ac:dyDescent="0.25">
      <c r="A10">
        <v>32877</v>
      </c>
      <c r="B10" t="s">
        <v>65</v>
      </c>
      <c r="C10">
        <v>1</v>
      </c>
      <c r="D10" t="s">
        <v>23</v>
      </c>
      <c r="E10" t="s">
        <v>24</v>
      </c>
      <c r="F10" s="1">
        <v>45721</v>
      </c>
      <c r="G10" t="s">
        <v>38</v>
      </c>
      <c r="H10" t="s">
        <v>26</v>
      </c>
      <c r="I10" t="s">
        <v>27</v>
      </c>
      <c r="J10" t="s">
        <v>28</v>
      </c>
      <c r="K10" t="s">
        <v>29</v>
      </c>
      <c r="L10" t="s">
        <v>30</v>
      </c>
      <c r="M10" t="s">
        <v>66</v>
      </c>
      <c r="N10">
        <v>6</v>
      </c>
      <c r="O10">
        <v>2</v>
      </c>
      <c r="P10" t="s">
        <v>67</v>
      </c>
      <c r="Q10" t="s">
        <v>33</v>
      </c>
      <c r="R10" s="1">
        <v>45707</v>
      </c>
      <c r="S10" t="s">
        <v>34</v>
      </c>
      <c r="T10" t="s">
        <v>35</v>
      </c>
      <c r="U10" t="str">
        <f>HYPERLINK("https://www.infotech.com.hk/itjs/job/fe-view.do?method=feView&amp;jjKey=32877")</f>
        <v>https://www.infotech.com.hk/itjs/job/fe-view.do?method=feView&amp;jjKey=32877</v>
      </c>
    </row>
    <row r="11" spans="1:21" x14ac:dyDescent="0.25">
      <c r="A11">
        <v>32861</v>
      </c>
      <c r="B11" t="s">
        <v>68</v>
      </c>
      <c r="C11">
        <v>1</v>
      </c>
      <c r="D11" t="s">
        <v>23</v>
      </c>
      <c r="E11" t="s">
        <v>24</v>
      </c>
      <c r="F11" s="1">
        <v>45720</v>
      </c>
      <c r="G11" t="s">
        <v>69</v>
      </c>
      <c r="H11" t="s">
        <v>26</v>
      </c>
      <c r="I11" t="s">
        <v>27</v>
      </c>
      <c r="J11" t="s">
        <v>70</v>
      </c>
      <c r="K11" t="s">
        <v>29</v>
      </c>
      <c r="L11" t="s">
        <v>71</v>
      </c>
      <c r="M11" t="s">
        <v>72</v>
      </c>
      <c r="N11">
        <v>6</v>
      </c>
      <c r="O11">
        <v>4</v>
      </c>
      <c r="P11" t="s">
        <v>73</v>
      </c>
      <c r="Q11" t="s">
        <v>33</v>
      </c>
      <c r="R11" s="1">
        <v>45706</v>
      </c>
      <c r="S11" t="s">
        <v>34</v>
      </c>
      <c r="T11" t="s">
        <v>35</v>
      </c>
      <c r="U11" t="str">
        <f>HYPERLINK("https://www.infotech.com.hk/itjs/job/fe-view.do?method=feView&amp;jjKey=32861")</f>
        <v>https://www.infotech.com.hk/itjs/job/fe-view.do?method=feView&amp;jjKey=32861</v>
      </c>
    </row>
    <row r="12" spans="1:21" x14ac:dyDescent="0.25">
      <c r="A12">
        <v>31175</v>
      </c>
      <c r="B12" t="s">
        <v>74</v>
      </c>
      <c r="C12">
        <v>1</v>
      </c>
      <c r="D12" t="s">
        <v>37</v>
      </c>
      <c r="E12" t="s">
        <v>24</v>
      </c>
      <c r="F12" s="1">
        <v>45721</v>
      </c>
      <c r="G12" t="s">
        <v>47</v>
      </c>
      <c r="H12" t="s">
        <v>26</v>
      </c>
      <c r="I12" t="s">
        <v>27</v>
      </c>
      <c r="J12" t="s">
        <v>75</v>
      </c>
      <c r="K12" t="s">
        <v>29</v>
      </c>
      <c r="L12" t="s">
        <v>76</v>
      </c>
      <c r="M12" t="s">
        <v>77</v>
      </c>
      <c r="N12">
        <v>6</v>
      </c>
      <c r="O12">
        <v>3</v>
      </c>
      <c r="P12" t="s">
        <v>78</v>
      </c>
      <c r="Q12" t="s">
        <v>33</v>
      </c>
      <c r="R12" s="1">
        <v>45707</v>
      </c>
      <c r="S12" t="s">
        <v>34</v>
      </c>
      <c r="T12" t="s">
        <v>35</v>
      </c>
      <c r="U12" t="str">
        <f>HYPERLINK("https://www.infotech.com.hk/itjs/job/fe-view.do?method=feView&amp;jjKey=31175")</f>
        <v>https://www.infotech.com.hk/itjs/job/fe-view.do?method=feView&amp;jjKey=31175</v>
      </c>
    </row>
    <row r="13" spans="1:21" x14ac:dyDescent="0.25">
      <c r="A13">
        <v>32841</v>
      </c>
      <c r="B13" t="s">
        <v>79</v>
      </c>
      <c r="C13">
        <v>1</v>
      </c>
      <c r="D13" t="s">
        <v>37</v>
      </c>
      <c r="E13" t="s">
        <v>24</v>
      </c>
      <c r="F13" s="1">
        <v>45720</v>
      </c>
      <c r="G13" t="s">
        <v>25</v>
      </c>
      <c r="H13" t="s">
        <v>26</v>
      </c>
      <c r="I13" t="s">
        <v>27</v>
      </c>
      <c r="J13" t="s">
        <v>42</v>
      </c>
      <c r="K13" t="s">
        <v>29</v>
      </c>
      <c r="L13" t="s">
        <v>53</v>
      </c>
      <c r="M13" t="s">
        <v>80</v>
      </c>
      <c r="N13">
        <v>4</v>
      </c>
      <c r="O13">
        <v>1</v>
      </c>
      <c r="P13" t="s">
        <v>81</v>
      </c>
      <c r="Q13" t="s">
        <v>33</v>
      </c>
      <c r="R13" s="1">
        <v>45706</v>
      </c>
      <c r="S13" t="s">
        <v>34</v>
      </c>
      <c r="T13" t="s">
        <v>35</v>
      </c>
      <c r="U13" t="str">
        <f>HYPERLINK("https://www.infotech.com.hk/itjs/job/fe-view.do?method=feView&amp;jjKey=32841")</f>
        <v>https://www.infotech.com.hk/itjs/job/fe-view.do?method=feView&amp;jjKey=32841</v>
      </c>
    </row>
    <row r="14" spans="1:21" x14ac:dyDescent="0.25">
      <c r="A14">
        <v>32862</v>
      </c>
      <c r="B14" t="s">
        <v>82</v>
      </c>
      <c r="C14">
        <v>1</v>
      </c>
      <c r="D14" t="s">
        <v>23</v>
      </c>
      <c r="E14" t="s">
        <v>24</v>
      </c>
      <c r="F14" s="1">
        <v>45720</v>
      </c>
      <c r="G14" t="s">
        <v>69</v>
      </c>
      <c r="H14" t="s">
        <v>26</v>
      </c>
      <c r="I14" t="s">
        <v>27</v>
      </c>
      <c r="J14" t="s">
        <v>70</v>
      </c>
      <c r="K14" t="s">
        <v>29</v>
      </c>
      <c r="L14" t="s">
        <v>83</v>
      </c>
      <c r="M14" t="s">
        <v>84</v>
      </c>
      <c r="N14">
        <v>6</v>
      </c>
      <c r="O14">
        <v>4</v>
      </c>
      <c r="P14" t="s">
        <v>73</v>
      </c>
      <c r="Q14" t="s">
        <v>33</v>
      </c>
      <c r="R14" s="1">
        <v>45706</v>
      </c>
      <c r="S14" t="s">
        <v>34</v>
      </c>
      <c r="T14" t="s">
        <v>35</v>
      </c>
      <c r="U14" t="str">
        <f>HYPERLINK("https://www.infotech.com.hk/itjs/job/fe-view.do?method=feView&amp;jjKey=32862")</f>
        <v>https://www.infotech.com.hk/itjs/job/fe-view.do?method=feView&amp;jjKey=32862</v>
      </c>
    </row>
    <row r="15" spans="1:21" x14ac:dyDescent="0.25">
      <c r="A15">
        <v>31649</v>
      </c>
      <c r="B15" t="s">
        <v>85</v>
      </c>
      <c r="C15">
        <v>1</v>
      </c>
      <c r="D15" t="s">
        <v>37</v>
      </c>
      <c r="E15" t="s">
        <v>24</v>
      </c>
      <c r="F15" s="1">
        <v>45721</v>
      </c>
      <c r="G15" t="s">
        <v>86</v>
      </c>
      <c r="H15" t="s">
        <v>26</v>
      </c>
      <c r="I15" t="s">
        <v>27</v>
      </c>
      <c r="J15" t="s">
        <v>87</v>
      </c>
      <c r="K15" t="s">
        <v>29</v>
      </c>
      <c r="L15" t="s">
        <v>88</v>
      </c>
      <c r="M15" t="s">
        <v>89</v>
      </c>
      <c r="N15">
        <v>4</v>
      </c>
      <c r="O15">
        <v>1</v>
      </c>
      <c r="P15" t="s">
        <v>90</v>
      </c>
      <c r="Q15" t="s">
        <v>33</v>
      </c>
      <c r="R15" s="1">
        <v>45707</v>
      </c>
      <c r="S15" t="s">
        <v>34</v>
      </c>
      <c r="T15" t="s">
        <v>35</v>
      </c>
      <c r="U15" t="str">
        <f>HYPERLINK("https://www.infotech.com.hk/itjs/job/fe-view.do?method=feView&amp;jjKey=31649")</f>
        <v>https://www.infotech.com.hk/itjs/job/fe-view.do?method=feView&amp;jjKey=31649</v>
      </c>
    </row>
    <row r="16" spans="1:21" x14ac:dyDescent="0.25">
      <c r="A16">
        <v>32847</v>
      </c>
      <c r="B16" t="s">
        <v>91</v>
      </c>
      <c r="C16">
        <v>1</v>
      </c>
      <c r="D16" t="s">
        <v>37</v>
      </c>
      <c r="E16" t="s">
        <v>24</v>
      </c>
      <c r="F16" s="1">
        <v>45720</v>
      </c>
      <c r="G16" t="s">
        <v>25</v>
      </c>
      <c r="H16" t="s">
        <v>26</v>
      </c>
      <c r="I16" t="s">
        <v>27</v>
      </c>
      <c r="J16" t="s">
        <v>42</v>
      </c>
      <c r="K16" t="s">
        <v>29</v>
      </c>
      <c r="L16" t="s">
        <v>62</v>
      </c>
      <c r="M16" t="s">
        <v>92</v>
      </c>
      <c r="N16">
        <v>4</v>
      </c>
      <c r="O16">
        <v>1</v>
      </c>
      <c r="P16" t="s">
        <v>93</v>
      </c>
      <c r="Q16" t="s">
        <v>33</v>
      </c>
      <c r="R16" s="1">
        <v>45706</v>
      </c>
      <c r="S16" t="s">
        <v>34</v>
      </c>
      <c r="T16" t="s">
        <v>35</v>
      </c>
      <c r="U16" t="str">
        <f>HYPERLINK("https://www.infotech.com.hk/itjs/job/fe-view.do?method=feView&amp;jjKey=32847")</f>
        <v>https://www.infotech.com.hk/itjs/job/fe-view.do?method=feView&amp;jjKey=32847</v>
      </c>
    </row>
    <row r="17" spans="1:21" x14ac:dyDescent="0.25">
      <c r="A17">
        <v>32845</v>
      </c>
      <c r="B17" t="s">
        <v>94</v>
      </c>
      <c r="C17">
        <v>1</v>
      </c>
      <c r="D17" t="s">
        <v>37</v>
      </c>
      <c r="E17" t="s">
        <v>24</v>
      </c>
      <c r="F17" s="1">
        <v>45720</v>
      </c>
      <c r="G17" t="s">
        <v>25</v>
      </c>
      <c r="H17" t="s">
        <v>26</v>
      </c>
      <c r="I17" t="s">
        <v>27</v>
      </c>
      <c r="J17" t="s">
        <v>42</v>
      </c>
      <c r="K17" t="s">
        <v>29</v>
      </c>
      <c r="L17" t="s">
        <v>95</v>
      </c>
      <c r="M17" t="s">
        <v>96</v>
      </c>
      <c r="N17">
        <v>4</v>
      </c>
      <c r="O17">
        <v>1</v>
      </c>
      <c r="P17" t="s">
        <v>97</v>
      </c>
      <c r="Q17" t="s">
        <v>33</v>
      </c>
      <c r="R17" s="1">
        <v>45706</v>
      </c>
      <c r="S17" t="s">
        <v>34</v>
      </c>
      <c r="T17" t="s">
        <v>35</v>
      </c>
      <c r="U17" t="str">
        <f>HYPERLINK("https://www.infotech.com.hk/itjs/job/fe-view.do?method=feView&amp;jjKey=32845")</f>
        <v>https://www.infotech.com.hk/itjs/job/fe-view.do?method=feView&amp;jjKey=32845</v>
      </c>
    </row>
    <row r="18" spans="1:21" x14ac:dyDescent="0.25">
      <c r="A18">
        <v>32874</v>
      </c>
      <c r="B18" t="s">
        <v>98</v>
      </c>
      <c r="C18">
        <v>1</v>
      </c>
      <c r="D18" t="s">
        <v>23</v>
      </c>
      <c r="E18" t="s">
        <v>24</v>
      </c>
      <c r="F18" s="1">
        <v>45719</v>
      </c>
      <c r="G18" t="s">
        <v>25</v>
      </c>
      <c r="H18" t="s">
        <v>26</v>
      </c>
      <c r="I18" t="s">
        <v>27</v>
      </c>
      <c r="J18" t="s">
        <v>28</v>
      </c>
      <c r="K18" t="s">
        <v>29</v>
      </c>
      <c r="L18" t="s">
        <v>30</v>
      </c>
      <c r="M18" t="s">
        <v>31</v>
      </c>
      <c r="N18">
        <v>4</v>
      </c>
      <c r="O18">
        <v>2</v>
      </c>
      <c r="P18" t="s">
        <v>99</v>
      </c>
      <c r="Q18" t="s">
        <v>33</v>
      </c>
      <c r="R18" s="1">
        <v>45705</v>
      </c>
      <c r="S18" t="s">
        <v>34</v>
      </c>
      <c r="T18" t="s">
        <v>35</v>
      </c>
      <c r="U18" t="str">
        <f>HYPERLINK("https://www.infotech.com.hk/itjs/job/fe-view.do?method=feView&amp;jjKey=32874")</f>
        <v>https://www.infotech.com.hk/itjs/job/fe-view.do?method=feView&amp;jjKey=32874</v>
      </c>
    </row>
    <row r="19" spans="1:21" x14ac:dyDescent="0.25">
      <c r="A19">
        <v>32849</v>
      </c>
      <c r="B19" t="s">
        <v>100</v>
      </c>
      <c r="C19">
        <v>1</v>
      </c>
      <c r="D19" t="s">
        <v>37</v>
      </c>
      <c r="E19" t="s">
        <v>24</v>
      </c>
      <c r="F19" s="1">
        <v>45720</v>
      </c>
      <c r="G19" t="s">
        <v>25</v>
      </c>
      <c r="H19" t="s">
        <v>26</v>
      </c>
      <c r="I19" t="s">
        <v>27</v>
      </c>
      <c r="J19" t="s">
        <v>42</v>
      </c>
      <c r="K19" t="s">
        <v>29</v>
      </c>
      <c r="L19" t="s">
        <v>101</v>
      </c>
      <c r="M19" t="s">
        <v>102</v>
      </c>
      <c r="N19">
        <v>4</v>
      </c>
      <c r="O19">
        <v>1</v>
      </c>
      <c r="P19" t="s">
        <v>103</v>
      </c>
      <c r="Q19" t="s">
        <v>33</v>
      </c>
      <c r="R19" s="1">
        <v>45706</v>
      </c>
      <c r="S19" t="s">
        <v>34</v>
      </c>
      <c r="T19" t="s">
        <v>35</v>
      </c>
      <c r="U19" t="str">
        <f>HYPERLINK("https://www.infotech.com.hk/itjs/job/fe-view.do?method=feView&amp;jjKey=32849")</f>
        <v>https://www.infotech.com.hk/itjs/job/fe-view.do?method=feView&amp;jjKey=32849</v>
      </c>
    </row>
    <row r="20" spans="1:21" x14ac:dyDescent="0.25">
      <c r="A20">
        <v>31984</v>
      </c>
      <c r="B20" t="s">
        <v>104</v>
      </c>
      <c r="C20">
        <v>1</v>
      </c>
      <c r="D20" t="s">
        <v>37</v>
      </c>
      <c r="E20" t="s">
        <v>24</v>
      </c>
      <c r="F20" s="1">
        <v>45715</v>
      </c>
      <c r="G20" t="s">
        <v>25</v>
      </c>
      <c r="H20" t="s">
        <v>26</v>
      </c>
      <c r="I20" t="s">
        <v>27</v>
      </c>
      <c r="J20" t="s">
        <v>28</v>
      </c>
      <c r="K20" t="s">
        <v>29</v>
      </c>
      <c r="L20" t="s">
        <v>105</v>
      </c>
      <c r="M20" t="s">
        <v>106</v>
      </c>
      <c r="N20">
        <v>6</v>
      </c>
      <c r="O20">
        <v>3</v>
      </c>
      <c r="P20" t="s">
        <v>107</v>
      </c>
      <c r="Q20" t="s">
        <v>33</v>
      </c>
      <c r="R20" s="1">
        <v>45701</v>
      </c>
      <c r="S20" t="s">
        <v>34</v>
      </c>
      <c r="T20" t="s">
        <v>35</v>
      </c>
      <c r="U20" t="str">
        <f>HYPERLINK("https://www.infotech.com.hk/itjs/job/fe-view.do?method=feView&amp;jjKey=31984")</f>
        <v>https://www.infotech.com.hk/itjs/job/fe-view.do?method=feView&amp;jjKey=31984</v>
      </c>
    </row>
    <row r="21" spans="1:21" x14ac:dyDescent="0.25">
      <c r="A21">
        <v>32866</v>
      </c>
      <c r="B21" t="s">
        <v>108</v>
      </c>
      <c r="C21">
        <v>1</v>
      </c>
      <c r="D21" t="s">
        <v>37</v>
      </c>
      <c r="E21" t="s">
        <v>24</v>
      </c>
      <c r="F21" s="1">
        <v>45719</v>
      </c>
      <c r="G21" t="s">
        <v>109</v>
      </c>
      <c r="H21" t="s">
        <v>26</v>
      </c>
      <c r="I21" t="s">
        <v>27</v>
      </c>
      <c r="J21" t="s">
        <v>28</v>
      </c>
      <c r="K21" t="s">
        <v>29</v>
      </c>
      <c r="L21" t="s">
        <v>58</v>
      </c>
      <c r="M21" t="s">
        <v>110</v>
      </c>
      <c r="N21">
        <v>4</v>
      </c>
      <c r="O21">
        <v>1</v>
      </c>
      <c r="P21" t="s">
        <v>111</v>
      </c>
      <c r="Q21" t="s">
        <v>33</v>
      </c>
      <c r="R21" s="1">
        <v>45705</v>
      </c>
      <c r="S21" t="s">
        <v>34</v>
      </c>
      <c r="T21" t="s">
        <v>35</v>
      </c>
      <c r="U21" t="str">
        <f>HYPERLINK("https://www.infotech.com.hk/itjs/job/fe-view.do?method=feView&amp;jjKey=32866")</f>
        <v>https://www.infotech.com.hk/itjs/job/fe-view.do?method=feView&amp;jjKey=32866</v>
      </c>
    </row>
    <row r="22" spans="1:21" x14ac:dyDescent="0.25">
      <c r="A22">
        <v>32860</v>
      </c>
      <c r="B22" t="s">
        <v>112</v>
      </c>
      <c r="C22">
        <v>1</v>
      </c>
      <c r="D22" t="s">
        <v>23</v>
      </c>
      <c r="E22" t="s">
        <v>24</v>
      </c>
      <c r="F22" s="1">
        <v>45720</v>
      </c>
      <c r="G22" t="s">
        <v>69</v>
      </c>
      <c r="H22" t="s">
        <v>26</v>
      </c>
      <c r="I22" t="s">
        <v>27</v>
      </c>
      <c r="J22" t="s">
        <v>70</v>
      </c>
      <c r="K22" t="s">
        <v>29</v>
      </c>
      <c r="L22" t="s">
        <v>113</v>
      </c>
      <c r="M22" t="s">
        <v>114</v>
      </c>
      <c r="N22">
        <v>6</v>
      </c>
      <c r="O22">
        <v>4</v>
      </c>
      <c r="P22" t="s">
        <v>73</v>
      </c>
      <c r="Q22" t="s">
        <v>33</v>
      </c>
      <c r="R22" s="1">
        <v>45706</v>
      </c>
      <c r="S22" t="s">
        <v>34</v>
      </c>
      <c r="T22" t="s">
        <v>35</v>
      </c>
      <c r="U22" t="str">
        <f>HYPERLINK("https://www.infotech.com.hk/itjs/job/fe-view.do?method=feView&amp;jjKey=32860")</f>
        <v>https://www.infotech.com.hk/itjs/job/fe-view.do?method=feView&amp;jjKey=32860</v>
      </c>
    </row>
    <row r="23" spans="1:21" x14ac:dyDescent="0.25">
      <c r="A23">
        <v>32855</v>
      </c>
      <c r="B23" t="s">
        <v>115</v>
      </c>
      <c r="C23">
        <v>1</v>
      </c>
      <c r="D23" t="s">
        <v>37</v>
      </c>
      <c r="E23" t="s">
        <v>24</v>
      </c>
      <c r="F23" s="1">
        <v>45720</v>
      </c>
      <c r="G23" t="s">
        <v>25</v>
      </c>
      <c r="H23" t="s">
        <v>26</v>
      </c>
      <c r="I23" t="s">
        <v>27</v>
      </c>
      <c r="J23" t="s">
        <v>116</v>
      </c>
      <c r="K23" t="s">
        <v>29</v>
      </c>
      <c r="L23" t="s">
        <v>117</v>
      </c>
      <c r="M23" t="s">
        <v>118</v>
      </c>
      <c r="N23">
        <v>8</v>
      </c>
      <c r="O23">
        <v>4</v>
      </c>
      <c r="P23" t="s">
        <v>119</v>
      </c>
      <c r="Q23" t="s">
        <v>33</v>
      </c>
      <c r="R23" s="1">
        <v>45706</v>
      </c>
      <c r="S23" t="s">
        <v>34</v>
      </c>
      <c r="T23" t="s">
        <v>35</v>
      </c>
      <c r="U23" t="str">
        <f>HYPERLINK("https://www.infotech.com.hk/itjs/job/fe-view.do?method=feView&amp;jjKey=32855")</f>
        <v>https://www.infotech.com.hk/itjs/job/fe-view.do?method=feView&amp;jjKey=32855</v>
      </c>
    </row>
    <row r="24" spans="1:21" x14ac:dyDescent="0.25">
      <c r="A24" t="s">
        <v>120</v>
      </c>
    </row>
    <row r="25" spans="1:21" x14ac:dyDescent="0.25">
      <c r="A25">
        <v>31480</v>
      </c>
      <c r="B25" t="s">
        <v>121</v>
      </c>
      <c r="C25">
        <v>1</v>
      </c>
      <c r="D25" t="s">
        <v>37</v>
      </c>
      <c r="E25" t="s">
        <v>24</v>
      </c>
      <c r="F25" s="1">
        <v>45707</v>
      </c>
      <c r="G25" t="s">
        <v>25</v>
      </c>
      <c r="H25" t="s">
        <v>26</v>
      </c>
      <c r="I25" t="s">
        <v>27</v>
      </c>
      <c r="J25" t="s">
        <v>122</v>
      </c>
      <c r="K25" t="s">
        <v>29</v>
      </c>
      <c r="L25" t="s">
        <v>123</v>
      </c>
      <c r="M25" t="s">
        <v>124</v>
      </c>
      <c r="N25">
        <v>5</v>
      </c>
      <c r="O25">
        <v>2</v>
      </c>
      <c r="P25" t="s">
        <v>125</v>
      </c>
      <c r="Q25" t="s">
        <v>33</v>
      </c>
      <c r="R25" s="1">
        <v>45693</v>
      </c>
      <c r="S25" t="s">
        <v>34</v>
      </c>
      <c r="T25" t="s">
        <v>35</v>
      </c>
      <c r="U25" t="str">
        <f>HYPERLINK("https://www.infotech.com.hk/itjs/job/fe-view.do?method=feView&amp;jjKey=31480")</f>
        <v>https://www.infotech.com.hk/itjs/job/fe-view.do?method=feView&amp;jjKey=31480</v>
      </c>
    </row>
    <row r="26" spans="1:21" x14ac:dyDescent="0.25">
      <c r="A26">
        <v>31478</v>
      </c>
      <c r="B26" t="s">
        <v>126</v>
      </c>
      <c r="C26">
        <v>1</v>
      </c>
      <c r="D26" t="s">
        <v>37</v>
      </c>
      <c r="E26" t="s">
        <v>24</v>
      </c>
      <c r="F26" s="1">
        <v>45707</v>
      </c>
      <c r="G26" t="s">
        <v>25</v>
      </c>
      <c r="H26" t="s">
        <v>26</v>
      </c>
      <c r="I26" t="s">
        <v>27</v>
      </c>
      <c r="J26" t="s">
        <v>122</v>
      </c>
      <c r="K26" t="s">
        <v>29</v>
      </c>
      <c r="L26" t="s">
        <v>127</v>
      </c>
      <c r="M26" t="s">
        <v>128</v>
      </c>
      <c r="N26">
        <v>5</v>
      </c>
      <c r="O26">
        <v>3</v>
      </c>
      <c r="P26" t="s">
        <v>129</v>
      </c>
      <c r="Q26" t="s">
        <v>33</v>
      </c>
      <c r="R26" s="1">
        <v>45693</v>
      </c>
      <c r="S26" t="s">
        <v>34</v>
      </c>
      <c r="T26" t="s">
        <v>35</v>
      </c>
      <c r="U26" t="str">
        <f>HYPERLINK("https://www.infotech.com.hk/itjs/job/fe-view.do?method=feView&amp;jjKey=31478")</f>
        <v>https://www.infotech.com.hk/itjs/job/fe-view.do?method=feView&amp;jjKey=31478</v>
      </c>
    </row>
    <row r="27" spans="1:21" x14ac:dyDescent="0.25">
      <c r="A27">
        <v>31479</v>
      </c>
      <c r="B27" t="s">
        <v>130</v>
      </c>
      <c r="C27">
        <v>1</v>
      </c>
      <c r="D27" t="s">
        <v>37</v>
      </c>
      <c r="E27" t="s">
        <v>24</v>
      </c>
      <c r="F27" s="1">
        <v>45707</v>
      </c>
      <c r="G27" t="s">
        <v>25</v>
      </c>
      <c r="H27" t="s">
        <v>26</v>
      </c>
      <c r="I27" t="s">
        <v>27</v>
      </c>
      <c r="J27" t="s">
        <v>122</v>
      </c>
      <c r="K27" t="s">
        <v>29</v>
      </c>
      <c r="L27" t="s">
        <v>131</v>
      </c>
      <c r="M27" t="s">
        <v>132</v>
      </c>
      <c r="N27">
        <v>5</v>
      </c>
      <c r="O27">
        <v>3</v>
      </c>
      <c r="P27" t="s">
        <v>133</v>
      </c>
      <c r="Q27" t="s">
        <v>33</v>
      </c>
      <c r="R27" s="1">
        <v>45693</v>
      </c>
      <c r="S27" t="s">
        <v>34</v>
      </c>
      <c r="T27" t="s">
        <v>35</v>
      </c>
      <c r="U27" t="str">
        <f>HYPERLINK("https://www.infotech.com.hk/itjs/job/fe-view.do?method=feView&amp;jjKey=31479")</f>
        <v>https://www.infotech.com.hk/itjs/job/fe-view.do?method=feView&amp;jjKey=31479</v>
      </c>
    </row>
    <row r="28" spans="1:21" x14ac:dyDescent="0.25">
      <c r="A28">
        <v>31426</v>
      </c>
      <c r="B28" t="s">
        <v>134</v>
      </c>
      <c r="C28">
        <v>1</v>
      </c>
      <c r="D28" t="s">
        <v>23</v>
      </c>
      <c r="E28" t="s">
        <v>24</v>
      </c>
      <c r="F28" s="1">
        <v>45707</v>
      </c>
      <c r="G28" t="s">
        <v>135</v>
      </c>
      <c r="H28" t="s">
        <v>26</v>
      </c>
      <c r="I28" t="s">
        <v>27</v>
      </c>
      <c r="J28" t="s">
        <v>136</v>
      </c>
      <c r="K28" t="s">
        <v>29</v>
      </c>
      <c r="L28" t="s">
        <v>137</v>
      </c>
      <c r="M28" t="s">
        <v>138</v>
      </c>
      <c r="N28">
        <v>8</v>
      </c>
      <c r="O28">
        <v>6</v>
      </c>
      <c r="P28" t="s">
        <v>139</v>
      </c>
      <c r="Q28" t="s">
        <v>33</v>
      </c>
      <c r="R28" s="1">
        <v>45693</v>
      </c>
      <c r="S28" t="s">
        <v>34</v>
      </c>
      <c r="T28" t="s">
        <v>35</v>
      </c>
      <c r="U28" t="str">
        <f>HYPERLINK("https://www.infotech.com.hk/itjs/job/fe-view.do?method=feView&amp;jjKey=31426")</f>
        <v>https://www.infotech.com.hk/itjs/job/fe-view.do?method=feView&amp;jjKey=31426</v>
      </c>
    </row>
    <row r="29" spans="1:21" x14ac:dyDescent="0.25">
      <c r="A29">
        <v>31489</v>
      </c>
      <c r="B29" t="s">
        <v>140</v>
      </c>
      <c r="C29">
        <v>1</v>
      </c>
      <c r="D29" t="s">
        <v>23</v>
      </c>
      <c r="E29" t="s">
        <v>24</v>
      </c>
      <c r="F29" s="1">
        <v>45707</v>
      </c>
      <c r="G29" t="s">
        <v>25</v>
      </c>
      <c r="H29" t="s">
        <v>26</v>
      </c>
      <c r="I29" t="s">
        <v>27</v>
      </c>
      <c r="J29" t="s">
        <v>28</v>
      </c>
      <c r="K29" t="s">
        <v>29</v>
      </c>
      <c r="L29" t="s">
        <v>141</v>
      </c>
      <c r="M29" t="s">
        <v>142</v>
      </c>
      <c r="N29">
        <v>5</v>
      </c>
      <c r="O29">
        <v>2</v>
      </c>
      <c r="P29" t="s">
        <v>143</v>
      </c>
      <c r="Q29" t="s">
        <v>33</v>
      </c>
      <c r="R29" s="1">
        <v>45693</v>
      </c>
      <c r="S29" t="s">
        <v>34</v>
      </c>
      <c r="T29" t="s">
        <v>35</v>
      </c>
      <c r="U29" t="str">
        <f>HYPERLINK("https://www.infotech.com.hk/itjs/job/fe-view.do?method=feView&amp;jjKey=31489")</f>
        <v>https://www.infotech.com.hk/itjs/job/fe-view.do?method=feView&amp;jjKey=31489</v>
      </c>
    </row>
    <row r="30" spans="1:21" x14ac:dyDescent="0.25">
      <c r="A30">
        <v>31455</v>
      </c>
      <c r="B30" t="s">
        <v>144</v>
      </c>
      <c r="C30">
        <v>1</v>
      </c>
      <c r="D30" t="s">
        <v>37</v>
      </c>
      <c r="E30" t="s">
        <v>24</v>
      </c>
      <c r="F30" s="1">
        <v>45707</v>
      </c>
      <c r="G30" t="s">
        <v>25</v>
      </c>
      <c r="H30" t="s">
        <v>26</v>
      </c>
      <c r="I30" t="s">
        <v>27</v>
      </c>
      <c r="J30" t="s">
        <v>145</v>
      </c>
      <c r="K30" t="s">
        <v>29</v>
      </c>
      <c r="L30" t="s">
        <v>146</v>
      </c>
      <c r="M30" t="s">
        <v>147</v>
      </c>
      <c r="N30">
        <v>6</v>
      </c>
      <c r="O30">
        <v>4</v>
      </c>
      <c r="P30" t="s">
        <v>148</v>
      </c>
      <c r="Q30" t="s">
        <v>33</v>
      </c>
      <c r="R30" s="1">
        <v>45693</v>
      </c>
      <c r="S30" t="s">
        <v>34</v>
      </c>
      <c r="T30" t="s">
        <v>35</v>
      </c>
      <c r="U30" t="str">
        <f>HYPERLINK("https://www.infotech.com.hk/itjs/job/fe-view.do?method=feView&amp;jjKey=31455")</f>
        <v>https://www.infotech.com.hk/itjs/job/fe-view.do?method=feView&amp;jjKey=31455</v>
      </c>
    </row>
    <row r="31" spans="1:21" x14ac:dyDescent="0.25">
      <c r="A31">
        <v>31427</v>
      </c>
      <c r="B31" t="s">
        <v>149</v>
      </c>
      <c r="C31">
        <v>1</v>
      </c>
      <c r="D31" t="s">
        <v>23</v>
      </c>
      <c r="E31" t="s">
        <v>24</v>
      </c>
      <c r="F31" s="1">
        <v>45707</v>
      </c>
      <c r="G31" t="s">
        <v>135</v>
      </c>
      <c r="H31" t="s">
        <v>26</v>
      </c>
      <c r="I31" t="s">
        <v>27</v>
      </c>
      <c r="J31" t="s">
        <v>136</v>
      </c>
      <c r="K31" t="s">
        <v>29</v>
      </c>
      <c r="L31" t="s">
        <v>137</v>
      </c>
      <c r="M31" t="s">
        <v>138</v>
      </c>
      <c r="N31">
        <v>8</v>
      </c>
      <c r="O31">
        <v>6</v>
      </c>
      <c r="P31" t="s">
        <v>139</v>
      </c>
      <c r="Q31" t="s">
        <v>33</v>
      </c>
      <c r="R31" s="1">
        <v>45693</v>
      </c>
      <c r="S31" t="s">
        <v>34</v>
      </c>
      <c r="T31" t="s">
        <v>35</v>
      </c>
      <c r="U31" t="str">
        <f>HYPERLINK("https://www.infotech.com.hk/itjs/job/fe-view.do?method=feView&amp;jjKey=31427")</f>
        <v>https://www.infotech.com.hk/itjs/job/fe-view.do?method=feView&amp;jjKey=31427</v>
      </c>
    </row>
    <row r="32" spans="1:21" x14ac:dyDescent="0.25">
      <c r="A32">
        <v>31470</v>
      </c>
      <c r="B32" t="s">
        <v>150</v>
      </c>
      <c r="C32">
        <v>1</v>
      </c>
      <c r="D32" t="s">
        <v>23</v>
      </c>
      <c r="E32" t="s">
        <v>24</v>
      </c>
      <c r="F32" s="1">
        <v>45707</v>
      </c>
      <c r="G32" t="s">
        <v>151</v>
      </c>
      <c r="H32" t="s">
        <v>26</v>
      </c>
      <c r="I32" t="s">
        <v>27</v>
      </c>
      <c r="J32" t="s">
        <v>152</v>
      </c>
      <c r="K32" t="s">
        <v>29</v>
      </c>
      <c r="L32" t="s">
        <v>153</v>
      </c>
      <c r="M32" t="s">
        <v>154</v>
      </c>
      <c r="N32">
        <v>4</v>
      </c>
      <c r="O32">
        <v>2</v>
      </c>
      <c r="P32" t="s">
        <v>155</v>
      </c>
      <c r="Q32" t="s">
        <v>33</v>
      </c>
      <c r="R32" s="1">
        <v>45693</v>
      </c>
      <c r="S32" t="s">
        <v>34</v>
      </c>
      <c r="T32" t="s">
        <v>35</v>
      </c>
      <c r="U32" t="str">
        <f>HYPERLINK("https://www.infotech.com.hk/itjs/job/fe-view.do?method=feView&amp;jjKey=31470")</f>
        <v>https://www.infotech.com.hk/itjs/job/fe-view.do?method=feView&amp;jjKey=31470</v>
      </c>
    </row>
    <row r="33" spans="1:21" x14ac:dyDescent="0.25">
      <c r="A33">
        <v>31968</v>
      </c>
      <c r="B33" t="s">
        <v>156</v>
      </c>
      <c r="C33">
        <v>1</v>
      </c>
      <c r="D33" t="s">
        <v>37</v>
      </c>
      <c r="E33" t="s">
        <v>24</v>
      </c>
      <c r="F33" s="1">
        <v>45707</v>
      </c>
      <c r="G33" t="s">
        <v>157</v>
      </c>
      <c r="H33" t="s">
        <v>26</v>
      </c>
      <c r="I33" t="s">
        <v>27</v>
      </c>
      <c r="J33" t="s">
        <v>158</v>
      </c>
      <c r="K33" t="s">
        <v>29</v>
      </c>
      <c r="L33" t="s">
        <v>159</v>
      </c>
      <c r="M33" t="s">
        <v>160</v>
      </c>
      <c r="N33">
        <v>4</v>
      </c>
      <c r="O33">
        <v>1</v>
      </c>
      <c r="P33" t="s">
        <v>161</v>
      </c>
      <c r="Q33" t="s">
        <v>33</v>
      </c>
      <c r="R33" s="1">
        <v>45700</v>
      </c>
      <c r="S33" t="s">
        <v>34</v>
      </c>
      <c r="T33" t="s">
        <v>35</v>
      </c>
      <c r="U33" t="str">
        <f>HYPERLINK("https://www.infotech.com.hk/itjs/job/fe-view.do?method=feView&amp;jjKey=31968")</f>
        <v>https://www.infotech.com.hk/itjs/job/fe-view.do?method=feView&amp;jjKey=31968</v>
      </c>
    </row>
    <row r="34" spans="1:21" x14ac:dyDescent="0.25">
      <c r="A34">
        <v>31476</v>
      </c>
      <c r="B34" t="s">
        <v>162</v>
      </c>
      <c r="C34">
        <v>1</v>
      </c>
      <c r="D34" t="s">
        <v>37</v>
      </c>
      <c r="E34" t="s">
        <v>24</v>
      </c>
      <c r="F34" s="1">
        <v>45707</v>
      </c>
      <c r="G34" t="s">
        <v>25</v>
      </c>
      <c r="H34" t="s">
        <v>26</v>
      </c>
      <c r="I34" t="s">
        <v>27</v>
      </c>
      <c r="J34" t="s">
        <v>122</v>
      </c>
      <c r="K34" t="s">
        <v>29</v>
      </c>
      <c r="L34" t="s">
        <v>163</v>
      </c>
      <c r="M34" t="s">
        <v>164</v>
      </c>
      <c r="N34">
        <v>4</v>
      </c>
      <c r="O34">
        <v>2</v>
      </c>
      <c r="P34" t="s">
        <v>165</v>
      </c>
      <c r="Q34" t="s">
        <v>33</v>
      </c>
      <c r="R34" s="1">
        <v>45693</v>
      </c>
      <c r="S34" t="s">
        <v>34</v>
      </c>
      <c r="T34" t="s">
        <v>35</v>
      </c>
      <c r="U34" t="str">
        <f>HYPERLINK("https://www.infotech.com.hk/itjs/job/fe-view.do?method=feView&amp;jjKey=31476")</f>
        <v>https://www.infotech.com.hk/itjs/job/fe-view.do?method=feView&amp;jjKey=31476</v>
      </c>
    </row>
    <row r="35" spans="1:21" x14ac:dyDescent="0.25">
      <c r="A35">
        <v>31439</v>
      </c>
      <c r="B35" t="s">
        <v>166</v>
      </c>
      <c r="C35">
        <v>1</v>
      </c>
      <c r="D35" t="s">
        <v>37</v>
      </c>
      <c r="E35" t="s">
        <v>24</v>
      </c>
      <c r="F35" s="1">
        <v>45707</v>
      </c>
      <c r="G35" t="s">
        <v>25</v>
      </c>
      <c r="H35" t="s">
        <v>26</v>
      </c>
      <c r="I35" t="s">
        <v>27</v>
      </c>
      <c r="J35" t="s">
        <v>167</v>
      </c>
      <c r="K35" t="s">
        <v>29</v>
      </c>
      <c r="L35" t="s">
        <v>168</v>
      </c>
      <c r="M35" t="s">
        <v>169</v>
      </c>
      <c r="N35">
        <v>6</v>
      </c>
      <c r="O35">
        <v>1</v>
      </c>
      <c r="P35" t="s">
        <v>170</v>
      </c>
      <c r="Q35" t="s">
        <v>33</v>
      </c>
      <c r="R35" s="1">
        <v>45693</v>
      </c>
      <c r="S35" t="s">
        <v>34</v>
      </c>
      <c r="T35" t="s">
        <v>35</v>
      </c>
      <c r="U35" t="str">
        <f>HYPERLINK("https://www.infotech.com.hk/itjs/job/fe-view.do?method=feView&amp;jjKey=31439")</f>
        <v>https://www.infotech.com.hk/itjs/job/fe-view.do?method=feView&amp;jjKey=31439</v>
      </c>
    </row>
    <row r="36" spans="1:21" x14ac:dyDescent="0.25">
      <c r="A36">
        <v>31473</v>
      </c>
      <c r="B36" t="s">
        <v>171</v>
      </c>
      <c r="C36">
        <v>1</v>
      </c>
      <c r="D36" t="s">
        <v>37</v>
      </c>
      <c r="E36" t="s">
        <v>24</v>
      </c>
      <c r="F36" s="1">
        <v>45707</v>
      </c>
      <c r="G36" t="s">
        <v>151</v>
      </c>
      <c r="H36" t="s">
        <v>26</v>
      </c>
      <c r="I36" t="s">
        <v>27</v>
      </c>
      <c r="J36" t="s">
        <v>152</v>
      </c>
      <c r="K36" t="s">
        <v>29</v>
      </c>
      <c r="L36" t="s">
        <v>172</v>
      </c>
      <c r="M36" t="s">
        <v>173</v>
      </c>
      <c r="N36">
        <v>9</v>
      </c>
      <c r="O36">
        <v>3</v>
      </c>
      <c r="P36" t="s">
        <v>174</v>
      </c>
      <c r="Q36" t="s">
        <v>33</v>
      </c>
      <c r="R36" s="1">
        <v>45693</v>
      </c>
      <c r="S36" t="s">
        <v>34</v>
      </c>
      <c r="T36" t="s">
        <v>35</v>
      </c>
      <c r="U36" t="str">
        <f>HYPERLINK("https://www.infotech.com.hk/itjs/job/fe-view.do?method=feView&amp;jjKey=31473")</f>
        <v>https://www.infotech.com.hk/itjs/job/fe-view.do?method=feView&amp;jjKey=31473</v>
      </c>
    </row>
    <row r="37" spans="1:21" x14ac:dyDescent="0.25">
      <c r="A37">
        <v>31468</v>
      </c>
      <c r="B37" t="s">
        <v>175</v>
      </c>
      <c r="C37">
        <v>1</v>
      </c>
      <c r="D37" t="s">
        <v>37</v>
      </c>
      <c r="E37" t="s">
        <v>24</v>
      </c>
      <c r="F37" s="1">
        <v>45707</v>
      </c>
      <c r="G37" t="s">
        <v>25</v>
      </c>
      <c r="H37" t="s">
        <v>26</v>
      </c>
      <c r="I37" t="s">
        <v>27</v>
      </c>
      <c r="J37" t="s">
        <v>176</v>
      </c>
      <c r="K37" t="s">
        <v>29</v>
      </c>
      <c r="L37" t="s">
        <v>177</v>
      </c>
      <c r="M37" t="s">
        <v>178</v>
      </c>
      <c r="N37">
        <v>4</v>
      </c>
      <c r="O37">
        <v>1</v>
      </c>
      <c r="P37" t="s">
        <v>179</v>
      </c>
      <c r="Q37" t="s">
        <v>33</v>
      </c>
      <c r="R37" s="1">
        <v>45693</v>
      </c>
      <c r="S37" t="s">
        <v>34</v>
      </c>
      <c r="T37" t="s">
        <v>35</v>
      </c>
      <c r="U37" t="str">
        <f>HYPERLINK("https://www.infotech.com.hk/itjs/job/fe-view.do?method=feView&amp;jjKey=31468")</f>
        <v>https://www.infotech.com.hk/itjs/job/fe-view.do?method=feView&amp;jjKey=31468</v>
      </c>
    </row>
    <row r="38" spans="1:21" x14ac:dyDescent="0.25">
      <c r="A38">
        <v>31477</v>
      </c>
      <c r="B38" t="s">
        <v>180</v>
      </c>
      <c r="C38">
        <v>1</v>
      </c>
      <c r="D38" t="s">
        <v>37</v>
      </c>
      <c r="E38" t="s">
        <v>24</v>
      </c>
      <c r="F38" s="1">
        <v>45707</v>
      </c>
      <c r="G38" t="s">
        <v>25</v>
      </c>
      <c r="H38" t="s">
        <v>26</v>
      </c>
      <c r="I38" t="s">
        <v>27</v>
      </c>
      <c r="J38" t="s">
        <v>122</v>
      </c>
      <c r="K38" t="s">
        <v>29</v>
      </c>
      <c r="L38" t="s">
        <v>181</v>
      </c>
      <c r="M38" t="s">
        <v>182</v>
      </c>
      <c r="N38">
        <v>5</v>
      </c>
      <c r="O38">
        <v>3</v>
      </c>
      <c r="P38" t="s">
        <v>183</v>
      </c>
      <c r="Q38" t="s">
        <v>33</v>
      </c>
      <c r="R38" s="1">
        <v>45693</v>
      </c>
      <c r="S38" t="s">
        <v>34</v>
      </c>
      <c r="T38" t="s">
        <v>35</v>
      </c>
      <c r="U38" t="str">
        <f>HYPERLINK("https://www.infotech.com.hk/itjs/job/fe-view.do?method=feView&amp;jjKey=31477")</f>
        <v>https://www.infotech.com.hk/itjs/job/fe-view.do?method=feView&amp;jjKey=31477</v>
      </c>
    </row>
    <row r="39" spans="1:21" x14ac:dyDescent="0.25">
      <c r="A39">
        <v>31481</v>
      </c>
      <c r="B39" t="s">
        <v>184</v>
      </c>
      <c r="C39">
        <v>1</v>
      </c>
      <c r="D39" t="s">
        <v>37</v>
      </c>
      <c r="E39" t="s">
        <v>24</v>
      </c>
      <c r="F39" s="1">
        <v>45707</v>
      </c>
      <c r="G39" t="s">
        <v>25</v>
      </c>
      <c r="H39" t="s">
        <v>26</v>
      </c>
      <c r="I39" t="s">
        <v>27</v>
      </c>
      <c r="J39" t="s">
        <v>122</v>
      </c>
      <c r="K39" t="s">
        <v>29</v>
      </c>
      <c r="L39" t="s">
        <v>185</v>
      </c>
      <c r="M39" t="s">
        <v>186</v>
      </c>
      <c r="N39">
        <v>5</v>
      </c>
      <c r="O39">
        <v>3</v>
      </c>
      <c r="P39" t="s">
        <v>187</v>
      </c>
      <c r="Q39" t="s">
        <v>33</v>
      </c>
      <c r="R39" s="1">
        <v>45693</v>
      </c>
      <c r="S39" t="s">
        <v>34</v>
      </c>
      <c r="T39" t="s">
        <v>35</v>
      </c>
      <c r="U39" t="str">
        <f>HYPERLINK("https://www.infotech.com.hk/itjs/job/fe-view.do?method=feView&amp;jjKey=31481")</f>
        <v>https://www.infotech.com.hk/itjs/job/fe-view.do?method=feView&amp;jjKey=31481</v>
      </c>
    </row>
    <row r="40" spans="1:21" x14ac:dyDescent="0.25">
      <c r="A40">
        <v>31438</v>
      </c>
      <c r="B40" t="s">
        <v>188</v>
      </c>
      <c r="C40">
        <v>1</v>
      </c>
      <c r="D40" t="s">
        <v>37</v>
      </c>
      <c r="E40" t="s">
        <v>24</v>
      </c>
      <c r="F40" s="1">
        <v>45707</v>
      </c>
      <c r="G40" t="s">
        <v>189</v>
      </c>
      <c r="H40" t="s">
        <v>26</v>
      </c>
      <c r="I40" t="s">
        <v>27</v>
      </c>
      <c r="J40" t="s">
        <v>190</v>
      </c>
      <c r="K40" t="s">
        <v>29</v>
      </c>
      <c r="L40" t="s">
        <v>191</v>
      </c>
      <c r="M40" t="s">
        <v>192</v>
      </c>
      <c r="N40">
        <v>6</v>
      </c>
      <c r="O40">
        <v>2</v>
      </c>
      <c r="P40" t="s">
        <v>193</v>
      </c>
      <c r="Q40" t="s">
        <v>33</v>
      </c>
      <c r="R40" s="1">
        <v>45693</v>
      </c>
      <c r="S40" t="s">
        <v>34</v>
      </c>
      <c r="T40" t="s">
        <v>35</v>
      </c>
      <c r="U40" t="str">
        <f>HYPERLINK("https://www.infotech.com.hk/itjs/job/fe-view.do?method=feView&amp;jjKey=31438")</f>
        <v>https://www.infotech.com.hk/itjs/job/fe-view.do?method=feView&amp;jjKey=31438</v>
      </c>
    </row>
    <row r="41" spans="1:21" x14ac:dyDescent="0.25">
      <c r="A41">
        <v>31488</v>
      </c>
      <c r="B41" t="s">
        <v>194</v>
      </c>
      <c r="C41">
        <v>1</v>
      </c>
      <c r="D41" t="s">
        <v>37</v>
      </c>
      <c r="E41" t="s">
        <v>24</v>
      </c>
      <c r="F41" s="1">
        <v>45707</v>
      </c>
      <c r="G41" t="s">
        <v>25</v>
      </c>
      <c r="H41" t="s">
        <v>26</v>
      </c>
      <c r="I41" t="s">
        <v>27</v>
      </c>
      <c r="J41" t="s">
        <v>28</v>
      </c>
      <c r="K41" t="s">
        <v>29</v>
      </c>
      <c r="L41" t="s">
        <v>195</v>
      </c>
      <c r="M41" t="s">
        <v>196</v>
      </c>
      <c r="N41">
        <v>4</v>
      </c>
      <c r="O41">
        <v>2</v>
      </c>
      <c r="P41" t="s">
        <v>197</v>
      </c>
      <c r="Q41" t="s">
        <v>33</v>
      </c>
      <c r="R41" s="1">
        <v>45693</v>
      </c>
      <c r="S41" t="s">
        <v>34</v>
      </c>
      <c r="T41" t="s">
        <v>35</v>
      </c>
      <c r="U41" t="str">
        <f>HYPERLINK("https://www.infotech.com.hk/itjs/job/fe-view.do?method=feView&amp;jjKey=31488")</f>
        <v>https://www.infotech.com.hk/itjs/job/fe-view.do?method=feView&amp;jjKey=31488</v>
      </c>
    </row>
    <row r="42" spans="1:21" x14ac:dyDescent="0.25">
      <c r="A42">
        <v>31966</v>
      </c>
      <c r="B42" t="s">
        <v>198</v>
      </c>
      <c r="C42">
        <v>1</v>
      </c>
      <c r="D42" t="s">
        <v>37</v>
      </c>
      <c r="E42" t="s">
        <v>24</v>
      </c>
      <c r="F42" s="1">
        <v>45707</v>
      </c>
      <c r="G42" t="s">
        <v>199</v>
      </c>
      <c r="H42" t="s">
        <v>26</v>
      </c>
      <c r="I42" t="s">
        <v>27</v>
      </c>
      <c r="J42" t="s">
        <v>200</v>
      </c>
      <c r="K42" t="s">
        <v>29</v>
      </c>
      <c r="L42" t="s">
        <v>201</v>
      </c>
      <c r="M42" t="s">
        <v>202</v>
      </c>
      <c r="N42">
        <v>8</v>
      </c>
      <c r="O42">
        <v>3</v>
      </c>
      <c r="P42" t="s">
        <v>203</v>
      </c>
      <c r="Q42" t="s">
        <v>33</v>
      </c>
      <c r="R42" s="1">
        <v>45700</v>
      </c>
      <c r="S42" t="s">
        <v>34</v>
      </c>
      <c r="T42" t="s">
        <v>35</v>
      </c>
      <c r="U42" t="str">
        <f>HYPERLINK("https://www.infotech.com.hk/itjs/job/fe-view.do?method=feView&amp;jjKey=31966")</f>
        <v>https://www.infotech.com.hk/itjs/job/fe-view.do?method=feView&amp;jjKey=31966</v>
      </c>
    </row>
    <row r="43" spans="1:21" x14ac:dyDescent="0.25">
      <c r="A43">
        <v>31471</v>
      </c>
      <c r="B43" t="s">
        <v>204</v>
      </c>
      <c r="C43">
        <v>1</v>
      </c>
      <c r="D43" t="s">
        <v>37</v>
      </c>
      <c r="E43" t="s">
        <v>24</v>
      </c>
      <c r="F43" s="1">
        <v>45707</v>
      </c>
      <c r="G43" t="s">
        <v>25</v>
      </c>
      <c r="H43" t="s">
        <v>26</v>
      </c>
      <c r="I43" t="s">
        <v>27</v>
      </c>
      <c r="J43" t="s">
        <v>205</v>
      </c>
      <c r="K43" t="s">
        <v>29</v>
      </c>
      <c r="L43" t="s">
        <v>206</v>
      </c>
      <c r="M43" t="s">
        <v>207</v>
      </c>
      <c r="N43">
        <v>5</v>
      </c>
      <c r="O43">
        <v>4</v>
      </c>
      <c r="P43" t="s">
        <v>208</v>
      </c>
      <c r="Q43" t="s">
        <v>33</v>
      </c>
      <c r="R43" s="1">
        <v>45693</v>
      </c>
      <c r="S43" t="s">
        <v>34</v>
      </c>
      <c r="T43" t="s">
        <v>35</v>
      </c>
      <c r="U43" t="str">
        <f>HYPERLINK("https://www.infotech.com.hk/itjs/job/fe-view.do?method=feView&amp;jjKey=31471")</f>
        <v>https://www.infotech.com.hk/itjs/job/fe-view.do?method=feView&amp;jjKey=31471</v>
      </c>
    </row>
    <row r="44" spans="1:21" x14ac:dyDescent="0.25">
      <c r="A44">
        <v>31469</v>
      </c>
      <c r="B44" t="s">
        <v>209</v>
      </c>
      <c r="C44">
        <v>1</v>
      </c>
      <c r="D44" t="s">
        <v>37</v>
      </c>
      <c r="E44" t="s">
        <v>24</v>
      </c>
      <c r="F44" s="1">
        <v>45707</v>
      </c>
      <c r="G44" t="s">
        <v>25</v>
      </c>
      <c r="H44" t="s">
        <v>26</v>
      </c>
      <c r="I44" t="s">
        <v>27</v>
      </c>
      <c r="J44" t="s">
        <v>176</v>
      </c>
      <c r="K44" t="s">
        <v>29</v>
      </c>
      <c r="L44" t="s">
        <v>210</v>
      </c>
      <c r="M44" t="s">
        <v>211</v>
      </c>
      <c r="N44">
        <v>4</v>
      </c>
      <c r="O44">
        <v>1</v>
      </c>
      <c r="P44" t="s">
        <v>212</v>
      </c>
      <c r="Q44" t="s">
        <v>33</v>
      </c>
      <c r="R44" s="1">
        <v>45693</v>
      </c>
      <c r="S44" t="s">
        <v>34</v>
      </c>
      <c r="T44" t="s">
        <v>35</v>
      </c>
      <c r="U44" t="str">
        <f>HYPERLINK("https://www.infotech.com.hk/itjs/job/fe-view.do?method=feView&amp;jjKey=31469")</f>
        <v>https://www.infotech.com.hk/itjs/job/fe-view.do?method=feView&amp;jjKey=31469</v>
      </c>
    </row>
    <row r="45" spans="1:21" x14ac:dyDescent="0.25">
      <c r="A45">
        <v>31444</v>
      </c>
      <c r="B45" t="s">
        <v>213</v>
      </c>
      <c r="C45">
        <v>1</v>
      </c>
      <c r="D45" t="s">
        <v>37</v>
      </c>
      <c r="E45" t="s">
        <v>24</v>
      </c>
      <c r="F45" s="1">
        <v>45707</v>
      </c>
      <c r="G45" t="s">
        <v>157</v>
      </c>
      <c r="H45" t="s">
        <v>26</v>
      </c>
      <c r="I45" t="s">
        <v>27</v>
      </c>
      <c r="J45" t="s">
        <v>190</v>
      </c>
      <c r="K45" t="s">
        <v>29</v>
      </c>
      <c r="L45" t="s">
        <v>214</v>
      </c>
      <c r="M45" t="s">
        <v>215</v>
      </c>
      <c r="N45">
        <v>8</v>
      </c>
      <c r="O45">
        <v>2</v>
      </c>
      <c r="P45" t="s">
        <v>216</v>
      </c>
      <c r="Q45" t="s">
        <v>33</v>
      </c>
      <c r="R45" s="1">
        <v>45693</v>
      </c>
      <c r="S45" t="s">
        <v>34</v>
      </c>
      <c r="T45" t="s">
        <v>35</v>
      </c>
      <c r="U45" t="str">
        <f>HYPERLINK("https://www.infotech.com.hk/itjs/job/fe-view.do?method=feView&amp;jjKey=31444")</f>
        <v>https://www.infotech.com.hk/itjs/job/fe-view.do?method=feView&amp;jjKey=31444</v>
      </c>
    </row>
    <row r="46" spans="1:21" x14ac:dyDescent="0.25">
      <c r="A46">
        <v>31475</v>
      </c>
      <c r="B46" t="s">
        <v>217</v>
      </c>
      <c r="C46">
        <v>1</v>
      </c>
      <c r="D46" t="s">
        <v>37</v>
      </c>
      <c r="E46" t="s">
        <v>24</v>
      </c>
      <c r="F46" s="1">
        <v>45707</v>
      </c>
      <c r="G46" t="s">
        <v>25</v>
      </c>
      <c r="H46" t="s">
        <v>26</v>
      </c>
      <c r="I46" t="s">
        <v>27</v>
      </c>
      <c r="J46" t="s">
        <v>122</v>
      </c>
      <c r="K46" t="s">
        <v>29</v>
      </c>
      <c r="L46" t="s">
        <v>218</v>
      </c>
      <c r="M46" t="s">
        <v>219</v>
      </c>
      <c r="N46">
        <v>5</v>
      </c>
      <c r="O46">
        <v>3</v>
      </c>
      <c r="P46" t="s">
        <v>220</v>
      </c>
      <c r="Q46" t="s">
        <v>33</v>
      </c>
      <c r="R46" s="1">
        <v>45693</v>
      </c>
      <c r="S46" t="s">
        <v>34</v>
      </c>
      <c r="T46" t="s">
        <v>35</v>
      </c>
      <c r="U46" t="str">
        <f>HYPERLINK("https://www.infotech.com.hk/itjs/job/fe-view.do?method=feView&amp;jjKey=31475")</f>
        <v>https://www.infotech.com.hk/itjs/job/fe-view.do?method=feView&amp;jjKey=31475</v>
      </c>
    </row>
    <row r="47" spans="1:21" x14ac:dyDescent="0.25">
      <c r="A47">
        <v>31437</v>
      </c>
      <c r="B47" t="s">
        <v>221</v>
      </c>
      <c r="C47">
        <v>1</v>
      </c>
      <c r="D47" t="s">
        <v>37</v>
      </c>
      <c r="E47" t="s">
        <v>24</v>
      </c>
      <c r="F47" s="1">
        <v>45707</v>
      </c>
      <c r="G47" t="s">
        <v>189</v>
      </c>
      <c r="H47" t="s">
        <v>26</v>
      </c>
      <c r="I47" t="s">
        <v>27</v>
      </c>
      <c r="J47" t="s">
        <v>190</v>
      </c>
      <c r="K47" t="s">
        <v>29</v>
      </c>
      <c r="L47" t="s">
        <v>222</v>
      </c>
      <c r="M47" t="s">
        <v>223</v>
      </c>
      <c r="N47">
        <v>6</v>
      </c>
      <c r="O47">
        <v>2</v>
      </c>
      <c r="P47" t="s">
        <v>224</v>
      </c>
      <c r="Q47" t="s">
        <v>33</v>
      </c>
      <c r="R47" s="1">
        <v>45693</v>
      </c>
      <c r="S47" t="s">
        <v>34</v>
      </c>
      <c r="T47" t="s">
        <v>35</v>
      </c>
      <c r="U47" t="str">
        <f>HYPERLINK("https://www.infotech.com.hk/itjs/job/fe-view.do?method=feView&amp;jjKey=31437")</f>
        <v>https://www.infotech.com.hk/itjs/job/fe-view.do?method=feView&amp;jjKey=31437</v>
      </c>
    </row>
    <row r="48" spans="1:21" x14ac:dyDescent="0.25">
      <c r="A48">
        <v>31431</v>
      </c>
      <c r="B48" t="s">
        <v>225</v>
      </c>
      <c r="C48">
        <v>1</v>
      </c>
      <c r="D48" t="s">
        <v>37</v>
      </c>
      <c r="E48" t="s">
        <v>24</v>
      </c>
      <c r="F48" s="1">
        <v>45707</v>
      </c>
      <c r="G48" t="s">
        <v>226</v>
      </c>
      <c r="H48" t="s">
        <v>26</v>
      </c>
      <c r="I48" t="s">
        <v>27</v>
      </c>
      <c r="J48" t="s">
        <v>227</v>
      </c>
      <c r="K48" t="s">
        <v>29</v>
      </c>
      <c r="L48" t="s">
        <v>228</v>
      </c>
      <c r="M48" t="s">
        <v>229</v>
      </c>
      <c r="N48">
        <v>5</v>
      </c>
      <c r="O48">
        <v>1</v>
      </c>
      <c r="P48" t="s">
        <v>230</v>
      </c>
      <c r="Q48" t="s">
        <v>33</v>
      </c>
      <c r="R48" s="1">
        <v>45693</v>
      </c>
      <c r="S48" t="s">
        <v>34</v>
      </c>
      <c r="T48" t="s">
        <v>35</v>
      </c>
      <c r="U48" t="str">
        <f>HYPERLINK("https://www.infotech.com.hk/itjs/job/fe-view.do?method=feView&amp;jjKey=31431")</f>
        <v>https://www.infotech.com.hk/itjs/job/fe-view.do?method=feView&amp;jjKey=31431</v>
      </c>
    </row>
    <row r="49" spans="1:21" x14ac:dyDescent="0.25">
      <c r="A49">
        <v>31472</v>
      </c>
      <c r="B49" t="s">
        <v>231</v>
      </c>
      <c r="C49">
        <v>1</v>
      </c>
      <c r="D49" t="s">
        <v>37</v>
      </c>
      <c r="E49" t="s">
        <v>24</v>
      </c>
      <c r="F49" s="1">
        <v>45707</v>
      </c>
      <c r="G49" t="s">
        <v>25</v>
      </c>
      <c r="H49" t="s">
        <v>26</v>
      </c>
      <c r="I49" t="s">
        <v>27</v>
      </c>
      <c r="J49" t="s">
        <v>205</v>
      </c>
      <c r="K49" t="s">
        <v>29</v>
      </c>
      <c r="L49" t="s">
        <v>232</v>
      </c>
      <c r="M49" t="s">
        <v>233</v>
      </c>
      <c r="N49">
        <v>5</v>
      </c>
      <c r="O49">
        <v>2</v>
      </c>
      <c r="P49" t="s">
        <v>234</v>
      </c>
      <c r="Q49" t="s">
        <v>33</v>
      </c>
      <c r="R49" s="1">
        <v>45693</v>
      </c>
      <c r="S49" t="s">
        <v>34</v>
      </c>
      <c r="T49" t="s">
        <v>35</v>
      </c>
      <c r="U49" t="str">
        <f>HYPERLINK("https://www.infotech.com.hk/itjs/job/fe-view.do?method=feView&amp;jjKey=31472")</f>
        <v>https://www.infotech.com.hk/itjs/job/fe-view.do?method=feView&amp;jjKey=31472</v>
      </c>
    </row>
    <row r="50" spans="1:21" x14ac:dyDescent="0.25">
      <c r="A50">
        <v>31456</v>
      </c>
      <c r="B50" t="s">
        <v>235</v>
      </c>
      <c r="C50">
        <v>1</v>
      </c>
      <c r="D50" t="s">
        <v>37</v>
      </c>
      <c r="E50" t="s">
        <v>24</v>
      </c>
      <c r="F50" s="1">
        <v>45707</v>
      </c>
      <c r="G50" t="s">
        <v>25</v>
      </c>
      <c r="H50" t="s">
        <v>26</v>
      </c>
      <c r="I50" t="s">
        <v>27</v>
      </c>
      <c r="J50" t="s">
        <v>145</v>
      </c>
      <c r="K50" t="s">
        <v>29</v>
      </c>
      <c r="L50" t="s">
        <v>236</v>
      </c>
      <c r="M50" t="s">
        <v>237</v>
      </c>
      <c r="N50">
        <v>5</v>
      </c>
      <c r="O50">
        <v>3</v>
      </c>
      <c r="P50" t="s">
        <v>238</v>
      </c>
      <c r="Q50" t="s">
        <v>33</v>
      </c>
      <c r="R50" s="1">
        <v>45693</v>
      </c>
      <c r="S50" t="s">
        <v>34</v>
      </c>
      <c r="T50" t="s">
        <v>35</v>
      </c>
      <c r="U50" t="str">
        <f>HYPERLINK("https://www.infotech.com.hk/itjs/job/fe-view.do?method=feView&amp;jjKey=31456")</f>
        <v>https://www.infotech.com.hk/itjs/job/fe-view.do?method=feView&amp;jjKey=31456</v>
      </c>
    </row>
    <row r="51" spans="1:21" x14ac:dyDescent="0.25">
      <c r="A51">
        <v>31454</v>
      </c>
      <c r="B51" t="s">
        <v>239</v>
      </c>
      <c r="C51">
        <v>1</v>
      </c>
      <c r="D51" t="s">
        <v>37</v>
      </c>
      <c r="E51" t="s">
        <v>24</v>
      </c>
      <c r="F51" s="1">
        <v>45707</v>
      </c>
      <c r="G51" t="s">
        <v>25</v>
      </c>
      <c r="H51" t="s">
        <v>26</v>
      </c>
      <c r="I51" t="s">
        <v>27</v>
      </c>
      <c r="J51" t="s">
        <v>145</v>
      </c>
      <c r="K51" t="s">
        <v>29</v>
      </c>
      <c r="L51" t="s">
        <v>240</v>
      </c>
      <c r="M51" t="s">
        <v>241</v>
      </c>
      <c r="N51">
        <v>5</v>
      </c>
      <c r="O51">
        <v>2</v>
      </c>
      <c r="P51" t="s">
        <v>242</v>
      </c>
      <c r="Q51" t="s">
        <v>33</v>
      </c>
      <c r="R51" s="1">
        <v>45693</v>
      </c>
      <c r="S51" t="s">
        <v>34</v>
      </c>
      <c r="T51" t="s">
        <v>35</v>
      </c>
      <c r="U51" t="str">
        <f>HYPERLINK("https://www.infotech.com.hk/itjs/job/fe-view.do?method=feView&amp;jjKey=31454")</f>
        <v>https://www.infotech.com.hk/itjs/job/fe-view.do?method=feView&amp;jjKey=31454</v>
      </c>
    </row>
    <row r="52" spans="1:21" x14ac:dyDescent="0.25">
      <c r="A52">
        <v>31483</v>
      </c>
      <c r="B52" t="s">
        <v>243</v>
      </c>
      <c r="C52">
        <v>1</v>
      </c>
      <c r="D52" t="s">
        <v>23</v>
      </c>
      <c r="E52" t="s">
        <v>24</v>
      </c>
      <c r="F52" s="1">
        <v>45707</v>
      </c>
      <c r="G52" t="s">
        <v>25</v>
      </c>
      <c r="H52" t="s">
        <v>26</v>
      </c>
      <c r="I52" t="s">
        <v>27</v>
      </c>
      <c r="J52" t="s">
        <v>28</v>
      </c>
      <c r="K52" t="s">
        <v>29</v>
      </c>
      <c r="L52" t="s">
        <v>244</v>
      </c>
      <c r="M52" t="s">
        <v>245</v>
      </c>
      <c r="N52">
        <v>6</v>
      </c>
      <c r="O52">
        <v>2</v>
      </c>
      <c r="P52" t="s">
        <v>246</v>
      </c>
      <c r="Q52" t="s">
        <v>33</v>
      </c>
      <c r="R52" s="1">
        <v>45693</v>
      </c>
      <c r="S52" t="s">
        <v>34</v>
      </c>
      <c r="T52" t="s">
        <v>35</v>
      </c>
      <c r="U52" t="str">
        <f>HYPERLINK("https://www.infotech.com.hk/itjs/job/fe-view.do?method=feView&amp;jjKey=31483")</f>
        <v>https://www.infotech.com.hk/itjs/job/fe-view.do?method=feView&amp;jjKey=31483</v>
      </c>
    </row>
    <row r="53" spans="1:21" x14ac:dyDescent="0.25">
      <c r="A53">
        <v>31984</v>
      </c>
      <c r="B53" t="s">
        <v>104</v>
      </c>
      <c r="C53">
        <v>1</v>
      </c>
      <c r="D53" t="s">
        <v>37</v>
      </c>
      <c r="E53" t="s">
        <v>24</v>
      </c>
      <c r="F53" s="1">
        <v>45715</v>
      </c>
      <c r="G53" t="s">
        <v>25</v>
      </c>
      <c r="H53" t="s">
        <v>26</v>
      </c>
      <c r="I53" t="s">
        <v>27</v>
      </c>
      <c r="J53" t="s">
        <v>28</v>
      </c>
      <c r="K53" t="s">
        <v>29</v>
      </c>
      <c r="L53" t="s">
        <v>247</v>
      </c>
      <c r="M53" t="s">
        <v>248</v>
      </c>
      <c r="N53">
        <v>6</v>
      </c>
      <c r="O53">
        <v>3</v>
      </c>
      <c r="P53" t="s">
        <v>249</v>
      </c>
      <c r="Q53" t="s">
        <v>33</v>
      </c>
      <c r="R53" s="1">
        <v>45701</v>
      </c>
      <c r="S53" t="s">
        <v>34</v>
      </c>
      <c r="T53" t="s">
        <v>35</v>
      </c>
      <c r="U53" t="str">
        <f>HYPERLINK("https://www.infotech.com.hk/itjs/job/fe-view.do?method=feView&amp;jjKey=31984")</f>
        <v>https://www.infotech.com.hk/itjs/job/fe-view.do?method=feView&amp;jjKey=31984</v>
      </c>
    </row>
    <row r="54" spans="1:21" x14ac:dyDescent="0.25">
      <c r="A54">
        <v>31453</v>
      </c>
      <c r="B54" t="s">
        <v>250</v>
      </c>
      <c r="C54">
        <v>1</v>
      </c>
      <c r="D54" t="s">
        <v>37</v>
      </c>
      <c r="E54" t="s">
        <v>24</v>
      </c>
      <c r="F54" s="1">
        <v>45707</v>
      </c>
      <c r="G54" t="s">
        <v>25</v>
      </c>
      <c r="H54" t="s">
        <v>26</v>
      </c>
      <c r="I54" t="s">
        <v>27</v>
      </c>
      <c r="J54" t="s">
        <v>145</v>
      </c>
      <c r="K54" t="s">
        <v>29</v>
      </c>
      <c r="L54" t="s">
        <v>251</v>
      </c>
      <c r="M54" t="s">
        <v>252</v>
      </c>
      <c r="N54">
        <v>5</v>
      </c>
      <c r="O54">
        <v>1</v>
      </c>
      <c r="P54" t="s">
        <v>253</v>
      </c>
      <c r="Q54" t="s">
        <v>33</v>
      </c>
      <c r="R54" s="1">
        <v>45693</v>
      </c>
      <c r="S54" t="s">
        <v>34</v>
      </c>
      <c r="T54" t="s">
        <v>35</v>
      </c>
      <c r="U54" t="str">
        <f>HYPERLINK("https://www.infotech.com.hk/itjs/job/fe-view.do?method=feView&amp;jjKey=31453")</f>
        <v>https://www.infotech.com.hk/itjs/job/fe-view.do?method=feView&amp;jjKey=31453</v>
      </c>
    </row>
    <row r="55" spans="1:21" x14ac:dyDescent="0.25">
      <c r="A55">
        <v>31435</v>
      </c>
      <c r="B55" t="s">
        <v>254</v>
      </c>
      <c r="C55">
        <v>1</v>
      </c>
      <c r="D55" t="s">
        <v>37</v>
      </c>
      <c r="E55" t="s">
        <v>24</v>
      </c>
      <c r="F55" s="1">
        <v>45707</v>
      </c>
      <c r="G55" t="s">
        <v>25</v>
      </c>
      <c r="H55" t="s">
        <v>26</v>
      </c>
      <c r="I55" t="s">
        <v>27</v>
      </c>
      <c r="J55" t="s">
        <v>28</v>
      </c>
      <c r="K55" t="s">
        <v>29</v>
      </c>
      <c r="L55" t="s">
        <v>30</v>
      </c>
      <c r="M55" t="s">
        <v>255</v>
      </c>
      <c r="N55">
        <v>6</v>
      </c>
      <c r="O55">
        <v>2</v>
      </c>
      <c r="P55" t="s">
        <v>256</v>
      </c>
      <c r="Q55" t="s">
        <v>33</v>
      </c>
      <c r="R55" s="1">
        <v>45693</v>
      </c>
      <c r="S55" t="s">
        <v>34</v>
      </c>
      <c r="T55" t="s">
        <v>35</v>
      </c>
      <c r="U55" t="str">
        <f>HYPERLINK("https://www.infotech.com.hk/itjs/job/fe-view.do?method=feView&amp;jjKey=31435")</f>
        <v>https://www.infotech.com.hk/itjs/job/fe-view.do?method=feView&amp;jjKey=31435</v>
      </c>
    </row>
  </sheetData>
  <phoneticPr fontId="1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job_ads_change_20250219144701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WEI KWAN JASON (jkwei.try)</dc:creator>
  <cp:lastModifiedBy>Jason Wei</cp:lastModifiedBy>
  <dcterms:created xsi:type="dcterms:W3CDTF">2025-02-19T07:45:13Z</dcterms:created>
  <dcterms:modified xsi:type="dcterms:W3CDTF">2025-02-19T07:45:13Z</dcterms:modified>
</cp:coreProperties>
</file>