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24800" windowHeight="16640"/>
  </bookViews>
  <sheets>
    <sheet name="Data" sheetId="1" r:id="rId1"/>
    <sheet name="Key" sheetId="2" r:id="rId2"/>
  </sheets>
  <calcPr calcId="130407"/>
  <extLst>
    <ext xmlns:mx="http://schemas.microsoft.com/office/mac/excel/2008/main" uri="http://schemas.microsoft.com/office/mac/excel/2008/main">
      <mx:ArchID Flags="2"/>
    </ext>
  </extLst>
</workbook>
</file>

<file path=xl/calcChain.xml><?xml version="1.0" encoding="utf-8"?>
<calcChain xmlns="http://schemas.openxmlformats.org/spreadsheetml/2006/main">
  <c r="K4" i="1"/>
  <c r="K125"/>
  <c r="K124"/>
  <c r="K156"/>
  <c r="K130"/>
  <c r="K97"/>
  <c r="K34"/>
  <c r="K138"/>
  <c r="K164"/>
  <c r="K73"/>
  <c r="K5"/>
  <c r="K20"/>
  <c r="K102"/>
  <c r="K83"/>
  <c r="K33"/>
  <c r="K54"/>
  <c r="K9"/>
  <c r="K8"/>
  <c r="K40"/>
  <c r="K39"/>
  <c r="K38"/>
  <c r="K37"/>
  <c r="K36"/>
  <c r="K131"/>
  <c r="K53"/>
  <c r="K43"/>
  <c r="K132"/>
  <c r="K23"/>
  <c r="K96"/>
  <c r="K48"/>
  <c r="K46"/>
  <c r="K155"/>
  <c r="K44"/>
  <c r="K7"/>
  <c r="K59"/>
  <c r="K22"/>
  <c r="K41"/>
  <c r="K55"/>
  <c r="K142"/>
  <c r="K120"/>
  <c r="K115"/>
  <c r="K144"/>
  <c r="K118"/>
  <c r="K95"/>
  <c r="K112"/>
  <c r="K111"/>
  <c r="K109"/>
  <c r="K108"/>
  <c r="K68"/>
  <c r="K52"/>
  <c r="K143"/>
  <c r="K92"/>
  <c r="K88"/>
  <c r="K87"/>
  <c r="K82"/>
  <c r="K160"/>
  <c r="K141"/>
  <c r="K140"/>
  <c r="K139"/>
  <c r="K107"/>
  <c r="K90"/>
  <c r="K78"/>
  <c r="K18"/>
  <c r="K12"/>
  <c r="K69"/>
  <c r="K119"/>
  <c r="K105"/>
  <c r="K70"/>
  <c r="K57"/>
  <c r="K65"/>
  <c r="K42"/>
  <c r="K10"/>
  <c r="K110"/>
  <c r="K149"/>
  <c r="K50"/>
  <c r="K62"/>
  <c r="K14"/>
  <c r="K117"/>
  <c r="K122"/>
  <c r="K80"/>
  <c r="K159"/>
  <c r="K158"/>
  <c r="K157"/>
  <c r="K94"/>
  <c r="K61"/>
  <c r="K45"/>
  <c r="K60"/>
  <c r="K93"/>
  <c r="K153"/>
  <c r="K72"/>
  <c r="K127"/>
  <c r="K15"/>
  <c r="K86"/>
  <c r="K85"/>
  <c r="K19"/>
  <c r="K137"/>
  <c r="K135"/>
  <c r="K58"/>
  <c r="K67"/>
  <c r="K151"/>
  <c r="K150"/>
  <c r="K89"/>
  <c r="K30"/>
  <c r="K29"/>
  <c r="K28"/>
  <c r="K27"/>
  <c r="K25"/>
  <c r="K24"/>
  <c r="K162"/>
  <c r="K161"/>
  <c r="K126"/>
  <c r="K56"/>
  <c r="K31"/>
  <c r="K26"/>
  <c r="K17"/>
  <c r="K49"/>
  <c r="K114"/>
  <c r="K35"/>
  <c r="K103"/>
  <c r="K106"/>
  <c r="K32"/>
  <c r="K163"/>
  <c r="K79"/>
  <c r="K71"/>
  <c r="K16"/>
  <c r="K13"/>
  <c r="K3"/>
  <c r="K2"/>
  <c r="K148"/>
  <c r="K147"/>
  <c r="K146"/>
  <c r="K134"/>
  <c r="K133"/>
  <c r="K121"/>
  <c r="K75"/>
  <c r="K47"/>
  <c r="K21"/>
  <c r="K6"/>
  <c r="K113"/>
  <c r="K74"/>
  <c r="K101"/>
  <c r="K77"/>
  <c r="K76"/>
  <c r="K154"/>
  <c r="K104"/>
  <c r="K145"/>
  <c r="K123"/>
  <c r="K100"/>
  <c r="K99"/>
  <c r="K98"/>
  <c r="K84"/>
  <c r="K64"/>
  <c r="K63"/>
  <c r="K91"/>
  <c r="K136"/>
  <c r="K51"/>
  <c r="K116"/>
  <c r="K152"/>
  <c r="K129"/>
  <c r="K66"/>
  <c r="K128"/>
  <c r="Q164"/>
  <c r="Q163"/>
  <c r="Q159"/>
  <c r="Q158"/>
  <c r="Q157"/>
  <c r="Q156"/>
  <c r="Q155"/>
  <c r="Q154"/>
  <c r="Q153"/>
  <c r="Q148"/>
  <c r="Q145"/>
  <c r="Q147"/>
  <c r="Q146"/>
  <c r="Q101"/>
  <c r="Q143"/>
  <c r="Q144"/>
  <c r="Q142"/>
  <c r="Q141"/>
  <c r="Q140"/>
  <c r="Q139"/>
  <c r="Q137"/>
  <c r="Q134"/>
  <c r="Q133"/>
  <c r="Q132"/>
  <c r="Q131"/>
  <c r="Q130"/>
  <c r="Q23"/>
  <c r="Q127"/>
  <c r="Q126"/>
  <c r="Q123"/>
  <c r="Q122"/>
  <c r="Q120"/>
  <c r="Q119"/>
  <c r="Q114"/>
  <c r="Q113"/>
  <c r="Q112"/>
  <c r="Q111"/>
  <c r="Q110"/>
  <c r="Q109"/>
  <c r="Q108"/>
  <c r="Q107"/>
  <c r="Q106"/>
  <c r="Q104"/>
  <c r="Q103"/>
  <c r="Q102"/>
  <c r="Q100"/>
  <c r="Q99"/>
  <c r="Q98"/>
  <c r="Q97"/>
  <c r="Q96"/>
  <c r="Q95"/>
  <c r="Q94"/>
  <c r="Q93"/>
  <c r="Q92"/>
  <c r="Q89"/>
  <c r="Q87"/>
  <c r="Q88"/>
  <c r="Q82"/>
  <c r="Q84"/>
  <c r="Q83"/>
  <c r="Q80"/>
  <c r="Q79"/>
  <c r="Q78"/>
  <c r="Q77"/>
  <c r="Q76"/>
  <c r="Q75"/>
  <c r="Q74"/>
  <c r="Q73"/>
  <c r="Q72"/>
  <c r="Q71"/>
  <c r="Q70"/>
  <c r="Q69"/>
  <c r="Q68"/>
  <c r="Q67"/>
  <c r="Q64"/>
  <c r="Q65"/>
  <c r="Q63"/>
  <c r="Q62"/>
  <c r="Q60"/>
  <c r="Q61"/>
  <c r="Q59"/>
  <c r="Q58"/>
  <c r="Q57"/>
  <c r="Q55"/>
  <c r="Q54"/>
  <c r="Q53"/>
  <c r="Q52"/>
  <c r="Q56"/>
  <c r="Q50"/>
  <c r="Q48"/>
  <c r="Q47"/>
  <c r="Q44"/>
  <c r="Q46"/>
  <c r="Q45"/>
  <c r="Q43"/>
  <c r="Q42"/>
  <c r="Q41"/>
  <c r="Q39"/>
  <c r="Q38"/>
  <c r="Q36"/>
  <c r="Q37"/>
  <c r="Q40"/>
  <c r="Q35"/>
  <c r="Q33"/>
  <c r="Q34"/>
  <c r="Q32"/>
  <c r="Q31"/>
  <c r="Q30"/>
  <c r="Q29"/>
  <c r="Q28"/>
  <c r="Q27"/>
  <c r="Q26"/>
  <c r="Q25"/>
  <c r="Q24"/>
  <c r="Q22"/>
  <c r="Q21"/>
  <c r="Q20"/>
  <c r="Q19"/>
  <c r="Q18"/>
  <c r="Q16"/>
  <c r="Q15"/>
  <c r="Q14"/>
  <c r="Q13"/>
  <c r="Q17"/>
  <c r="Q12"/>
  <c r="Q10"/>
  <c r="Q9"/>
  <c r="Q8"/>
  <c r="Q7"/>
  <c r="Q6"/>
  <c r="Q5"/>
  <c r="Q4"/>
  <c r="Q3"/>
  <c r="Q2"/>
  <c r="P124"/>
  <c r="P164"/>
  <c r="P163"/>
  <c r="P162"/>
  <c r="P161"/>
  <c r="P160"/>
  <c r="P159"/>
  <c r="P158"/>
  <c r="P157"/>
  <c r="P156"/>
  <c r="P155"/>
  <c r="P154"/>
  <c r="P153"/>
  <c r="P152"/>
  <c r="P151"/>
  <c r="P150"/>
  <c r="P149"/>
  <c r="P148"/>
  <c r="P145"/>
  <c r="P147"/>
  <c r="P146"/>
  <c r="P101"/>
  <c r="P143"/>
  <c r="P144"/>
  <c r="P142"/>
  <c r="P141"/>
  <c r="P140"/>
  <c r="P139"/>
  <c r="P138"/>
  <c r="P137"/>
  <c r="P135"/>
  <c r="P134"/>
  <c r="P133"/>
  <c r="P132"/>
  <c r="P131"/>
  <c r="P130"/>
  <c r="P23"/>
  <c r="P129"/>
  <c r="P128"/>
  <c r="P127"/>
  <c r="P126"/>
  <c r="P125"/>
  <c r="P123"/>
  <c r="P122"/>
  <c r="P120"/>
  <c r="P119"/>
  <c r="P118"/>
  <c r="P116"/>
  <c r="P117"/>
  <c r="P115"/>
  <c r="P114"/>
  <c r="P113"/>
  <c r="P112"/>
  <c r="P111"/>
  <c r="P110"/>
  <c r="P109"/>
  <c r="P108"/>
  <c r="P107"/>
  <c r="P106"/>
  <c r="P105"/>
  <c r="P104"/>
  <c r="P103"/>
  <c r="P102"/>
  <c r="P100"/>
  <c r="P99"/>
  <c r="P98"/>
  <c r="P97"/>
  <c r="P96"/>
  <c r="P95"/>
  <c r="P94"/>
  <c r="P93"/>
  <c r="P92"/>
  <c r="P91"/>
  <c r="P90"/>
  <c r="P89"/>
  <c r="P87"/>
  <c r="P88"/>
  <c r="P86"/>
  <c r="P85"/>
  <c r="P82"/>
  <c r="P84"/>
  <c r="P83"/>
  <c r="P80"/>
  <c r="P79"/>
  <c r="P78"/>
  <c r="P77"/>
  <c r="P76"/>
  <c r="P75"/>
  <c r="P74"/>
  <c r="P73"/>
  <c r="P72"/>
  <c r="P71"/>
  <c r="P70"/>
  <c r="P69"/>
  <c r="P68"/>
  <c r="P67"/>
  <c r="P66"/>
  <c r="P64"/>
  <c r="P65"/>
  <c r="P63"/>
  <c r="P62"/>
  <c r="P60"/>
  <c r="P61"/>
  <c r="P59"/>
  <c r="P58"/>
  <c r="P57"/>
  <c r="P55"/>
  <c r="P54"/>
  <c r="P53"/>
  <c r="P52"/>
  <c r="P56"/>
  <c r="P51"/>
  <c r="P50"/>
  <c r="P48"/>
  <c r="P47"/>
  <c r="P44"/>
  <c r="P46"/>
  <c r="P45"/>
  <c r="P43"/>
  <c r="P42"/>
  <c r="P41"/>
  <c r="P39"/>
  <c r="P38"/>
  <c r="P36"/>
  <c r="P37"/>
  <c r="P40"/>
  <c r="P35"/>
  <c r="P33"/>
  <c r="P34"/>
  <c r="P32"/>
  <c r="P31"/>
  <c r="P30"/>
  <c r="P29"/>
  <c r="P28"/>
  <c r="P27"/>
  <c r="P26"/>
  <c r="P25"/>
  <c r="P24"/>
  <c r="P22"/>
  <c r="P21"/>
  <c r="P20"/>
  <c r="P19"/>
  <c r="P18"/>
  <c r="P16"/>
  <c r="P15"/>
  <c r="P14"/>
  <c r="P13"/>
  <c r="P17"/>
  <c r="P12"/>
  <c r="P10"/>
  <c r="P9"/>
  <c r="P8"/>
  <c r="P7"/>
  <c r="P6"/>
  <c r="P5"/>
  <c r="P4"/>
  <c r="P3"/>
  <c r="P2"/>
  <c r="O162"/>
  <c r="Q162"/>
  <c r="O161"/>
  <c r="Q161"/>
  <c r="N49"/>
  <c r="O49"/>
  <c r="Q49"/>
  <c r="N11"/>
  <c r="P11"/>
  <c r="H11"/>
  <c r="K11"/>
  <c r="H81"/>
  <c r="K81"/>
  <c r="N81"/>
  <c r="P81"/>
  <c r="P49"/>
</calcChain>
</file>

<file path=xl/sharedStrings.xml><?xml version="1.0" encoding="utf-8"?>
<sst xmlns="http://schemas.openxmlformats.org/spreadsheetml/2006/main" count="2326" uniqueCount="536">
  <si>
    <t>Slonim, R. and P. Guillen. 2010. "Gender Selection Discrimination: Evidence from a Trust Game." Journal of Eco mic Behavior &amp; Organization, 76(2), pp. 385-405.</t>
  </si>
  <si>
    <t>Butler, Jeffrey Giulia  Paola Guiso Luigi. 2009. "The Right Amount of Trust," In NBER working paper series  . 15344.</t>
  </si>
  <si>
    <t xml:space="preserve"> Butler, Giulia  et al. 2009</t>
  </si>
  <si>
    <t>Altmann, S.; T. Dohmen and M. Wibral. 2008. "Do the Reciprocal Trust Less?" Eco mics Letters, 99(3), pp. 454-57.</t>
  </si>
  <si>
    <t>Anonymous</t>
  </si>
  <si>
    <t>Sender End in USD</t>
  </si>
  <si>
    <t>CFA Francs</t>
  </si>
  <si>
    <t>Rate of Return</t>
  </si>
  <si>
    <t>Double Blind</t>
  </si>
  <si>
    <t>Nr of Subjects</t>
  </si>
  <si>
    <t>Apicella, C. L.; D. Cesarini; M. Johannesson; C. T. Dawes; P. Lichtenstein; B. Wallace; J. Beauchamp and L. Westberg. 2010. "  Association between Oxytocin Receptor (Oxtr) Gene Polymorphisms and Experimentally Elicited Social Preferences." Plos One, 5(6).</t>
  </si>
  <si>
    <t>Schotter, A., Sopher, B., 2006. Trust and trustworthiness in games: An experimental study of intergenerational advice. Experimental Eco mics, 9(2), 123-145.</t>
  </si>
  <si>
    <t xml:space="preserve">Charness, G., Cobo-ReP, R., Jiménez, N., 2008.  An investment game with third-party intervention.   Journal of Eco mic Behavior &amp; Organization, 68(1): 18-28. </t>
  </si>
  <si>
    <t>Cox, J.C., 2009. “Trust and Reciprocity: Implications of Game Triads and Social Contexts,” New Zealand Eco mic Papers. Special Issue: Laboratory Experiments in Eco mics, Finance and Political Science, 43(2):89 – 104.</t>
  </si>
  <si>
    <t>Cox, J.C., 2004. How to identify trust and reciprocity. Games and Eco mic Behavior, 46(2), 260-281.</t>
  </si>
  <si>
    <t>Farina, Francesco, Niall O’Higgins, and Patrizia Sbrglia.  2008.  “Eliciting Motives for Trust and Reciprocity by Attitudinal and Behavioural Measures.”  IZA Discussion Paper  . 3584.</t>
  </si>
  <si>
    <t>Schechter, L., 2007. Traditional trust measurement and the risk confound: An experiment in rural Paraguay. Journal of Eco mic Behavior &amp; Organization. 62: 272-292.</t>
  </si>
  <si>
    <t>Ashraf, N., Bohnet, I., Piankov, N., 2006. Decomposing Trust and Trustworthiness, Experimental Eco mics, 9(3), 193-208.</t>
  </si>
  <si>
    <t>Hargreaves Heap, Shaun P. and Zizzo, D. 2009.  The Value of Groups. The American Eco mic Review, 99(1):295-323.</t>
  </si>
  <si>
    <t>Bonein, A., Serra, D., 2009. "Gender pairing bias in trustworthiness'', Journal of Socio-Eco mics, 38(5), p.779-789</t>
  </si>
  <si>
    <t>Garbari Slonim2008</t>
  </si>
  <si>
    <t>Garbari , E. and R. Slonim. 2009. "The Robustness of Trust and Reciprocity across a Heterogeneous Us Population." Journal of Eco mic Behavior &amp; Organization, 69(3), pp. 226-40.</t>
  </si>
  <si>
    <t xml:space="preserve"> Garbari  and Slonim 2009</t>
  </si>
  <si>
    <t>Zethraeus, N.,  L. Kocoska-Maras, T. Ellingsen, B. von Schoultz, A. L. Hirschberg and M. Johannesson. 2009. "A Randomized Trial of the Effect of Estrogen and Testosterone on Eco mic Behavior." Proceedings of the National Academy of Sciences of the United States of America, 106(16), pp. 6535-38.</t>
  </si>
  <si>
    <t>Bouma, J., E.H. Bulte and D.P. van Soest (2008), "Trust and Cooperation: Social Capital and Community Resource Management", Journal of Environmental Eco mics and Management 56(2): 155-166; http://dx.doi.org/10.1016/j.jeem.2008.03.004</t>
  </si>
  <si>
    <t>EconPapers DiCag  Sciubba</t>
  </si>
  <si>
    <t>Di Cag , D. and E. Sciubba. 2010. "Trust, Trustworthiness and Social Networks: Playing a Trust Game When Networks Are Formed in the Lab." Journal of Eco mic Behavior &amp; Organization, 75(2), pp. 156-67.</t>
  </si>
  <si>
    <t xml:space="preserve"> Di Cag  and Sciubba 2010</t>
  </si>
  <si>
    <t>Etang, A., Fielding, D. K wles, S., 2011. "Does trust extend beyond the village? Experimental trust and social distance in Cameroon." Experimental Eco mics, 14:15-35.</t>
  </si>
  <si>
    <t>Fershtman, C., Gneezy, U., 2001. Discrimination in a segmented society: An experimental approach. Quarterly Journal of Eco mics, 116(1), 351-377.</t>
  </si>
  <si>
    <t>Harbring, Christine. "On the Effect of Incentive Schemes on Trust and Trustworthiness." Journal of Institutional and Theoretical Eco mics, 166(4), pp. 690-714.</t>
  </si>
  <si>
    <t>Chaudhuri, A., Gangadharan, L., 2007. An experimental analysis of trust and trustworthiness. Southern Eco mic Journal, 73(4), 959-985.</t>
  </si>
  <si>
    <t>Vyrastekova, J., Onderstal, S., 2005. The trust game behind the veil of ig rance: A  te on gender differences, Working Paper.</t>
  </si>
  <si>
    <t>Chaudhuri, A., Barry Sopher, and Paul Strand.  2002.  Cooperation in Social Dilemmas, trust, and reciprocity.  Journal of Eco mic Psychology 23, 231-49.</t>
  </si>
  <si>
    <t>Chuah, Swee-Hoon. 2010. "Do Human Values Explain Eco mic Behavior? An Experimental Study." SSRN eLibrary.</t>
  </si>
  <si>
    <t>Jamison, J.; D. Karlan and L. Schechter. 2008. "To Deceive or  t to Deceive: The Effect of Deception on Behavior in Future Laboratory Experiments." Journal of Eco mic Behavior &amp; Organization, 68(3-4), pp. 477-88.</t>
  </si>
  <si>
    <t>Sacha Bourgeois-gironde and Anne Corcos, (2011) ''Discriminating strategic reciprocity and acquired trust in the repeated trustgame'', Eco mics Bulletin, Vol. 31  .1 pp. 177-188.</t>
  </si>
  <si>
    <t>In centi, A., Pazienza, M. G. 2006. "Altruism and Gender in the Trust Game" (with Maria Grazia Pazienza), Labsi Working Papers, Università di Siena, n. 5/2006.</t>
  </si>
  <si>
    <t xml:space="preserve"> In centi and Pazienza 2006</t>
  </si>
  <si>
    <t>Song, F..  2007.  “Trust and reciprocity in intergroup relations: Differing perspectives and behaviors”. In S. Oda (Ed.), Experiments in Eco mic Sciences: New Approaches to Solving Real-world Problems. Publisher: Springer Verlag."</t>
  </si>
  <si>
    <t>Dubois, Dmitri and Marc Willinger.  2007.  “The role of players’ identification in the population on the trusting and the trustworthy behaviour : an experimental investigation.”  Working Paper: Laboratoire Montpellierain d’Eco mie Théorique et Appliquée (LAMETA), University of Montpellier, France.</t>
  </si>
  <si>
    <t>Kurzban, R.; M. L. Rigdon and B. J. Wilson. 2008. "Incremental Approaches to Establishing Trust." Experimental Eco mics, 11(4), pp. 370-89.</t>
  </si>
  <si>
    <t>Jack, B. K. 2009. "Upstream-Downstream Transactions and Watershed Externalities: Experimental Evidence from Kenya." Ecological Eco mics, 68(6), pp. 1813-24.</t>
  </si>
  <si>
    <t>Mak, V., Zwick, R., 2009. 'Confidentially Yours': Restricting information flow between trustees enhances trust-dependent transactions. Journal of Eco mic Behavior &amp; Organization, 70: 142-154.</t>
  </si>
  <si>
    <t>Song, F. 2008. "Trust and reciprocity behavior and behavioral forecasts: Individuals aversus group-representatives." Games and Eco mic Behavior (62) p.675-696.</t>
  </si>
  <si>
    <t>Masclet, David, and Thierry Penard, 2011.  Do reputation Feedback Systems really improve trust among A nymous traders? An experimental Study. Working Paper.</t>
  </si>
  <si>
    <t>Carter, Michael and Marco Castillo (forthcoming). Trustworthiness and Social Capital in South Africa: Analysis of Actual Living Standards Experiments and Artefactual Field Experiments.  Eco mic Development and Cultural Change.</t>
  </si>
  <si>
    <t>Eckel, Catherine and Ragan Petrie. 2010. “Face Value.” Forthcoming American Eco mic Review.</t>
  </si>
  <si>
    <t>Coricelli, G., 2002. Experiments on interactive eco mic behavior. Dissertation Thesis, University of Arizona.</t>
  </si>
  <si>
    <t>Tan, J. H. W. and C. Vogel. 2008. "Religion and Trust: An Experimental Study." Journal of Eco mic Psychology, 29(6), pp. 832-48.</t>
  </si>
  <si>
    <t>Castillo, M and Carter, M. 2003. Identifying Social Effects with Eco mic Field Experiments. Working Paper.</t>
  </si>
  <si>
    <t>Buchan, Nancy R., Eric Johnson, and Rachel Croson. 2006. “Let’s get personal:  An international examination of the influence of communication, culture and social distance on other regarding preferences.” Journal of Eco mic Behavior and Organization, 60, pp. 373-398.</t>
  </si>
  <si>
    <t>Bauernschuster, Stefan Falck Oliver; Niels.  “Can Competition Spoil Reciprocity? A Laboratory Experiment.” München: CESifo, Center for Eco mic Studies &amp; Ifo Institute for eco mic research.</t>
  </si>
  <si>
    <t>Boero, Riccardo, Giangiacomo Bravo, Marco Castellani, and Flaminio Squazzoni. 2009. “Reputational Cues in Repeated Trust Games.” The Journal of Socio-Eco mics, 38.  pp. 871-877.</t>
  </si>
  <si>
    <t>Güth, W., Levati, M.V., Ploner, M., 2007. Social identity and trust - an experimental investigation, Working Paper: Max Planck Institute of Eco mics.</t>
  </si>
  <si>
    <t xml:space="preserve">Houser, D., Schunk, D., Winter, J., (In Press). Distinguishing trust from risk: An anatomy of the investment game. Journal of Eco mic Behavior &amp; Organization. </t>
  </si>
  <si>
    <t>Keser, C., 2002. Trust and Reputation Building in E-Commerce, Scientific Series Centre interuniveritaire de recherche en analyse des organisations (CIRA ) Working Paper 2002s-75.</t>
  </si>
  <si>
    <t>Solnick, Sara. 2007.  Cash and alternative methods of accounting in an experimental game.  Journal of Eco mic Behavior and Organization.  62, 316-21.</t>
  </si>
  <si>
    <t>Holm, H. and Anders Danielson. 2005.  Tropic Trust Versus  rdic Trust:  Experimental Evidence from Tanzania and Sweden.  The Eco mic Journal, 115, pp. 505-32.</t>
  </si>
  <si>
    <t>In centiPazienza2006</t>
  </si>
  <si>
    <t>Füllbrunn, Sascha; Richwien, Katharina; Sadrieh, Abdolkarim (2011) Trust and Trustworthiness in A nymous Virtual Worlds, Journal of Media Eco mics, 24 (1), 48-63</t>
  </si>
  <si>
    <t>Tu, Q. and E. Bulte. 2010. "Trust, Market Participation and Eco mic Outcomes: Evidence from Rural China." World Development, 38(8), pp. 1179-90.</t>
  </si>
  <si>
    <t>SSRN In centi2004</t>
  </si>
  <si>
    <t>In centi, A., Pazienza, M.G. 2008. "Gender Differences in Altruism. An Experimental Study" in Alessandro In centi and Patrizia Sbriglia (eds), Games, Rationality and Behaviour. Essays in Behavioural Game Theory and Experiments, Palgrave McMillan, Houndmills and New York, pp. 134-158.</t>
  </si>
  <si>
    <t xml:space="preserve"> In centi and Pazienza 2008</t>
  </si>
  <si>
    <t>Fiedler, M. and E. Haruvy. 2009. "The Lab Versus the Virtual Lab and Virtual Field-an Experimental Investigation of Trust Games with Communication." Journal of Eco mic Behavior &amp; Organization, 72(2), pp. 716-24.</t>
  </si>
  <si>
    <t>Chaudhuri, A. and E. Sbai, (2011), Gender Differences in Trust and Reciprocity in Repeated Gift Exchange Games, New Zealand Eco mic Papers: Special Issue in Behavioural Eco mics and Eco mic Psychology, Volume 45, Issues 1-2, April-August 2011, 81-9</t>
  </si>
  <si>
    <t>Walkowitz, Gari, Clemens Oberhammer, and Hieke Hennig-Schmidt. 2006. “Experimenting Over a Long Distance – A Method to Facilitate Inter-cultural Experiments and its Application to a Trust Game.” Working Paper:  Laboratory for Experimental Eco mics, University of Bonn, Germany.</t>
  </si>
  <si>
    <t>Haile, D., Sadrieh, K., Verbon, H., 2008. Cross-racial envy and underinvestment in South African partnerships. Cambridge Journal of Eco mics 2008 32(5):703-724.</t>
  </si>
  <si>
    <t>Migheli, Matteo.  2008.  “Is Participation to Voluntary Association Linked with Trust?  Experimental Evidence from the Youth.”  Working Paper:  University of Tori .</t>
  </si>
  <si>
    <t xml:space="preserve">Becchetti, Leonardo and Pierluigi Conzo.  2009.  “Creditworthiness as a signal of trustworthiness: field experiment in microfinance and consequences on causality in impact studies.”  Eco metica Working Paper, University of Rome.  </t>
  </si>
  <si>
    <t>Cox, J. C.; E. Ostrom; J. M. Walker; A. J. Castillo; E. Coleman; R. Holahan; M. Schoon and B. Steed. 2009. "Trust in Private and Common Property Experiments." Southern Eco mic Journal, 75(4), pp. 957-75.</t>
  </si>
  <si>
    <t>Ortmann, A., Fitzgerald, J., Boeing, C., 2000. Trust, reciprocity, and social history: A re-examination. Experimental Eco mics, 3, 81-100.</t>
  </si>
  <si>
    <t>Willinger, M., Keser, C., Lohmann, C., Usunier, J., 2003. A comparison of trust and reciprocity between France and Germany: Experimental investigation based on the investment game. Journal of eco mic psychology, 24(4), 447 (420 pages).</t>
  </si>
  <si>
    <t>Vollan, Bjorn. 2007. “What Reciprocity? The Impact of Culture and Socio-Political Background on Trust Games in Namibia and South Africa.” in Eli r Ostrom and Achim Schlüter, eds. The Challenge of Self-Governance in Complex, Globalizing Eco mies, Working Paper:  University of Freiburg, Germany.</t>
  </si>
  <si>
    <t>Holm, H., Nystedt, P., 2005. Intra-generational trust - a semi-experimental study of trust among different generations. Journal of Eco mic Behavior &amp; Organization, 58(3), 403-419.</t>
  </si>
  <si>
    <t>Tanaka, Tomomi; Colin F. Camerer and Quang Nguyen. 2010. "Measuring  rms of Income Transfers: Trust Experiments and Survey Data from Vietnam." SSRN eLibrary.</t>
  </si>
  <si>
    <t>Falk, Armin and Christian Zehnder.  2007.  Discrimination and In-Group Favoritism In a City-Wide Trust Experiment.  IZA Discussion Paper  . 2765.</t>
  </si>
  <si>
    <t xml:space="preserve">Danielson, A., Holm, H., 2007. Do You Trust Your Brethren? Eliciting Trust Attitudes and Trust Behavior in a Tanzanian Congregation, Journal of Eco mic Behavior &amp; Organization, 62(2): 255-271. </t>
  </si>
  <si>
    <t xml:space="preserve">Hennig-Schmidt, Heike, Reinhard Selten, Gari Walkowitz, and Eyal Winter. 2009. “Cultural Biases in Bilateral Trust Among Israelis, Palestinians, and Germans.” Working Paper:  Laboratory for Experimental Eco mics, Germany. </t>
  </si>
  <si>
    <t>Bellemare, Charles and Sabine Kroger.  2007.  “On Representative Social Capital.”  European Eco mic Review, 51, pp. 183-202.</t>
  </si>
  <si>
    <t>Schwieren, C., Sutter, M., 2003. Trust in cooperation or ability? An experimental study on gender differences. Eco mic Letters. 99: 494-497.</t>
  </si>
  <si>
    <t>Swope, K., Cadigan, J., Schmitt, P., and Shupp, R., 2008. Personality preferences in laboratory eco mics experiments. The Journal of Socio-Eco mics. 37: 998-1009.</t>
  </si>
  <si>
    <t>Ben-Ner, A. and F. Halldorsson. 2010. "Trusting and Trustworthiness: What Are They, How to Measure Them, and What Affects Them." Journal of Eco mic Psychology, 31(1), pp. 64-79.</t>
  </si>
  <si>
    <t xml:space="preserve"> Kanagaretnam, Mestelman et al. 2009</t>
  </si>
  <si>
    <t xml:space="preserve"> Kurzban, Rigdon et al. 2008</t>
  </si>
  <si>
    <t xml:space="preserve"> Lazzarini, Madalozzo et al. 2005</t>
  </si>
  <si>
    <t xml:space="preserve"> Masclet and Penard 2011</t>
  </si>
  <si>
    <t xml:space="preserve"> McCubbins and Weller 2010</t>
  </si>
  <si>
    <t xml:space="preserve"> Netzer and Sutter 2009</t>
  </si>
  <si>
    <t xml:space="preserve"> Sapienza, Toldra et al. 2007</t>
  </si>
  <si>
    <t xml:space="preserve"> Servátka, Tucker et al. 2008</t>
  </si>
  <si>
    <t xml:space="preserve"> Simpson and Eriksson 2009</t>
  </si>
  <si>
    <t xml:space="preserve"> Simpson, McGrimmon et al. 2007</t>
  </si>
  <si>
    <t xml:space="preserve"> Wibral 2011</t>
  </si>
  <si>
    <t>Real Counterpart</t>
  </si>
  <si>
    <t>Play Additional Games</t>
  </si>
  <si>
    <t>Payment Random</t>
  </si>
  <si>
    <t>Güth, W.; M. V. Levati and M. Ploner. 2008. "The Impact of Payoff Interdependence on Trust and Trustworthiness." German Eco mic Review, 9(1), pp. 87-95.</t>
  </si>
  <si>
    <t>Burns, J., 2006. Racial stereotypes, stigma and trust in post-apartheid South Africa. Eco mic Modelling, 23(5), 805-821.</t>
  </si>
  <si>
    <t>Kanagaretnam, K.; S. Mestelman; K. Nainar and M. Shehata. 2009. "The Impact of Social Value Orientation and Risk Attitudes on Trust and Reciprocity." Journal of Eco mic Psychology, 30(3), pp. 368-80.</t>
  </si>
  <si>
    <t>Cochard, F., Van, P.N., Willinger, M., 2004. Trusting behavior in a repeated investment game. Journal of Eco mic Behavior &amp; Organization, 55(1), 31-44.</t>
  </si>
  <si>
    <t>Buchan, N. R.; R. T. A. Croson and S. Solnick. 2008. "Trust and Gender: An Examination of Behavior and Beliefs in the Investment Game." Journal of Eco mic Behavior &amp; Organization, 68(3-4), pp. 466-76.</t>
  </si>
  <si>
    <t>Burks, S.V., Carpenter, J.P., Verhoogen, E., 2003. Playing both roles in the trust game. Journal of Eco mic Behavior &amp; Organization, 51, 195-216.</t>
  </si>
  <si>
    <t>Karlan, D.S., 2005. Using experimental eco mics to measure social capital and predict financial decisions. American Eco mic Review, 95(5), 1688-1699.</t>
  </si>
  <si>
    <t xml:space="preserve"> evos Soles</t>
  </si>
  <si>
    <t xml:space="preserve"> Piff, Kraus et al. 2010</t>
  </si>
  <si>
    <t xml:space="preserve"> Rosenboim and Shavit 2009</t>
  </si>
  <si>
    <t xml:space="preserve"> Schechter 2007</t>
  </si>
  <si>
    <t xml:space="preserve"> Schotter and Sopher 2006</t>
  </si>
  <si>
    <t xml:space="preserve"> Schwieren and Sutter 2003</t>
  </si>
  <si>
    <t xml:space="preserve"> Slonim and Guillen 2010</t>
  </si>
  <si>
    <t xml:space="preserve"> Solnick 2007</t>
  </si>
  <si>
    <t xml:space="preserve"> Song 2007</t>
  </si>
  <si>
    <t xml:space="preserve"> Song 2008</t>
  </si>
  <si>
    <t xml:space="preserve"> Sutter and Kocher 2007</t>
  </si>
  <si>
    <t xml:space="preserve"> Swope, Cadigan et al. 2005</t>
  </si>
  <si>
    <t xml:space="preserve"> Tan and Vogel 2008</t>
  </si>
  <si>
    <t xml:space="preserve"> Tanaka, Camerer et al. 2010</t>
  </si>
  <si>
    <t xml:space="preserve"> Tanis and Postmes 2005</t>
  </si>
  <si>
    <t xml:space="preserve"> Tu and Bulte 2010</t>
  </si>
  <si>
    <t xml:space="preserve"> Vollan 2007</t>
  </si>
  <si>
    <t xml:space="preserve"> Vyrastekova and Onderstal 2005</t>
  </si>
  <si>
    <t xml:space="preserve"> Vyrastekova, Onderstal et al. 2010</t>
  </si>
  <si>
    <t xml:space="preserve"> Walkowitz, Oberhammer et al. 2006</t>
  </si>
  <si>
    <t xml:space="preserve"> Willinger, Keser et al. 2003</t>
  </si>
  <si>
    <t xml:space="preserve"> Zak, Kurzban et al. 2005</t>
  </si>
  <si>
    <t xml:space="preserve"> Zethraeus, Kocoska-Maras et al. 2009</t>
  </si>
  <si>
    <t xml:space="preserve"> Becchetti and Conzo 2009</t>
  </si>
  <si>
    <t xml:space="preserve"> Chaudhuri and Sbai 2011</t>
  </si>
  <si>
    <t xml:space="preserve">Greig, F., Bohnet, I., 2008. Is There Reciprocity in a Reciprocal Exchange Eco my? Evidence from a Slum in Nairobi, Kenya. Eco mic Inquiry, 46(1): 77-83. </t>
  </si>
  <si>
    <t>Stenman, Olof Johansson, Minhaj Mahmud, and Peter Martinsson. 2009.  Trust and Religion:  Evidence from Bangladesh. Eco mica. 76: 462-485.</t>
  </si>
  <si>
    <t>Glaeser, E. L., Laibson, D. I., Scheinkman, J. A., Soutter, C. L., 2000. Measuring trust. Quarterly Journal of Eco mics, 115(3), 811-846.</t>
  </si>
  <si>
    <t>Lazzarini, S.G, Madalozzo, R., Artes, R., Siqueira, J.O., 2005. Measuring trust: an experiment in Brazil. Revista de Eco mia Aplicada, São Paulo, v. 9, n. 2, p. 153-169.</t>
  </si>
  <si>
    <t>Anderson, L. R., Mellor, J. M., Milyo, J., 2006. Induced heterogeneity in trust experiments. Experimental Eco mics, 9(3), 223-235.</t>
  </si>
  <si>
    <t>Chesney, T., Chuah, S., Hoffman, R., 2009. "Trust in V-Commerce: An Experimental Approach" ICBBR Working Paper Serie   2009_01.</t>
  </si>
  <si>
    <t>Gneezy, U., Güth, W., Verboven, F., 2000. Presents of investments? An experimental analysis. Journal of Eco mic Psychology, 21, 481-493.</t>
  </si>
  <si>
    <t xml:space="preserve"> Houser, Schunk et al. 2010</t>
  </si>
  <si>
    <t xml:space="preserve"> Jamison, Karlan et al. 2008</t>
  </si>
  <si>
    <t xml:space="preserve"> Ji and Guillen 2010</t>
  </si>
  <si>
    <t xml:space="preserve"> Johansson-Stenman, Mahmud et al. 2008</t>
  </si>
  <si>
    <t xml:space="preserve"> Kamas and Preston 2009</t>
  </si>
  <si>
    <t>Cox, James C. and Daniel T. Hall. 2010. "Trust with Private and Common Property: Effects of Stronger Property Right Entitlements." Games, 1, pp. 527-50.</t>
  </si>
  <si>
    <t>CoxHall2010</t>
  </si>
  <si>
    <t>WOS MascletPenard 2006</t>
  </si>
  <si>
    <t>KamasEtAl2009</t>
  </si>
  <si>
    <t>CRCox2009</t>
  </si>
  <si>
    <t>PaperName_3-11</t>
  </si>
  <si>
    <t>CRHaile2004</t>
  </si>
  <si>
    <t>40-Fershtman2001</t>
  </si>
  <si>
    <t>WOS Cronk 2007.pdf</t>
  </si>
  <si>
    <t>Simpson, B., McGrimmon, T. and K. Irwin. 2007. "Are Blacks Really less Trusting than Whites? Revising the Race and Trust Question" WP</t>
  </si>
  <si>
    <t>MakZwick2006</t>
  </si>
  <si>
    <t>Jack2009</t>
  </si>
  <si>
    <t>ChesnyEtAl2009</t>
  </si>
  <si>
    <t>EtangEtAlExpEcon2011</t>
  </si>
  <si>
    <t xml:space="preserve"> Ackert, Church et al. 2010</t>
  </si>
  <si>
    <t xml:space="preserve"> Altmann, Dohmen et al. 2008</t>
  </si>
  <si>
    <t xml:space="preserve"> Anderson and Dickinson 2010</t>
  </si>
  <si>
    <t xml:space="preserve"> Anderson, Mellor et al. 2006</t>
  </si>
  <si>
    <t xml:space="preserve"> Barclay 2004</t>
  </si>
  <si>
    <t>Play Both Roles</t>
  </si>
  <si>
    <t>Strategy Method</t>
  </si>
  <si>
    <t>Av % Sent</t>
  </si>
  <si>
    <t>Av % Ret</t>
  </si>
  <si>
    <t>PPP Conversion</t>
  </si>
  <si>
    <t>Sender Endowment</t>
  </si>
  <si>
    <t xml:space="preserve">Receiver Endowment </t>
  </si>
  <si>
    <t>Receiver Endowed</t>
  </si>
  <si>
    <t>P</t>
  </si>
  <si>
    <t>CharnessCoboReP2006</t>
  </si>
  <si>
    <t xml:space="preserve"> Charness, Cobo-ReP et al. 2008</t>
  </si>
  <si>
    <t xml:space="preserve"> </t>
  </si>
  <si>
    <t>Rosenboim, Mosi and Shavit, Tal, Whose Money is it Anyway? Using Prepaid Incentives in Experimental Eco mics to Create a Natural Environment (August 25, 2009). Available at SSRN: http://ssrn.com/abstract=1461472</t>
  </si>
  <si>
    <t>Ensminger, J., 2000. Experimental eco mics in the bush: How institutions matter. In: C. Menard (Ed.), Institutions and organizations. Edward Elgar, London.</t>
  </si>
  <si>
    <t>Etang, Alvin, David Fielding, and Stephe K wles.  2008.  “Survey Trust, Experimental Trust and ROSCA Membership in Rural Cameroon”. Brooks World Poverty Working Paper  . 44.</t>
  </si>
  <si>
    <t>Johansson-Stenman, O., Mahmud, M., &amp; Martinsson, P., 2008. Trust and religion: Experimental evidence from Bangladesh. Eco mica, 76(303):462-485.</t>
  </si>
  <si>
    <t>Sutter, M., Kocher, M.G., 2007. "Trust and trustworthiness across different age groups," Games and Eco mic Behavior,59(2): 364-382.</t>
  </si>
  <si>
    <t xml:space="preserve"> Lount Jr. and Murnighan 2005</t>
  </si>
  <si>
    <t xml:space="preserve"> Mak and Zwick 2009</t>
  </si>
  <si>
    <t xml:space="preserve"> Malhotra 2005</t>
  </si>
  <si>
    <t xml:space="preserve"> Migheli 2008</t>
  </si>
  <si>
    <t xml:space="preserve"> Mosley and Verschoor 2003</t>
  </si>
  <si>
    <t xml:space="preserve"> Ortmann, Fitzgerald et al. 2000</t>
  </si>
  <si>
    <t>Fehr, E., Rockenbach, B., 2003. Detrimental effects of sanctions on human altruism. Nature, 422(6928), 137-140.</t>
  </si>
  <si>
    <t>kept data</t>
  </si>
  <si>
    <t>StudyNr</t>
  </si>
  <si>
    <t>Proportion</t>
  </si>
  <si>
    <t>76-Burks2003</t>
  </si>
  <si>
    <t>Leva</t>
  </si>
  <si>
    <t>Dollars</t>
  </si>
  <si>
    <t>Kausel2010D</t>
  </si>
  <si>
    <t>SwopeCadigan2005</t>
  </si>
  <si>
    <t>changed data</t>
  </si>
  <si>
    <t>Kroner</t>
  </si>
  <si>
    <t>Hungarian Dollars</t>
  </si>
  <si>
    <t>Huang, L. and J. K. Murnighan. 2010. "What's in a Name? Subliminally Activating Trusting Behavior." Organizational Behavior and Human Decision Processes, 111(1), pp. 62-70.</t>
  </si>
  <si>
    <t>Guaranies</t>
  </si>
  <si>
    <t>14Tanis2005</t>
  </si>
  <si>
    <t>Servátka, Maroš, Steven Tucker, and Rodovan Vadovič.  2008.  “Strategic Use of Trust.”  Working Paper:  University of New Zealand.</t>
  </si>
  <si>
    <t>Sweden</t>
  </si>
  <si>
    <t>BuchananEtAl2008</t>
  </si>
  <si>
    <t>Bangladesh</t>
  </si>
  <si>
    <t xml:space="preserve"> Chesney, Chuah et al. 2009</t>
  </si>
  <si>
    <t xml:space="preserve"> Apicella, Cesarini et al. 2010</t>
  </si>
  <si>
    <t xml:space="preserve"> Ashraf, Bohnet et al. 2006</t>
  </si>
  <si>
    <t xml:space="preserve"> Bahry, Whitt et al. 2003</t>
  </si>
  <si>
    <t xml:space="preserve"> Bellemare and Kroger 2007</t>
  </si>
  <si>
    <t xml:space="preserve"> Ben-Ner and Halldorsson 2010</t>
  </si>
  <si>
    <t xml:space="preserve"> Boero, Bravo et al. 2009</t>
  </si>
  <si>
    <t xml:space="preserve"> Bonein and Serra 2009</t>
  </si>
  <si>
    <t xml:space="preserve"> Bornstein, Sutter et al. 2010</t>
  </si>
  <si>
    <t xml:space="preserve"> Bouma, Bulte et al. 2008</t>
  </si>
  <si>
    <t xml:space="preserve"> Bourgeois-Gironde and Corcos 2011</t>
  </si>
  <si>
    <t xml:space="preserve"> Buchan, Croson et al. 2008</t>
  </si>
  <si>
    <t xml:space="preserve"> Buchan, Johnson et al. 2006</t>
  </si>
  <si>
    <t xml:space="preserve"> Carter and Castillo 2011</t>
  </si>
  <si>
    <t xml:space="preserve"> Courtiol, Raymond et al. 2009</t>
  </si>
  <si>
    <t xml:space="preserve"> Cox and Hall 2010</t>
  </si>
  <si>
    <t xml:space="preserve"> Cox, Ostrom et al. 2009</t>
  </si>
  <si>
    <t xml:space="preserve"> Dubois and Willinger 2007</t>
  </si>
  <si>
    <t xml:space="preserve"> Eckel and Petrie 2010</t>
  </si>
  <si>
    <t xml:space="preserve"> Etang, Fielding et al. 2008</t>
  </si>
  <si>
    <t xml:space="preserve"> Etang, Fielding et al. 2011</t>
  </si>
  <si>
    <t xml:space="preserve"> Evans and Revelle 2008</t>
  </si>
  <si>
    <t xml:space="preserve"> Falk and Zehnder 2007</t>
  </si>
  <si>
    <t xml:space="preserve"> Farina, O’Higgins et al. 2008</t>
  </si>
  <si>
    <t xml:space="preserve"> Fiedler and Haruvy 2009</t>
  </si>
  <si>
    <t xml:space="preserve"> Füllbrunn, Richwien et al. 2011</t>
  </si>
  <si>
    <t xml:space="preserve"> Gneezy, Güth et al. 2000</t>
  </si>
  <si>
    <t xml:space="preserve"> Güth, Levati et al. 2008</t>
  </si>
  <si>
    <t xml:space="preserve"> Haile, Sadrieh et al. 2008</t>
  </si>
  <si>
    <t xml:space="preserve"> Hargreaves-Heap and Tan. 2009</t>
  </si>
  <si>
    <t xml:space="preserve"> Hargreaves-Heap, Verschoor et al. 2009</t>
  </si>
  <si>
    <t xml:space="preserve"> Hennig-Schmidt, Selten et al. 2009</t>
  </si>
  <si>
    <t xml:space="preserve"> Holm and Danielson 2005</t>
  </si>
  <si>
    <t>ZethaeusEtAl2009</t>
  </si>
  <si>
    <t>Italy</t>
  </si>
  <si>
    <t>obs</t>
  </si>
  <si>
    <t>Australian Dollars</t>
  </si>
  <si>
    <t>Piff, P. K.; M. W. Kraus; S. Cote; B. H. Cheng and D. Keltner. 2010. "Having Less, Giving More: The Influence of Social Class on Prosocial Behavior." Journal of Personality and Social Psychology, 99(5), pp. 771-84.</t>
  </si>
  <si>
    <t>CRCarter2002</t>
  </si>
  <si>
    <t>South Africa</t>
  </si>
  <si>
    <t>Canadian Dollars</t>
  </si>
  <si>
    <t>27-Glaeser2000</t>
  </si>
  <si>
    <t>Vollan2007WP</t>
  </si>
  <si>
    <t>BourgeoisgirondeCorcos2011</t>
  </si>
  <si>
    <t>Lönnqvist, Jan-Erik, Markku Verkasalo, Cari Walkowitz, and Philipp Wichardt.  2010. “Measuring Individual Risk Attitudes in the Lab: Task or Ask?  An Empirical Comparison.”  Working Paper:  University of Bonn.</t>
  </si>
  <si>
    <t>CREnsminger2000</t>
  </si>
  <si>
    <t>CRMosley2004</t>
  </si>
  <si>
    <t>Bulgaria</t>
  </si>
  <si>
    <t>Germany</t>
  </si>
  <si>
    <t>Vyrastekova, Jana; Sander Onderstal and Pierre Koning. 2010. "Self-Selection and the Power of Incentive Schemes: An Experimental Study." SSRN eLibrary.</t>
  </si>
  <si>
    <t>Kenyan Shilling</t>
  </si>
  <si>
    <t xml:space="preserve"> Bauernschuster, Falck et al. 2010</t>
  </si>
  <si>
    <t xml:space="preserve"> Becchetti and Antoni 2007</t>
  </si>
  <si>
    <t xml:space="preserve"> Berg, Dickhaut et al. 1995</t>
  </si>
  <si>
    <t xml:space="preserve"> Bohnet and Meier 2005</t>
  </si>
  <si>
    <t xml:space="preserve"> Buchan, Croson et al. 2002</t>
  </si>
  <si>
    <t xml:space="preserve"> Burks, Carpenter et al. 2003</t>
  </si>
  <si>
    <t xml:space="preserve"> Burns 2006</t>
  </si>
  <si>
    <t xml:space="preserve"> Butler 2010</t>
  </si>
  <si>
    <t xml:space="preserve"> Cardenas 2003</t>
  </si>
  <si>
    <t xml:space="preserve"> Cárdenas, Chong et al. 2008</t>
  </si>
  <si>
    <t xml:space="preserve"> Castillo and Carter 2003</t>
  </si>
  <si>
    <t xml:space="preserve"> Chaudhuri and Gangadharan 2007</t>
  </si>
  <si>
    <t xml:space="preserve"> Chaudhuri, Sopher et al. 2002</t>
  </si>
  <si>
    <t xml:space="preserve"> Chuah 2010</t>
  </si>
  <si>
    <t xml:space="preserve"> Cochard, Van et al. 2004</t>
  </si>
  <si>
    <t xml:space="preserve"> Coricelli 2002</t>
  </si>
  <si>
    <t xml:space="preserve"> Cox 2004</t>
  </si>
  <si>
    <t xml:space="preserve"> Cox 2009</t>
  </si>
  <si>
    <t xml:space="preserve"> Cronk 2007</t>
  </si>
  <si>
    <t xml:space="preserve"> Danielson and Holm 2004</t>
  </si>
  <si>
    <t xml:space="preserve"> Ensminger 2000</t>
  </si>
  <si>
    <t xml:space="preserve"> Fehr and Rockenbach 2003</t>
  </si>
  <si>
    <t xml:space="preserve"> Fershtman and Gneezy 2001</t>
  </si>
  <si>
    <t xml:space="preserve"> Glaeser, Laibson et al. 2000</t>
  </si>
  <si>
    <t xml:space="preserve"> Gong 2009</t>
  </si>
  <si>
    <t xml:space="preserve"> Greig and Bohnet 2005</t>
  </si>
  <si>
    <t xml:space="preserve"> Güth, Levati et al. 2007</t>
  </si>
  <si>
    <t xml:space="preserve"> Harbring 2010</t>
  </si>
  <si>
    <t xml:space="preserve"> Hargreaves-Heap and Zizzo 2009</t>
  </si>
  <si>
    <t xml:space="preserve"> Holm and Nystedt 2005</t>
  </si>
  <si>
    <t xml:space="preserve"> Huang and Murnighan 2010</t>
  </si>
  <si>
    <t xml:space="preserve"> Jack 2009</t>
  </si>
  <si>
    <t xml:space="preserve"> Johansson-Stenman, Mahmud et al. 2009</t>
  </si>
  <si>
    <t xml:space="preserve"> Karlan 2005</t>
  </si>
  <si>
    <t xml:space="preserve"> Kausel 2010</t>
  </si>
  <si>
    <t xml:space="preserve"> Keck and Karelaia 2010</t>
  </si>
  <si>
    <t xml:space="preserve"> Keser 2002</t>
  </si>
  <si>
    <t xml:space="preserve"> Koford 2003</t>
  </si>
  <si>
    <t xml:space="preserve"> Kovács and Willinger 2010</t>
  </si>
  <si>
    <t xml:space="preserve"> Lönnqvist, Verkasalo et al. 2010</t>
  </si>
  <si>
    <t xml:space="preserve"> Lount 2010</t>
  </si>
  <si>
    <t>Koford, K., 2003. Experiments on Trust and Bargaining in Bulgaria: The Effects of Institutions and Culture, Working Paper.</t>
  </si>
  <si>
    <t>88-Keser2003</t>
  </si>
  <si>
    <t>Different- Kept and verified</t>
  </si>
  <si>
    <t>Mosley, P., Verschoor, A., 2003. The development of trust and social capital in rural Uganda: an experimental approach.  Working Paper.</t>
  </si>
  <si>
    <t>Lempiras</t>
  </si>
  <si>
    <t>Gong2009</t>
  </si>
  <si>
    <t>Burns2006</t>
  </si>
  <si>
    <t>106-Cox2004</t>
  </si>
  <si>
    <t>GuthLevati2008</t>
  </si>
  <si>
    <t>Australian Dollar</t>
  </si>
  <si>
    <t>Key</t>
  </si>
  <si>
    <t>New Israeli Shekels (NIS)</t>
  </si>
  <si>
    <t>Tanzania Shillings</t>
  </si>
  <si>
    <t>TuBulte2010</t>
  </si>
  <si>
    <t>France</t>
  </si>
  <si>
    <t>Identical</t>
  </si>
  <si>
    <t>HargreavesEtAl2009</t>
  </si>
  <si>
    <t>EconPapers Becchetti Antoni</t>
  </si>
  <si>
    <t>Indian Rupees</t>
  </si>
  <si>
    <t>JiEtAl2010</t>
  </si>
  <si>
    <t>27Karlan2005</t>
  </si>
  <si>
    <t>SN26-Lazzarini2004</t>
  </si>
  <si>
    <t>Roubles</t>
  </si>
  <si>
    <t>Argentinian Pesos</t>
  </si>
  <si>
    <t>UK</t>
  </si>
  <si>
    <t>NetzerSutter2009</t>
  </si>
  <si>
    <t>Butler, Jeffrey V. 2010. "Trust, Truth, Status and Identity, an Experimental Inquiry." EconPapers.</t>
  </si>
  <si>
    <t>52-Buchan2002/2006/</t>
  </si>
  <si>
    <t>Canada</t>
  </si>
  <si>
    <t>Paper</t>
  </si>
  <si>
    <t>NOT IN OLD DATA SET</t>
  </si>
  <si>
    <t>1Zak2005</t>
  </si>
  <si>
    <t>Cárdenas, Juan Camilo Alberto Chong, and Hugo Ñopo. 2008. "To What Extent Do Latin Americans Trust and Cooperate? Field Experiments on Social Exclusion in Six Latin American Countries," In Research Department working papers: Inter-American Development Bank.</t>
  </si>
  <si>
    <t>CROrtmann2000</t>
  </si>
  <si>
    <t>Country</t>
  </si>
  <si>
    <t>Econ Falk&amp;Zehnder2007</t>
  </si>
  <si>
    <t>HennigSchmidtEtAl2009</t>
  </si>
  <si>
    <t>SSRN Lount2005</t>
  </si>
  <si>
    <t>HuangMurnigham2010</t>
  </si>
  <si>
    <t>Tanzania</t>
  </si>
  <si>
    <t>2Points = 1US$</t>
  </si>
  <si>
    <t>UPDATED FROM EMAIL</t>
  </si>
  <si>
    <t>English Pound</t>
  </si>
  <si>
    <t>CardenasEtAl2008</t>
  </si>
  <si>
    <t>Zak, P.J., Kurzban, R., Matzner, W.T., 2005. Oxytocin is associated with human trustworthiness. Hormones and Behavior, 48, 522-527.</t>
  </si>
  <si>
    <t>EastAsia(useJapan)</t>
  </si>
  <si>
    <t>British Pound 1</t>
  </si>
  <si>
    <t>US Dollars (100LAB$=$5US)</t>
  </si>
  <si>
    <t>103-Barclay2004</t>
  </si>
  <si>
    <t>3Johansson-Stenman2005</t>
  </si>
  <si>
    <t>Econ GuthEtAl2007</t>
  </si>
  <si>
    <t>TanVogel2008</t>
  </si>
  <si>
    <t>Different - Accepted, but not verified</t>
  </si>
  <si>
    <t>Simpson, B. and K. Eriksson. 2009. "The Dynamics of Contracts and Generalized Trustworthiness." Rationality and Society, 21(1), pp. 59-80.</t>
  </si>
  <si>
    <t>Student</t>
  </si>
  <si>
    <t>FarinaEtAl2008</t>
  </si>
  <si>
    <t>SwedishKroner</t>
  </si>
  <si>
    <t>AndersonEtAl2010</t>
  </si>
  <si>
    <t>SEK</t>
  </si>
  <si>
    <t>WoS Chaudhiri&amp;Gangadharan2007</t>
  </si>
  <si>
    <t>BauernschusterEtAl2010</t>
  </si>
  <si>
    <t>CRAshraf2003</t>
  </si>
  <si>
    <t>Kamas, Linda and Anne Preston.  2009.  “Implications of Heterogeneous Social Preferences for Measuring Distributive and Reciprocal Fairness.”  Working Paper:  Santa Clara University.</t>
  </si>
  <si>
    <t>Cameroon</t>
  </si>
  <si>
    <t>Kovács, Tamás and Marc Willinger. 2010. “Is there a relation between trust and trustworthiness.” Working Paper: LAMETA, Laboratoire Montpelliérain, France.</t>
  </si>
  <si>
    <t>BecchettiConzo2009</t>
  </si>
  <si>
    <t>Korea/S.Korea for CPI</t>
  </si>
  <si>
    <t>US Dollars</t>
  </si>
  <si>
    <t>McCubbinsWeller2009</t>
  </si>
  <si>
    <t>Ackert, Lucy, Bryan Church, and Shawn Davis. 2010. “An Experimental Examination of the Effect of Potential Revelation of Identity on Satisfying Obligations”, Working Paper: Kennesaw State University.</t>
  </si>
  <si>
    <t>Kenya</t>
  </si>
  <si>
    <t>WalkowitzEtAl2006</t>
  </si>
  <si>
    <t>CRCastillo2003</t>
  </si>
  <si>
    <t>Brazilian R$</t>
  </si>
  <si>
    <t>WoS Solnick2007</t>
  </si>
  <si>
    <t>Kausel, Edgar E. 2010. "Emotions and the Psychology of Social Chess: How Others' Incidental Affect Can Shape Expectations and Strategic Behavior," In, 194 leaves, Dissertation: Dissertation (Ph.D.)--University of Arizona, Tucson, Arizona, 2010. Tucson, Arizona : University of Arizona.</t>
  </si>
  <si>
    <t>Bohnet, I., Meier, S., 2005. Deciding to distrust. Federal Reserve Bank of Boston Working Paper.</t>
  </si>
  <si>
    <t>HeapZizzo2006</t>
  </si>
  <si>
    <t>MiddleEast(useIsrael)</t>
  </si>
  <si>
    <t>SimpsonMcGrimmon2007</t>
  </si>
  <si>
    <t>India</t>
  </si>
  <si>
    <t>Vyrastekova2010</t>
  </si>
  <si>
    <t>SSRN Greig2005</t>
  </si>
  <si>
    <t>56-Chaudhuri2002</t>
  </si>
  <si>
    <t>China (Hong Kong)</t>
  </si>
  <si>
    <t>Uruguay</t>
  </si>
  <si>
    <t>TanakaCamererNguyen2006</t>
  </si>
  <si>
    <t>CRKoford2003</t>
  </si>
  <si>
    <t>Paraguay</t>
  </si>
  <si>
    <t>Sapienza, Paola, Anna Toldra, and Luigi Zingales, 2007.  Understanding Trust.  NBER Working Paper 13387.</t>
  </si>
  <si>
    <t>Lonnqvist2010</t>
  </si>
  <si>
    <t>England</t>
  </si>
  <si>
    <t>BoeroEtAl2009</t>
  </si>
  <si>
    <t>85-Fehr2003</t>
  </si>
  <si>
    <t>Euro</t>
  </si>
  <si>
    <t>Colon</t>
  </si>
  <si>
    <t>Shekel</t>
  </si>
  <si>
    <t>BoumaEtAl2008</t>
  </si>
  <si>
    <t>Peru</t>
  </si>
  <si>
    <t>Wibral2010</t>
  </si>
  <si>
    <t>Schotter&amp;Stopher2006</t>
  </si>
  <si>
    <t>KanagaretnamMestelmanEtAl2010</t>
  </si>
  <si>
    <t>Uganda</t>
  </si>
  <si>
    <t>Bangladeshi Taka (57.8 TK=1$US)</t>
  </si>
  <si>
    <t>Costa Rica</t>
  </si>
  <si>
    <t>Different-Changed</t>
  </si>
  <si>
    <t>Europe(useItaly)</t>
  </si>
  <si>
    <t>Yuan</t>
  </si>
  <si>
    <t>ChaudhuriSbai2010</t>
  </si>
  <si>
    <t>Buchan, N. R., Croson, R., Dawes, R. M., 2002. Swift neighbors and persistent strangers: A cross-cultural investigation of trust and reciprocity in social exchange. American Journal of Sociology, 108(1), 168-206.</t>
  </si>
  <si>
    <t>British Pound</t>
  </si>
  <si>
    <t>CourtiolEtAl2009</t>
  </si>
  <si>
    <t>Ugandan Shillings</t>
  </si>
  <si>
    <t>Currency</t>
  </si>
  <si>
    <t>HargreavesHEapEtAl2009</t>
  </si>
  <si>
    <t>Taka</t>
  </si>
  <si>
    <t>Barclay, P., 2004. Trustworthiness and competitive altruism can also solve the "tragedy of the commons". Evolution and Human Behavior, 25(4), 209-220.</t>
  </si>
  <si>
    <t>Malhotra, D., 2005. The Effect of Real Options on Trust and Trustworthiness: The Relevance of Irrelevant Alternatives, Working Paper.</t>
  </si>
  <si>
    <t>US $</t>
  </si>
  <si>
    <t>BoneinSerra2009</t>
  </si>
  <si>
    <t>SSRNSong2004</t>
  </si>
  <si>
    <t>28-Gneezy2000</t>
  </si>
  <si>
    <t>AvSent</t>
  </si>
  <si>
    <t>EvansRevelle2008</t>
  </si>
  <si>
    <t>RosenboimShavit2009</t>
  </si>
  <si>
    <t>PiffKrausCote2010</t>
  </si>
  <si>
    <t>United States</t>
  </si>
  <si>
    <t>CoricelliDissertation2</t>
  </si>
  <si>
    <t>Becchetti L. Degli Antoni G., 2007, Measuring the warm glow: players’ behaviour self declared happiness in trust game experiments CEIS working paper n. 263</t>
  </si>
  <si>
    <t>Ji, Daniel and Pablo Guillen.  2010.  “Trust, Discrimination, and Acculturation.”  Working Paper:  University of Sydney.</t>
  </si>
  <si>
    <t>Netzer, Robert Jiro and Matthias Sutter.  2009.  “Intercultural trust. An experiment in Austria and Japan.”  Working Paper:  University of Innsbruck.</t>
  </si>
  <si>
    <t>Rands</t>
  </si>
  <si>
    <t>Kanagaretnam, K.; S. Mestelman; S. M. K. Nainar and M. Shehata. 2010. "Trust and Reciprocity with Transparency and Repeated Interactions." Journal of Business Research, 63(3), pp. 241-47.</t>
  </si>
  <si>
    <t>Swiss Francs (1SF=$0.80)</t>
  </si>
  <si>
    <t>StenmanMahmudMartinsson2006 - REPEAT 21?</t>
  </si>
  <si>
    <t>WorldCat Sapienza et al</t>
  </si>
  <si>
    <t>SSRN Vyrastekova2005</t>
  </si>
  <si>
    <t>10 ECU (1 EURO=2 ECU)</t>
  </si>
  <si>
    <t>ServatkaEtAlStrategicUseOfTrust</t>
  </si>
  <si>
    <t>BohnetMeier2006</t>
  </si>
  <si>
    <t>Yen</t>
  </si>
  <si>
    <t>ApicellaCesariniEtAl2010</t>
  </si>
  <si>
    <t>Honduras</t>
  </si>
  <si>
    <t>4Holm2005</t>
  </si>
  <si>
    <t>Evans, A. M. and W. Revelle. 2008. "Survey and Behavioral Measurements of Interpersonal Trust." Journal of Research in Personality, 42(6), pp. 1585-93.</t>
  </si>
  <si>
    <t>AltmannEtAl2008</t>
  </si>
  <si>
    <t>CoxEtAl2009</t>
  </si>
  <si>
    <t>Econ Houser&amp;Schunk2007</t>
  </si>
  <si>
    <t>Euros</t>
  </si>
  <si>
    <t>Lount2010</t>
  </si>
  <si>
    <t>Same</t>
  </si>
  <si>
    <t>BenNerHalldorsson2010</t>
  </si>
  <si>
    <t>French Francs</t>
  </si>
  <si>
    <t>SSRN Malholtra2005</t>
  </si>
  <si>
    <t>AndersonMellor2006</t>
  </si>
  <si>
    <t>KurzbanEtAl2008</t>
  </si>
  <si>
    <t>Uruguayan Peso</t>
  </si>
  <si>
    <t>Lount Jr., R.B., Murnighan, J.K., 2005. The Impact of Affective States on Interpersonal Trust, Working Paper.</t>
  </si>
  <si>
    <t>Hargreaves-Heap, S. P., Verschoor, A., Zizzo, D. J. 2009. "Out-Group Favouritism" Working Paper.</t>
  </si>
  <si>
    <t>Brazil</t>
  </si>
  <si>
    <t>Lount, R. B. 2010. "The Impact of Positive Mood on Trust in Interpersonal and Intergroup Interactions." Journal of Personality and Social Psychology, 98(3), pp. 420-33.</t>
  </si>
  <si>
    <t>6Cochard2004</t>
  </si>
  <si>
    <t>Sol</t>
  </si>
  <si>
    <t>CRDanielson2004</t>
  </si>
  <si>
    <t>BellemareKroger2006</t>
  </si>
  <si>
    <t>CRDanielson2003</t>
  </si>
  <si>
    <t>SSRN Schechter2005.pdf</t>
  </si>
  <si>
    <t>Columbia</t>
  </si>
  <si>
    <t>CRCardenas2003</t>
  </si>
  <si>
    <t>Israel</t>
  </si>
  <si>
    <t>Cronk, Lee, 2007.  The Influence of Cultural Framing on Play in the Trust Game:  A Maasai Example.  Evolution and Huan Behavior, 28. 352-358.</t>
  </si>
  <si>
    <t>Vietnam</t>
  </si>
  <si>
    <t>KanagaretnamEtAl2009</t>
  </si>
  <si>
    <t>Australia</t>
  </si>
  <si>
    <t>AckertEtAl2010</t>
  </si>
  <si>
    <t>Netherlands</t>
  </si>
  <si>
    <t>RAND ($1US=10ZAR)</t>
  </si>
  <si>
    <t>OTHER ISSUE</t>
  </si>
  <si>
    <t>BDM</t>
  </si>
  <si>
    <t>McCubbins, Matthew, and Nicholas Weller.  2010.  “Irrational Beliefs, Rational Actions: Understanding subjects behavior in a laboratory experiment.”  Working Paper:  University of Southern California</t>
  </si>
  <si>
    <t>Harbring2010</t>
  </si>
  <si>
    <t>FiedlerHarvey2009</t>
  </si>
  <si>
    <t xml:space="preserve">Guilder  </t>
  </si>
  <si>
    <t>Courtiol, A.; M. Raymond and C. Faurie. 2009. "Birth Order Affects Behaviour in the Investment Game: Firstborns Are Less Trustful and Reciprocate Less." Animal Behaviour, 78(6), pp. 1405-11.</t>
  </si>
  <si>
    <t>Bornstein, Gary; Matthias Sutter; Tamar Kugler and Martin Georg Kocher. 2010. "Trust between Individuals and Groups: Groups Are Less Rusting Than Individuals but Just as Trustworthy." EconPapers.</t>
  </si>
  <si>
    <t>New Zealand Dollars</t>
  </si>
  <si>
    <t>Cameroonian Francs</t>
  </si>
  <si>
    <t>CRWillinger2003</t>
  </si>
  <si>
    <t>Africa(useSouthAfrica)</t>
  </si>
  <si>
    <t>Dong (15880 dong = 1US$)</t>
  </si>
  <si>
    <t>New Zealand</t>
  </si>
  <si>
    <t>Rubles</t>
  </si>
  <si>
    <t>Europe(useBritain)</t>
  </si>
  <si>
    <t>DuBoisWilliger2007</t>
  </si>
  <si>
    <t>Ugandan Dollars</t>
  </si>
  <si>
    <t>SN29-Sutter&amp;Kocher2003</t>
  </si>
  <si>
    <t>TSh</t>
  </si>
  <si>
    <t>ButlerEtAl2009</t>
  </si>
  <si>
    <t>Anderson, C. and D. L. Dickinson. 2010. "Bargaining and Trust: The Effects of 36-H Total Sleep Deprivation on Socially Interactive Decisions." Journal of Sleep Research, 19(1), pp. 54-63.</t>
  </si>
  <si>
    <t>KovacsWillinger2010WP</t>
  </si>
  <si>
    <t>Colombia</t>
  </si>
  <si>
    <t>Switzerland</t>
  </si>
  <si>
    <t>Keck, Steffen and Natalia Karelaia. 2010. "Does Competition Foster Trust? The Role of Tournament Incentives." SSRN eLibrary.</t>
  </si>
  <si>
    <t>AvRet</t>
  </si>
  <si>
    <t>Pounds</t>
  </si>
  <si>
    <t>Wibral, M. 2011. "Identity changes and the e±ciency of reputation systems" Working Paper.</t>
  </si>
  <si>
    <t>Hargreaves-Heap, Shaun P. and Jonathan H.W. Tan. 2009. “Trust, Inequality, and the Market.” Working Paper:  University of East Anglia, United Kingdom.</t>
  </si>
  <si>
    <t>Etang2008</t>
  </si>
  <si>
    <t>USA</t>
  </si>
  <si>
    <t>Hungary</t>
  </si>
  <si>
    <t>10ECU=2Euros</t>
  </si>
  <si>
    <t>Argentina</t>
  </si>
  <si>
    <t>Chuah2010</t>
  </si>
  <si>
    <t>SlonimGuillen2010</t>
  </si>
  <si>
    <t>Japan</t>
  </si>
  <si>
    <t>Rand</t>
  </si>
  <si>
    <t>Won</t>
  </si>
  <si>
    <t>BornsteinKocherKugler2010WP</t>
  </si>
  <si>
    <t>FullbrunnEtAl2009</t>
  </si>
  <si>
    <t>SimpsonEriksson2009</t>
  </si>
  <si>
    <t>WoS Fei Song 2008</t>
  </si>
  <si>
    <t>Migheli2008WPIsParticipation</t>
  </si>
  <si>
    <t>KeckKarelaia2010WP</t>
  </si>
  <si>
    <t>CRBahry2002</t>
  </si>
  <si>
    <t>Tanis, M., Postmes, T., 2005. Short Communication - A social identity approach to trust: Interpersonal perception, group membership and trusting behaviour. European Journal of Social Psychology, 35(3), 413-424.</t>
  </si>
  <si>
    <t>CRSchwieren2003</t>
  </si>
  <si>
    <t>Canadian dollars</t>
  </si>
  <si>
    <t>JamisonEtAl2008</t>
  </si>
  <si>
    <t>Columbian Pesos</t>
  </si>
  <si>
    <t>w/support fr. article</t>
  </si>
  <si>
    <t>Austria</t>
  </si>
  <si>
    <t>Cardenas, J.C., 2003. En Vos Confio: An experimental exploration on the micro-foundations of trust, reciprocity and social distance in Columbia, Working Paper.</t>
  </si>
  <si>
    <t>Bahry, D.L., Whitt, S.,Wilson, R.K., 2003. The wasted generation: intergenerational trust in Russia. In: Proceedings of the Allied Social Science Meetings, Washington, DC.</t>
  </si>
  <si>
    <t>China</t>
  </si>
  <si>
    <t>CrosonEtAl1999WP</t>
  </si>
  <si>
    <t>for lack of info in article</t>
  </si>
  <si>
    <t>EckelPetrie2010</t>
  </si>
  <si>
    <t>Hong Kong $ (1US$=7.8$HK)</t>
  </si>
  <si>
    <t>Butler2010WP</t>
  </si>
  <si>
    <t>Gong, Yazhen. 2009. "Social Connections, Networks, and Social Capital Erosion: Evidence from Surveys and Field Experiments." EconPapers.</t>
  </si>
  <si>
    <t>Russia</t>
  </si>
</sst>
</file>

<file path=xl/styles.xml><?xml version="1.0" encoding="utf-8"?>
<styleSheet xmlns="http://schemas.openxmlformats.org/spreadsheetml/2006/main">
  <numFmts count="1">
    <numFmt numFmtId="44" formatCode="_(&quot;$&quot;* #,##0.00_);_(&quot;$&quot;* \(#,##0.00\);_(&quot;$&quot;* &quot;-&quot;??_);_(@_)"/>
  </numFmts>
  <fonts count="10">
    <font>
      <sz val="10"/>
      <name val="Arial"/>
      <family val="2"/>
    </font>
    <font>
      <sz val="10"/>
      <color indexed="8"/>
      <name val="Verdana"/>
      <family val="2"/>
    </font>
    <font>
      <sz val="10"/>
      <color indexed="8"/>
      <name val="Arial"/>
      <family val="2"/>
    </font>
    <font>
      <sz val="10"/>
      <name val="Arial"/>
      <family val="2"/>
    </font>
    <font>
      <sz val="8"/>
      <name val="Verdana"/>
      <family val="2"/>
    </font>
    <font>
      <sz val="10"/>
      <color theme="0" tint="-0.14999847407452621"/>
      <name val="Arial"/>
      <family val="2"/>
    </font>
    <font>
      <sz val="10"/>
      <color indexed="8"/>
      <name val="Wingdings 2"/>
      <family val="1"/>
      <charset val="2"/>
    </font>
    <font>
      <sz val="10"/>
      <color indexed="8"/>
      <name val="Arial Narrow"/>
      <family val="2"/>
    </font>
    <font>
      <sz val="10"/>
      <name val="Arial Narrow"/>
      <family val="2"/>
    </font>
    <font>
      <sz val="10"/>
      <color theme="0" tint="-0.14999847407452621"/>
      <name val="Arial Narrow"/>
      <family val="2"/>
    </font>
  </fonts>
  <fills count="10">
    <fill>
      <patternFill patternType="none"/>
    </fill>
    <fill>
      <patternFill patternType="gray125"/>
    </fill>
    <fill>
      <patternFill patternType="solid">
        <fgColor indexed="48"/>
        <bgColor indexed="64"/>
      </patternFill>
    </fill>
    <fill>
      <patternFill patternType="solid">
        <fgColor indexed="17"/>
        <bgColor indexed="64"/>
      </patternFill>
    </fill>
    <fill>
      <patternFill patternType="solid">
        <fgColor indexed="52"/>
        <bgColor indexed="64"/>
      </patternFill>
    </fill>
    <fill>
      <patternFill patternType="solid">
        <fgColor indexed="13"/>
        <bgColor indexed="64"/>
      </patternFill>
    </fill>
    <fill>
      <patternFill patternType="solid">
        <fgColor indexed="43"/>
        <bgColor indexed="64"/>
      </patternFill>
    </fill>
    <fill>
      <patternFill patternType="solid">
        <fgColor indexed="34"/>
        <bgColor indexed="64"/>
      </patternFill>
    </fill>
    <fill>
      <patternFill patternType="solid">
        <fgColor indexed="38"/>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cellStyleXfs>
  <cellXfs count="46">
    <xf numFmtId="0" fontId="0" fillId="0" borderId="0" xfId="0">
      <alignment vertical="center"/>
    </xf>
    <xf numFmtId="0" fontId="1" fillId="0" borderId="0" xfId="0" applyNumberFormat="1" applyFont="1" applyFill="1" applyAlignment="1"/>
    <xf numFmtId="0" fontId="0" fillId="0" borderId="0" xfId="0" applyNumberFormat="1" applyFont="1" applyFill="1" applyAlignment="1"/>
    <xf numFmtId="0" fontId="2" fillId="0" borderId="0" xfId="0" applyNumberFormat="1" applyFont="1" applyFill="1" applyAlignment="1"/>
    <xf numFmtId="0" fontId="2" fillId="2" borderId="0" xfId="0" applyNumberFormat="1" applyFont="1" applyFill="1" applyAlignment="1">
      <alignment wrapText="1"/>
    </xf>
    <xf numFmtId="0" fontId="2" fillId="3" borderId="0" xfId="0" applyNumberFormat="1" applyFont="1" applyFill="1" applyAlignment="1">
      <alignment wrapText="1"/>
    </xf>
    <xf numFmtId="0" fontId="0" fillId="4" borderId="0" xfId="0" applyNumberFormat="1" applyFont="1" applyFill="1" applyAlignment="1">
      <alignment wrapText="1"/>
    </xf>
    <xf numFmtId="0" fontId="2" fillId="0" borderId="0" xfId="0" applyNumberFormat="1" applyFont="1" applyFill="1" applyAlignment="1">
      <alignment wrapText="1"/>
    </xf>
    <xf numFmtId="0" fontId="2" fillId="5" borderId="0" xfId="0" applyNumberFormat="1" applyFont="1" applyFill="1" applyAlignment="1">
      <alignment wrapText="1"/>
    </xf>
    <xf numFmtId="0" fontId="2" fillId="6" borderId="0" xfId="0" applyNumberFormat="1" applyFont="1" applyFill="1" applyAlignment="1">
      <alignment wrapText="1"/>
    </xf>
    <xf numFmtId="0" fontId="2" fillId="7" borderId="0" xfId="0" applyNumberFormat="1" applyFont="1" applyFill="1" applyAlignment="1">
      <alignment wrapText="1"/>
    </xf>
    <xf numFmtId="0" fontId="0" fillId="8" borderId="0" xfId="0" applyNumberFormat="1" applyFont="1" applyFill="1" applyAlignment="1">
      <alignment wrapText="1"/>
    </xf>
    <xf numFmtId="0" fontId="0" fillId="0" borderId="0" xfId="0" applyAlignment="1">
      <alignment vertical="center"/>
    </xf>
    <xf numFmtId="0" fontId="0" fillId="0" borderId="0" xfId="0" applyFill="1">
      <alignment vertical="center"/>
    </xf>
    <xf numFmtId="0" fontId="0" fillId="0" borderId="0" xfId="0" applyNumberFormat="1" applyFont="1" applyFill="1" applyAlignment="1">
      <alignment wrapText="1"/>
    </xf>
    <xf numFmtId="0" fontId="0" fillId="0" borderId="0" xfId="0" applyNumberFormat="1" applyFill="1" applyAlignment="1"/>
    <xf numFmtId="0" fontId="5" fillId="0" borderId="0" xfId="0" applyNumberFormat="1" applyFont="1" applyFill="1" applyAlignment="1"/>
    <xf numFmtId="0" fontId="0" fillId="0" borderId="0" xfId="0" applyFont="1" applyAlignment="1">
      <alignment vertical="center"/>
    </xf>
    <xf numFmtId="0" fontId="0" fillId="0" borderId="0" xfId="0" applyAlignment="1">
      <alignment horizontal="center" vertical="center"/>
    </xf>
    <xf numFmtId="0" fontId="6" fillId="0" borderId="0" xfId="0" applyNumberFormat="1" applyFont="1" applyFill="1" applyAlignment="1"/>
    <xf numFmtId="0" fontId="7" fillId="0" borderId="0" xfId="0" applyNumberFormat="1" applyFont="1" applyFill="1" applyAlignment="1"/>
    <xf numFmtId="0" fontId="8" fillId="0" borderId="0" xfId="0" applyFont="1" applyAlignment="1"/>
    <xf numFmtId="0" fontId="8" fillId="0" borderId="0" xfId="0" applyFont="1">
      <alignment vertical="center"/>
    </xf>
    <xf numFmtId="0" fontId="8" fillId="0" borderId="0" xfId="0" applyFont="1" applyAlignment="1">
      <alignment horizontal="center" vertical="center"/>
    </xf>
    <xf numFmtId="9" fontId="8" fillId="0" borderId="0" xfId="2" applyFont="1" applyAlignment="1">
      <alignment horizontal="center" vertical="center"/>
    </xf>
    <xf numFmtId="0" fontId="7" fillId="0" borderId="1" xfId="0" applyNumberFormat="1" applyFont="1" applyFill="1" applyBorder="1" applyAlignment="1"/>
    <xf numFmtId="0" fontId="7" fillId="0" borderId="1" xfId="0" applyNumberFormat="1" applyFont="1" applyFill="1" applyBorder="1" applyAlignment="1">
      <alignment horizontal="center"/>
    </xf>
    <xf numFmtId="9" fontId="7" fillId="0" borderId="1" xfId="2" applyFont="1" applyFill="1" applyBorder="1" applyAlignment="1">
      <alignment horizontal="center"/>
    </xf>
    <xf numFmtId="0" fontId="8" fillId="0" borderId="1" xfId="0" applyFont="1" applyBorder="1" applyAlignment="1"/>
    <xf numFmtId="2" fontId="7" fillId="0" borderId="1" xfId="0" applyNumberFormat="1" applyFont="1" applyFill="1" applyBorder="1" applyAlignment="1">
      <alignment horizontal="center"/>
    </xf>
    <xf numFmtId="2" fontId="7" fillId="0" borderId="1" xfId="0" applyNumberFormat="1" applyFont="1" applyFill="1" applyBorder="1" applyAlignment="1"/>
    <xf numFmtId="44" fontId="7" fillId="0" borderId="1" xfId="1" applyFont="1" applyFill="1" applyBorder="1" applyAlignment="1">
      <alignment horizontal="center"/>
    </xf>
    <xf numFmtId="2" fontId="8"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xf>
    <xf numFmtId="0" fontId="6" fillId="0" borderId="1" xfId="0" applyNumberFormat="1" applyFont="1" applyFill="1" applyBorder="1" applyAlignment="1">
      <alignment horizontal="center"/>
    </xf>
    <xf numFmtId="0" fontId="8" fillId="0" borderId="1" xfId="0" applyNumberFormat="1" applyFont="1" applyFill="1" applyBorder="1" applyAlignment="1">
      <alignment wrapText="1"/>
    </xf>
    <xf numFmtId="0" fontId="8" fillId="0" borderId="1" xfId="0" applyNumberFormat="1" applyFont="1" applyFill="1" applyBorder="1" applyAlignment="1">
      <alignment horizontal="center" wrapText="1"/>
    </xf>
    <xf numFmtId="2" fontId="8" fillId="0" borderId="1" xfId="0" applyNumberFormat="1" applyFont="1" applyFill="1" applyBorder="1" applyAlignment="1">
      <alignment horizontal="center" wrapText="1"/>
    </xf>
    <xf numFmtId="2" fontId="8" fillId="0" borderId="1" xfId="0" applyNumberFormat="1" applyFont="1" applyFill="1" applyBorder="1" applyAlignment="1">
      <alignment wrapText="1"/>
    </xf>
    <xf numFmtId="9" fontId="7" fillId="9" borderId="1" xfId="2" applyFont="1" applyFill="1" applyBorder="1" applyAlignment="1">
      <alignment horizontal="center"/>
    </xf>
    <xf numFmtId="0" fontId="9" fillId="0" borderId="1" xfId="0" applyFont="1" applyBorder="1" applyAlignment="1"/>
    <xf numFmtId="2" fontId="8" fillId="0" borderId="1" xfId="0" applyNumberFormat="1" applyFont="1" applyBorder="1">
      <alignment vertical="center"/>
    </xf>
    <xf numFmtId="2" fontId="7" fillId="9" borderId="1" xfId="0" applyNumberFormat="1" applyFont="1" applyFill="1" applyBorder="1" applyAlignment="1"/>
    <xf numFmtId="0" fontId="8" fillId="0" borderId="1" xfId="0" applyFont="1" applyFill="1" applyBorder="1" applyAlignment="1"/>
    <xf numFmtId="0" fontId="8" fillId="0" borderId="1" xfId="0" applyNumberFormat="1" applyFont="1" applyFill="1" applyBorder="1" applyAlignment="1"/>
    <xf numFmtId="0" fontId="9" fillId="0" borderId="1" xfId="0" applyFont="1" applyFill="1" applyBorder="1" applyAlignment="1"/>
  </cellXfs>
  <cellStyles count="3">
    <cellStyle name="Currency" xfId="1" builtinId="4"/>
    <cellStyle name="Normal" xfId="0" builtinId="0"/>
    <cellStyle name="Percent" xfId="2" builtinId="5"/>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008080"/>
      <rgbColor rgb="00FF9900"/>
      <rgbColor rgb="00FF6600"/>
      <rgbColor rgb="003366FF"/>
      <rgbColor rgb="00DDDDDD"/>
      <rgbColor rgb="00FFFF00"/>
      <rgbColor rgb="00FFFF99"/>
      <rgbColor rgb="00FFFFFF"/>
      <rgbColor rgb="00FF0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B164"/>
  <sheetViews>
    <sheetView tabSelected="1" topLeftCell="E1" zoomScale="125" workbookViewId="0">
      <pane ySplit="1" topLeftCell="A61" activePane="bottomLeft" state="frozen"/>
      <selection pane="bottomLeft" activeCell="A104" sqref="A104:XFD104"/>
    </sheetView>
  </sheetViews>
  <sheetFormatPr baseColWidth="10" defaultColWidth="13" defaultRowHeight="12.75" customHeight="1"/>
  <cols>
    <col min="1" max="1" width="4.6640625" hidden="1" customWidth="1"/>
    <col min="2" max="2" width="8" hidden="1" customWidth="1"/>
    <col min="3" max="3" width="33.33203125" hidden="1" customWidth="1"/>
    <col min="4" max="4" width="26.5" style="12" hidden="1" customWidth="1"/>
    <col min="5" max="5" width="30" style="21" bestFit="1" customWidth="1"/>
    <col min="6" max="6" width="16.5" style="22" bestFit="1" customWidth="1"/>
    <col min="7" max="7" width="11.1640625" style="23" bestFit="1" customWidth="1"/>
    <col min="8" max="8" width="11.1640625" style="23" hidden="1" customWidth="1"/>
    <col min="9" max="9" width="25.6640625" style="22" hidden="1" customWidth="1"/>
    <col min="10" max="10" width="14.1640625" style="22" hidden="1" customWidth="1"/>
    <col min="11" max="11" width="14.5" style="23" bestFit="1" customWidth="1"/>
    <col min="12" max="12" width="20.83203125" style="22" hidden="1" customWidth="1"/>
    <col min="13" max="13" width="21.5" style="22" hidden="1" customWidth="1"/>
    <col min="14" max="15" width="13.6640625" style="23" hidden="1" customWidth="1"/>
    <col min="16" max="16" width="8.33203125" style="24" bestFit="1" customWidth="1"/>
    <col min="17" max="17" width="7.5" style="24" bestFit="1" customWidth="1"/>
    <col min="18" max="18" width="10.6640625" style="23" bestFit="1" customWidth="1"/>
    <col min="19" max="19" width="9.5" style="18" bestFit="1" customWidth="1"/>
    <col min="20" max="20" width="14.1640625" style="18" bestFit="1" customWidth="1"/>
    <col min="21" max="21" width="9" style="18" bestFit="1" customWidth="1"/>
    <col min="22" max="22" width="6" style="18" bestFit="1" customWidth="1"/>
    <col min="23" max="23" width="12" style="18" bestFit="1" customWidth="1"/>
    <col min="24" max="24" width="11.6640625" style="18" bestFit="1" customWidth="1"/>
    <col min="25" max="25" width="13.1640625" style="18" bestFit="1" customWidth="1"/>
    <col min="26" max="26" width="16.1640625" style="18" bestFit="1" customWidth="1"/>
    <col min="27" max="27" width="12.5" style="18" bestFit="1" customWidth="1"/>
  </cols>
  <sheetData>
    <row r="1" spans="1:27" s="22" customFormat="1" ht="12.75" customHeight="1">
      <c r="A1" s="20" t="s">
        <v>238</v>
      </c>
      <c r="B1" s="20" t="s">
        <v>186</v>
      </c>
      <c r="C1" s="20" t="s">
        <v>324</v>
      </c>
      <c r="D1" s="20" t="s">
        <v>147</v>
      </c>
      <c r="E1" s="25" t="s">
        <v>324</v>
      </c>
      <c r="F1" s="25" t="s">
        <v>329</v>
      </c>
      <c r="G1" s="26" t="s">
        <v>9</v>
      </c>
      <c r="H1" s="26" t="s">
        <v>187</v>
      </c>
      <c r="I1" s="25" t="s">
        <v>408</v>
      </c>
      <c r="J1" s="25" t="s">
        <v>165</v>
      </c>
      <c r="K1" s="26" t="s">
        <v>5</v>
      </c>
      <c r="L1" s="25" t="s">
        <v>166</v>
      </c>
      <c r="M1" s="25" t="s">
        <v>167</v>
      </c>
      <c r="N1" s="26" t="s">
        <v>417</v>
      </c>
      <c r="O1" s="26" t="s">
        <v>498</v>
      </c>
      <c r="P1" s="27" t="s">
        <v>163</v>
      </c>
      <c r="Q1" s="27" t="s">
        <v>164</v>
      </c>
      <c r="R1" s="26" t="s">
        <v>7</v>
      </c>
      <c r="S1" s="26" t="s">
        <v>8</v>
      </c>
      <c r="T1" s="26" t="s">
        <v>168</v>
      </c>
      <c r="U1" s="26" t="s">
        <v>4</v>
      </c>
      <c r="V1" s="26" t="s">
        <v>349</v>
      </c>
      <c r="W1" s="26" t="s">
        <v>162</v>
      </c>
      <c r="X1" s="26" t="s">
        <v>161</v>
      </c>
      <c r="Y1" s="26" t="s">
        <v>97</v>
      </c>
      <c r="Z1" s="26" t="s">
        <v>96</v>
      </c>
      <c r="AA1" s="26" t="s">
        <v>95</v>
      </c>
    </row>
    <row r="2" spans="1:27" s="13" customFormat="1" ht="12.75" customHeight="1">
      <c r="A2" s="1">
        <v>166</v>
      </c>
      <c r="B2" s="1">
        <v>213</v>
      </c>
      <c r="C2" s="1" t="s">
        <v>420</v>
      </c>
      <c r="D2" s="3" t="s">
        <v>240</v>
      </c>
      <c r="E2" s="28" t="s">
        <v>156</v>
      </c>
      <c r="F2" s="25" t="s">
        <v>503</v>
      </c>
      <c r="G2" s="26">
        <v>19</v>
      </c>
      <c r="H2" s="29">
        <v>1</v>
      </c>
      <c r="I2" s="25" t="s">
        <v>190</v>
      </c>
      <c r="J2" s="30">
        <v>1</v>
      </c>
      <c r="K2" s="31">
        <f t="shared" ref="K2:K33" si="0">(L2*H2)/J2</f>
        <v>10</v>
      </c>
      <c r="L2" s="25">
        <v>10</v>
      </c>
      <c r="M2" s="25">
        <v>10</v>
      </c>
      <c r="N2" s="29">
        <v>6.36</v>
      </c>
      <c r="O2" s="29">
        <v>9.89</v>
      </c>
      <c r="P2" s="27">
        <f t="shared" ref="P2:P33" si="1">N2/L2</f>
        <v>0.63600000000000001</v>
      </c>
      <c r="Q2" s="27">
        <f t="shared" ref="Q2:Q10" si="2">O2/N2</f>
        <v>1.5550314465408805</v>
      </c>
      <c r="R2" s="26">
        <v>6</v>
      </c>
      <c r="S2" s="33" t="s">
        <v>172</v>
      </c>
      <c r="T2" s="34" t="s">
        <v>169</v>
      </c>
      <c r="U2" s="34" t="s">
        <v>169</v>
      </c>
      <c r="V2" s="34" t="s">
        <v>169</v>
      </c>
      <c r="W2" s="33" t="s">
        <v>172</v>
      </c>
      <c r="X2" s="33" t="s">
        <v>172</v>
      </c>
      <c r="Y2" s="33" t="s">
        <v>172</v>
      </c>
      <c r="Z2" s="33" t="s">
        <v>172</v>
      </c>
      <c r="AA2" s="34" t="s">
        <v>169</v>
      </c>
    </row>
    <row r="3" spans="1:27" s="13" customFormat="1" ht="12.75" customHeight="1">
      <c r="A3" s="1">
        <v>112</v>
      </c>
      <c r="B3" s="1">
        <v>114</v>
      </c>
      <c r="C3" s="1" t="s">
        <v>418</v>
      </c>
      <c r="D3" s="3" t="s">
        <v>439</v>
      </c>
      <c r="E3" s="40" t="s">
        <v>156</v>
      </c>
      <c r="F3" s="25" t="s">
        <v>503</v>
      </c>
      <c r="G3" s="26">
        <v>21</v>
      </c>
      <c r="H3" s="29">
        <v>1</v>
      </c>
      <c r="I3" s="25" t="s">
        <v>190</v>
      </c>
      <c r="J3" s="30">
        <v>1</v>
      </c>
      <c r="K3" s="31">
        <f t="shared" si="0"/>
        <v>10</v>
      </c>
      <c r="L3" s="25">
        <v>10</v>
      </c>
      <c r="M3" s="25">
        <v>10</v>
      </c>
      <c r="N3" s="29">
        <v>6.36</v>
      </c>
      <c r="O3" s="29">
        <v>6.21</v>
      </c>
      <c r="P3" s="27">
        <f t="shared" si="1"/>
        <v>0.63600000000000001</v>
      </c>
      <c r="Q3" s="27">
        <f t="shared" si="2"/>
        <v>0.97641509433962259</v>
      </c>
      <c r="R3" s="26">
        <v>3</v>
      </c>
      <c r="S3" s="33" t="s">
        <v>172</v>
      </c>
      <c r="T3" s="34" t="s">
        <v>169</v>
      </c>
      <c r="U3" s="34" t="s">
        <v>169</v>
      </c>
      <c r="V3" s="34" t="s">
        <v>169</v>
      </c>
      <c r="W3" s="33" t="s">
        <v>172</v>
      </c>
      <c r="X3" s="33" t="s">
        <v>172</v>
      </c>
      <c r="Y3" s="33" t="s">
        <v>172</v>
      </c>
      <c r="Z3" s="33" t="s">
        <v>172</v>
      </c>
      <c r="AA3" s="34" t="s">
        <v>169</v>
      </c>
    </row>
    <row r="4" spans="1:27" s="13" customFormat="1" ht="12.75" customHeight="1">
      <c r="A4" s="1">
        <v>171</v>
      </c>
      <c r="B4" s="1">
        <v>218</v>
      </c>
      <c r="C4" s="1" t="s">
        <v>419</v>
      </c>
      <c r="D4" s="2" t="s">
        <v>173</v>
      </c>
      <c r="E4" s="28" t="s">
        <v>157</v>
      </c>
      <c r="F4" s="25" t="s">
        <v>251</v>
      </c>
      <c r="G4" s="26">
        <v>240</v>
      </c>
      <c r="H4" s="29">
        <v>1.7000000000000001E-2</v>
      </c>
      <c r="I4" s="25" t="s">
        <v>389</v>
      </c>
      <c r="J4" s="30">
        <v>0.86699999999999999</v>
      </c>
      <c r="K4" s="31">
        <f t="shared" si="0"/>
        <v>2.3529411764705883</v>
      </c>
      <c r="L4" s="25">
        <v>120</v>
      </c>
      <c r="M4" s="25">
        <v>120</v>
      </c>
      <c r="N4" s="29">
        <v>57.58</v>
      </c>
      <c r="O4" s="29">
        <v>93.7</v>
      </c>
      <c r="P4" s="27">
        <f t="shared" si="1"/>
        <v>0.47983333333333333</v>
      </c>
      <c r="Q4" s="27">
        <f t="shared" si="2"/>
        <v>1.6273011462313305</v>
      </c>
      <c r="R4" s="26">
        <v>3</v>
      </c>
      <c r="S4" s="33" t="s">
        <v>172</v>
      </c>
      <c r="T4" s="34" t="s">
        <v>169</v>
      </c>
      <c r="U4" s="34" t="s">
        <v>169</v>
      </c>
      <c r="V4" s="34" t="s">
        <v>169</v>
      </c>
      <c r="W4" s="34" t="s">
        <v>169</v>
      </c>
      <c r="X4" s="34" t="s">
        <v>169</v>
      </c>
      <c r="Y4" s="34" t="s">
        <v>169</v>
      </c>
      <c r="Z4" s="34" t="s">
        <v>169</v>
      </c>
      <c r="AA4" s="34" t="s">
        <v>169</v>
      </c>
    </row>
    <row r="5" spans="1:27" s="13" customFormat="1" ht="12.75" customHeight="1">
      <c r="A5" s="1">
        <v>32</v>
      </c>
      <c r="B5" s="1">
        <v>24</v>
      </c>
      <c r="C5" s="1" t="s">
        <v>198</v>
      </c>
      <c r="D5" s="3" t="s">
        <v>519</v>
      </c>
      <c r="E5" s="28" t="s">
        <v>158</v>
      </c>
      <c r="F5" s="25" t="s">
        <v>386</v>
      </c>
      <c r="G5" s="26">
        <v>16</v>
      </c>
      <c r="H5" s="29">
        <v>1</v>
      </c>
      <c r="I5" s="25" t="s">
        <v>337</v>
      </c>
      <c r="J5" s="30">
        <v>0.65600000000000003</v>
      </c>
      <c r="K5" s="31">
        <f t="shared" si="0"/>
        <v>7.6219512195121952</v>
      </c>
      <c r="L5" s="25">
        <v>5</v>
      </c>
      <c r="M5" s="25">
        <v>0</v>
      </c>
      <c r="N5" s="29">
        <v>3.5</v>
      </c>
      <c r="O5" s="29">
        <v>4</v>
      </c>
      <c r="P5" s="27">
        <f t="shared" si="1"/>
        <v>0.7</v>
      </c>
      <c r="Q5" s="27">
        <f t="shared" si="2"/>
        <v>1.1428571428571428</v>
      </c>
      <c r="R5" s="26">
        <v>3</v>
      </c>
      <c r="S5" s="33" t="s">
        <v>172</v>
      </c>
      <c r="T5" s="33" t="s">
        <v>172</v>
      </c>
      <c r="U5" s="34" t="s">
        <v>169</v>
      </c>
      <c r="V5" s="33" t="s">
        <v>172</v>
      </c>
      <c r="W5" s="34" t="s">
        <v>169</v>
      </c>
      <c r="X5" s="34" t="s">
        <v>169</v>
      </c>
      <c r="Y5" s="34" t="s">
        <v>169</v>
      </c>
      <c r="Z5" s="34" t="s">
        <v>169</v>
      </c>
      <c r="AA5" s="34" t="s">
        <v>169</v>
      </c>
    </row>
    <row r="6" spans="1:27" s="13" customFormat="1" ht="12.75" customHeight="1">
      <c r="A6" s="1">
        <v>130</v>
      </c>
      <c r="B6" s="1">
        <v>131</v>
      </c>
      <c r="C6" s="1" t="s">
        <v>444</v>
      </c>
      <c r="D6" s="1" t="s">
        <v>455</v>
      </c>
      <c r="E6" s="28" t="s">
        <v>159</v>
      </c>
      <c r="F6" s="25" t="s">
        <v>503</v>
      </c>
      <c r="G6" s="26">
        <v>48</v>
      </c>
      <c r="H6" s="29">
        <v>1</v>
      </c>
      <c r="I6" s="25" t="s">
        <v>362</v>
      </c>
      <c r="J6" s="30">
        <v>1</v>
      </c>
      <c r="K6" s="31">
        <f t="shared" si="0"/>
        <v>10</v>
      </c>
      <c r="L6" s="25">
        <v>10</v>
      </c>
      <c r="M6" s="25">
        <v>0</v>
      </c>
      <c r="N6" s="29">
        <v>4.99</v>
      </c>
      <c r="O6" s="29">
        <v>5.0149499999999998</v>
      </c>
      <c r="P6" s="27">
        <f t="shared" si="1"/>
        <v>0.499</v>
      </c>
      <c r="Q6" s="27">
        <f t="shared" si="2"/>
        <v>1.0049999999999999</v>
      </c>
      <c r="R6" s="26">
        <v>3</v>
      </c>
      <c r="S6" s="33" t="s">
        <v>172</v>
      </c>
      <c r="T6" s="33" t="s">
        <v>172</v>
      </c>
      <c r="U6" s="34" t="s">
        <v>169</v>
      </c>
      <c r="V6" s="34" t="s">
        <v>169</v>
      </c>
      <c r="W6" s="33" t="s">
        <v>172</v>
      </c>
      <c r="X6" s="33" t="s">
        <v>172</v>
      </c>
      <c r="Y6" s="33" t="s">
        <v>172</v>
      </c>
      <c r="Z6" s="33" t="s">
        <v>172</v>
      </c>
      <c r="AA6" s="34" t="s">
        <v>169</v>
      </c>
    </row>
    <row r="7" spans="1:27" s="13" customFormat="1" ht="12.75" customHeight="1">
      <c r="A7" s="1">
        <v>107</v>
      </c>
      <c r="B7" s="1">
        <v>110</v>
      </c>
      <c r="C7" s="1" t="s">
        <v>406</v>
      </c>
      <c r="D7" s="3" t="s">
        <v>478</v>
      </c>
      <c r="E7" s="28" t="s">
        <v>204</v>
      </c>
      <c r="F7" s="25" t="s">
        <v>200</v>
      </c>
      <c r="G7" s="26">
        <v>684</v>
      </c>
      <c r="H7" s="29">
        <v>1</v>
      </c>
      <c r="I7" s="25" t="s">
        <v>351</v>
      </c>
      <c r="J7" s="30">
        <v>9.3000000000000007</v>
      </c>
      <c r="K7" s="31">
        <f t="shared" si="0"/>
        <v>5.376344086021505</v>
      </c>
      <c r="L7" s="25">
        <v>50</v>
      </c>
      <c r="M7" s="25">
        <v>50</v>
      </c>
      <c r="N7" s="29">
        <v>39.15</v>
      </c>
      <c r="O7" s="29">
        <v>43.7</v>
      </c>
      <c r="P7" s="27">
        <f t="shared" si="1"/>
        <v>0.78299999999999992</v>
      </c>
      <c r="Q7" s="27">
        <f t="shared" si="2"/>
        <v>1.1162196679438059</v>
      </c>
      <c r="R7" s="26">
        <v>3</v>
      </c>
      <c r="S7" s="33" t="s">
        <v>172</v>
      </c>
      <c r="T7" s="34" t="s">
        <v>169</v>
      </c>
      <c r="U7" s="34" t="s">
        <v>169</v>
      </c>
      <c r="V7" s="33" t="s">
        <v>172</v>
      </c>
      <c r="W7" s="34" t="s">
        <v>169</v>
      </c>
      <c r="X7" s="34" t="s">
        <v>169</v>
      </c>
      <c r="Y7" s="33" t="s">
        <v>172</v>
      </c>
      <c r="Z7" s="34" t="s">
        <v>169</v>
      </c>
      <c r="AA7" s="34" t="s">
        <v>169</v>
      </c>
    </row>
    <row r="8" spans="1:27" s="13" customFormat="1" ht="12.75" customHeight="1">
      <c r="A8" s="1">
        <v>124</v>
      </c>
      <c r="B8" s="1">
        <v>126</v>
      </c>
      <c r="C8" s="1" t="s">
        <v>514</v>
      </c>
      <c r="D8" s="3" t="s">
        <v>348</v>
      </c>
      <c r="E8" s="28" t="s">
        <v>205</v>
      </c>
      <c r="F8" s="25" t="s">
        <v>535</v>
      </c>
      <c r="G8" s="26">
        <v>118</v>
      </c>
      <c r="H8" s="29">
        <v>10</v>
      </c>
      <c r="I8" s="25" t="s">
        <v>317</v>
      </c>
      <c r="J8" s="30">
        <v>7.4530000000000003</v>
      </c>
      <c r="K8" s="31">
        <f t="shared" si="0"/>
        <v>134.17415805715819</v>
      </c>
      <c r="L8" s="25">
        <v>100</v>
      </c>
      <c r="M8" s="25">
        <v>0</v>
      </c>
      <c r="N8" s="29">
        <v>49.15</v>
      </c>
      <c r="O8" s="29">
        <v>43.247</v>
      </c>
      <c r="P8" s="27">
        <f t="shared" si="1"/>
        <v>0.49149999999999999</v>
      </c>
      <c r="Q8" s="27">
        <f t="shared" si="2"/>
        <v>0.87989827060020354</v>
      </c>
      <c r="R8" s="26">
        <v>3</v>
      </c>
      <c r="S8" s="33" t="s">
        <v>172</v>
      </c>
      <c r="T8" s="33" t="s">
        <v>172</v>
      </c>
      <c r="U8" s="34" t="s">
        <v>169</v>
      </c>
      <c r="V8" s="34" t="s">
        <v>169</v>
      </c>
      <c r="W8" s="34" t="s">
        <v>169</v>
      </c>
      <c r="X8" s="33" t="s">
        <v>172</v>
      </c>
      <c r="Y8" s="34" t="s">
        <v>169</v>
      </c>
      <c r="Z8" s="34" t="s">
        <v>169</v>
      </c>
      <c r="AA8" s="34" t="s">
        <v>169</v>
      </c>
    </row>
    <row r="9" spans="1:27" s="13" customFormat="1" ht="12.75" customHeight="1">
      <c r="A9" s="1">
        <v>118</v>
      </c>
      <c r="B9" s="1">
        <v>120</v>
      </c>
      <c r="C9" s="1" t="s">
        <v>333</v>
      </c>
      <c r="D9" s="3" t="s">
        <v>196</v>
      </c>
      <c r="E9" s="40" t="s">
        <v>205</v>
      </c>
      <c r="F9" s="25" t="s">
        <v>242</v>
      </c>
      <c r="G9" s="26">
        <v>128</v>
      </c>
      <c r="H9" s="29">
        <v>4</v>
      </c>
      <c r="I9" s="25" t="s">
        <v>426</v>
      </c>
      <c r="J9" s="30">
        <v>3.323</v>
      </c>
      <c r="K9" s="31">
        <f t="shared" si="0"/>
        <v>120.37315678603672</v>
      </c>
      <c r="L9" s="25">
        <v>100</v>
      </c>
      <c r="M9" s="25">
        <v>0</v>
      </c>
      <c r="N9" s="29">
        <v>42.81</v>
      </c>
      <c r="O9" s="29">
        <v>34.676099999999998</v>
      </c>
      <c r="P9" s="27">
        <f t="shared" si="1"/>
        <v>0.42810000000000004</v>
      </c>
      <c r="Q9" s="27">
        <f t="shared" si="2"/>
        <v>0.80999999999999994</v>
      </c>
      <c r="R9" s="26">
        <v>3</v>
      </c>
      <c r="S9" s="33" t="s">
        <v>172</v>
      </c>
      <c r="T9" s="33" t="s">
        <v>172</v>
      </c>
      <c r="U9" s="34" t="s">
        <v>169</v>
      </c>
      <c r="V9" s="34" t="s">
        <v>169</v>
      </c>
      <c r="W9" s="34" t="s">
        <v>169</v>
      </c>
      <c r="X9" s="33" t="s">
        <v>172</v>
      </c>
      <c r="Y9" s="34" t="s">
        <v>169</v>
      </c>
      <c r="Z9" s="34" t="s">
        <v>169</v>
      </c>
      <c r="AA9" s="34" t="s">
        <v>169</v>
      </c>
    </row>
    <row r="10" spans="1:27" s="13" customFormat="1" ht="12.75" customHeight="1">
      <c r="A10" s="1">
        <v>62</v>
      </c>
      <c r="B10" s="1">
        <v>46</v>
      </c>
      <c r="C10" s="1" t="s">
        <v>248</v>
      </c>
      <c r="D10" s="3" t="s">
        <v>174</v>
      </c>
      <c r="E10" s="28" t="s">
        <v>206</v>
      </c>
      <c r="F10" s="25" t="s">
        <v>535</v>
      </c>
      <c r="G10" s="26">
        <v>640</v>
      </c>
      <c r="H10" s="29">
        <v>1</v>
      </c>
      <c r="I10" s="25" t="s">
        <v>486</v>
      </c>
      <c r="J10" s="30">
        <v>7.4530000000000003</v>
      </c>
      <c r="K10" s="31">
        <f t="shared" si="0"/>
        <v>10.733932644572654</v>
      </c>
      <c r="L10" s="25">
        <v>80</v>
      </c>
      <c r="M10" s="25">
        <v>0</v>
      </c>
      <c r="N10" s="29">
        <v>39.6</v>
      </c>
      <c r="O10" s="29">
        <v>46</v>
      </c>
      <c r="P10" s="27">
        <f t="shared" si="1"/>
        <v>0.495</v>
      </c>
      <c r="Q10" s="27">
        <f t="shared" si="2"/>
        <v>1.1616161616161615</v>
      </c>
      <c r="R10" s="26">
        <v>3</v>
      </c>
      <c r="S10" s="33" t="s">
        <v>172</v>
      </c>
      <c r="T10" s="33" t="s">
        <v>172</v>
      </c>
      <c r="U10" s="34" t="s">
        <v>169</v>
      </c>
      <c r="V10" s="33" t="s">
        <v>172</v>
      </c>
      <c r="W10" s="33" t="s">
        <v>172</v>
      </c>
      <c r="X10" s="33" t="s">
        <v>172</v>
      </c>
      <c r="Y10" s="33" t="s">
        <v>172</v>
      </c>
      <c r="Z10" s="34" t="s">
        <v>169</v>
      </c>
      <c r="AA10" s="34" t="s">
        <v>169</v>
      </c>
    </row>
    <row r="11" spans="1:27" s="13" customFormat="1" ht="12.75" customHeight="1">
      <c r="A11" s="1">
        <v>111</v>
      </c>
      <c r="B11" s="1">
        <v>113</v>
      </c>
      <c r="C11" s="1" t="s">
        <v>502</v>
      </c>
      <c r="D11" s="3" t="s">
        <v>175</v>
      </c>
      <c r="E11" s="28" t="s">
        <v>160</v>
      </c>
      <c r="F11" s="25" t="s">
        <v>323</v>
      </c>
      <c r="G11" s="26">
        <v>40</v>
      </c>
      <c r="H11" s="29">
        <f>1/15</f>
        <v>6.6666666666666666E-2</v>
      </c>
      <c r="I11" s="25" t="s">
        <v>243</v>
      </c>
      <c r="J11" s="30">
        <v>1.226</v>
      </c>
      <c r="K11" s="31">
        <f t="shared" si="0"/>
        <v>0.54377379010331695</v>
      </c>
      <c r="L11" s="25">
        <v>10</v>
      </c>
      <c r="M11" s="25">
        <v>0</v>
      </c>
      <c r="N11" s="29">
        <f>11.6/3</f>
        <v>3.8666666666666667</v>
      </c>
      <c r="O11" s="32"/>
      <c r="P11" s="27">
        <f t="shared" si="1"/>
        <v>0.38666666666666666</v>
      </c>
      <c r="Q11" s="27"/>
      <c r="R11" s="26">
        <v>3</v>
      </c>
      <c r="S11" s="33" t="s">
        <v>172</v>
      </c>
      <c r="T11" s="33" t="s">
        <v>172</v>
      </c>
      <c r="U11" s="34" t="s">
        <v>169</v>
      </c>
      <c r="V11" s="34" t="s">
        <v>169</v>
      </c>
      <c r="W11" s="34" t="s">
        <v>169</v>
      </c>
      <c r="X11" s="34" t="s">
        <v>169</v>
      </c>
      <c r="Y11" s="34" t="s">
        <v>169</v>
      </c>
      <c r="Z11" s="34" t="s">
        <v>169</v>
      </c>
      <c r="AA11" s="34" t="s">
        <v>169</v>
      </c>
    </row>
    <row r="12" spans="1:27" s="13" customFormat="1" ht="12.75" customHeight="1">
      <c r="A12" s="1">
        <v>145</v>
      </c>
      <c r="B12" s="1">
        <v>143</v>
      </c>
      <c r="C12" s="1" t="s">
        <v>311</v>
      </c>
      <c r="D12" s="1" t="s">
        <v>453</v>
      </c>
      <c r="E12" s="28" t="s">
        <v>254</v>
      </c>
      <c r="F12" s="25" t="s">
        <v>251</v>
      </c>
      <c r="G12" s="26">
        <v>26</v>
      </c>
      <c r="H12" s="29">
        <v>1</v>
      </c>
      <c r="I12" s="25" t="s">
        <v>443</v>
      </c>
      <c r="J12" s="30">
        <v>0.85799999999999998</v>
      </c>
      <c r="K12" s="31">
        <f t="shared" si="0"/>
        <v>4.6620046620046622</v>
      </c>
      <c r="L12" s="25">
        <v>4</v>
      </c>
      <c r="M12" s="25">
        <v>4</v>
      </c>
      <c r="N12" s="29">
        <v>1.74</v>
      </c>
      <c r="O12" s="29">
        <v>1.97</v>
      </c>
      <c r="P12" s="27">
        <f t="shared" si="1"/>
        <v>0.435</v>
      </c>
      <c r="Q12" s="27">
        <f t="shared" ref="Q12:Q50" si="3">O12/N12</f>
        <v>1.132183908045977</v>
      </c>
      <c r="R12" s="26">
        <v>3</v>
      </c>
      <c r="S12" s="33" t="s">
        <v>172</v>
      </c>
      <c r="T12" s="34" t="s">
        <v>169</v>
      </c>
      <c r="U12" s="34" t="s">
        <v>169</v>
      </c>
      <c r="V12" s="34" t="s">
        <v>169</v>
      </c>
      <c r="W12" s="33" t="s">
        <v>172</v>
      </c>
      <c r="X12" s="33" t="s">
        <v>172</v>
      </c>
      <c r="Y12" s="33" t="s">
        <v>172</v>
      </c>
      <c r="Z12" s="34" t="s">
        <v>169</v>
      </c>
      <c r="AA12" s="34" t="s">
        <v>169</v>
      </c>
    </row>
    <row r="13" spans="1:27" s="13" customFormat="1" ht="12.75" customHeight="1">
      <c r="A13" s="1">
        <v>27</v>
      </c>
      <c r="B13" s="1">
        <v>21</v>
      </c>
      <c r="C13" s="1" t="s">
        <v>344</v>
      </c>
      <c r="D13" s="3" t="s">
        <v>176</v>
      </c>
      <c r="E13" s="28" t="s">
        <v>255</v>
      </c>
      <c r="F13" s="25" t="s">
        <v>237</v>
      </c>
      <c r="G13" s="26">
        <v>256</v>
      </c>
      <c r="H13" s="29">
        <v>0.5</v>
      </c>
      <c r="I13" s="25" t="s">
        <v>389</v>
      </c>
      <c r="J13" s="30">
        <v>0.84</v>
      </c>
      <c r="K13" s="31">
        <f t="shared" si="0"/>
        <v>5.9523809523809526</v>
      </c>
      <c r="L13" s="25">
        <v>10</v>
      </c>
      <c r="M13" s="25">
        <v>10</v>
      </c>
      <c r="N13" s="29">
        <v>4.49</v>
      </c>
      <c r="O13" s="29">
        <v>4.4800000000000004</v>
      </c>
      <c r="P13" s="27">
        <f t="shared" si="1"/>
        <v>0.44900000000000001</v>
      </c>
      <c r="Q13" s="27">
        <f t="shared" si="3"/>
        <v>0.99777282850779514</v>
      </c>
      <c r="R13" s="26">
        <v>3</v>
      </c>
      <c r="S13" s="33" t="s">
        <v>172</v>
      </c>
      <c r="T13" s="34" t="s">
        <v>169</v>
      </c>
      <c r="U13" s="34" t="s">
        <v>169</v>
      </c>
      <c r="V13" s="34" t="s">
        <v>169</v>
      </c>
      <c r="W13" s="33" t="s">
        <v>172</v>
      </c>
      <c r="X13" s="33" t="s">
        <v>172</v>
      </c>
      <c r="Y13" s="33" t="s">
        <v>172</v>
      </c>
      <c r="Z13" s="33" t="s">
        <v>172</v>
      </c>
      <c r="AA13" s="34" t="s">
        <v>169</v>
      </c>
    </row>
    <row r="14" spans="1:27" s="13" customFormat="1" ht="12.75" customHeight="1">
      <c r="A14" s="1">
        <v>28</v>
      </c>
      <c r="B14" s="1">
        <v>21</v>
      </c>
      <c r="C14" s="1" t="s">
        <v>344</v>
      </c>
      <c r="D14" s="16" t="s">
        <v>176</v>
      </c>
      <c r="E14" s="28" t="s">
        <v>128</v>
      </c>
      <c r="F14" s="25" t="s">
        <v>506</v>
      </c>
      <c r="G14" s="26">
        <v>152</v>
      </c>
      <c r="H14" s="29">
        <v>2.5</v>
      </c>
      <c r="I14" s="25" t="s">
        <v>318</v>
      </c>
      <c r="J14" s="30">
        <v>1.8089999999999999</v>
      </c>
      <c r="K14" s="31">
        <f t="shared" si="0"/>
        <v>13.819789939192924</v>
      </c>
      <c r="L14" s="25">
        <v>10</v>
      </c>
      <c r="M14" s="25">
        <v>10</v>
      </c>
      <c r="N14" s="29">
        <v>3.53</v>
      </c>
      <c r="O14" s="29">
        <v>8.6</v>
      </c>
      <c r="P14" s="27">
        <f t="shared" si="1"/>
        <v>0.35299999999999998</v>
      </c>
      <c r="Q14" s="27">
        <f t="shared" si="3"/>
        <v>2.4362606232294617</v>
      </c>
      <c r="R14" s="26">
        <v>3</v>
      </c>
      <c r="S14" s="33" t="s">
        <v>172</v>
      </c>
      <c r="T14" s="34" t="s">
        <v>169</v>
      </c>
      <c r="U14" s="34" t="s">
        <v>169</v>
      </c>
      <c r="V14" s="33" t="s">
        <v>172</v>
      </c>
      <c r="W14" s="34" t="s">
        <v>169</v>
      </c>
      <c r="X14" s="33" t="s">
        <v>172</v>
      </c>
      <c r="Y14" s="34" t="s">
        <v>169</v>
      </c>
      <c r="Z14" s="33" t="s">
        <v>172</v>
      </c>
      <c r="AA14" s="34" t="s">
        <v>169</v>
      </c>
    </row>
    <row r="15" spans="1:27" s="13" customFormat="1" ht="12.75" customHeight="1">
      <c r="A15" s="1">
        <v>29</v>
      </c>
      <c r="B15" s="1">
        <v>21</v>
      </c>
      <c r="C15" s="1" t="s">
        <v>344</v>
      </c>
      <c r="D15" s="16" t="s">
        <v>176</v>
      </c>
      <c r="E15" s="28" t="s">
        <v>207</v>
      </c>
      <c r="F15" s="25" t="s">
        <v>470</v>
      </c>
      <c r="G15" s="26">
        <v>100</v>
      </c>
      <c r="H15" s="29">
        <v>0.01</v>
      </c>
      <c r="I15" s="25" t="s">
        <v>389</v>
      </c>
      <c r="J15" s="30">
        <v>8.3019999999999996</v>
      </c>
      <c r="K15" s="31">
        <f t="shared" si="0"/>
        <v>0.60226451457480124</v>
      </c>
      <c r="L15" s="25">
        <v>500</v>
      </c>
      <c r="M15" s="25">
        <v>500</v>
      </c>
      <c r="N15" s="29">
        <v>147</v>
      </c>
      <c r="O15" s="29">
        <v>41.6</v>
      </c>
      <c r="P15" s="27">
        <f t="shared" si="1"/>
        <v>0.29399999999999998</v>
      </c>
      <c r="Q15" s="27">
        <f t="shared" si="3"/>
        <v>0.28299319727891159</v>
      </c>
      <c r="R15" s="26">
        <v>2</v>
      </c>
      <c r="S15" s="33" t="s">
        <v>172</v>
      </c>
      <c r="T15" s="34" t="s">
        <v>169</v>
      </c>
      <c r="U15" s="34" t="s">
        <v>169</v>
      </c>
      <c r="V15" s="34" t="s">
        <v>169</v>
      </c>
      <c r="W15" s="34" t="s">
        <v>169</v>
      </c>
      <c r="X15" s="33" t="s">
        <v>172</v>
      </c>
      <c r="Y15" s="33" t="s">
        <v>172</v>
      </c>
      <c r="Z15" s="33" t="s">
        <v>172</v>
      </c>
      <c r="AA15" s="34" t="s">
        <v>169</v>
      </c>
    </row>
    <row r="16" spans="1:27" s="13" customFormat="1" ht="12.75" customHeight="1">
      <c r="A16" s="1">
        <v>47</v>
      </c>
      <c r="B16" s="1">
        <v>36</v>
      </c>
      <c r="C16" s="1" t="s">
        <v>249</v>
      </c>
      <c r="D16" s="3" t="s">
        <v>298</v>
      </c>
      <c r="E16" s="28" t="s">
        <v>208</v>
      </c>
      <c r="F16" s="25" t="s">
        <v>503</v>
      </c>
      <c r="G16" s="26">
        <v>204</v>
      </c>
      <c r="H16" s="29">
        <v>0.14000000000000001</v>
      </c>
      <c r="I16" s="25" t="s">
        <v>190</v>
      </c>
      <c r="J16" s="30">
        <v>1</v>
      </c>
      <c r="K16" s="31">
        <f t="shared" si="0"/>
        <v>1.4000000000000001</v>
      </c>
      <c r="L16" s="25">
        <v>10</v>
      </c>
      <c r="M16" s="25">
        <v>10</v>
      </c>
      <c r="N16" s="29">
        <v>5.47</v>
      </c>
      <c r="O16" s="29">
        <v>6.56</v>
      </c>
      <c r="P16" s="27">
        <f t="shared" si="1"/>
        <v>0.54699999999999993</v>
      </c>
      <c r="Q16" s="27">
        <f t="shared" si="3"/>
        <v>1.1992687385740401</v>
      </c>
      <c r="R16" s="26">
        <v>3</v>
      </c>
      <c r="S16" s="33" t="s">
        <v>172</v>
      </c>
      <c r="T16" s="34" t="s">
        <v>169</v>
      </c>
      <c r="U16" s="34" t="s">
        <v>169</v>
      </c>
      <c r="V16" s="34" t="s">
        <v>169</v>
      </c>
      <c r="W16" s="33" t="s">
        <v>172</v>
      </c>
      <c r="X16" s="33" t="s">
        <v>172</v>
      </c>
      <c r="Y16" s="33" t="s">
        <v>172</v>
      </c>
      <c r="Z16" s="33" t="s">
        <v>172</v>
      </c>
      <c r="AA16" s="34" t="s">
        <v>169</v>
      </c>
    </row>
    <row r="17" spans="1:27" s="13" customFormat="1" ht="12.75" customHeight="1">
      <c r="A17" s="1">
        <v>25</v>
      </c>
      <c r="B17" s="1">
        <v>19</v>
      </c>
      <c r="C17" s="1" t="s">
        <v>490</v>
      </c>
      <c r="D17" s="16" t="s">
        <v>177</v>
      </c>
      <c r="E17" s="28" t="s">
        <v>256</v>
      </c>
      <c r="F17" s="25" t="s">
        <v>503</v>
      </c>
      <c r="G17" s="26">
        <v>64</v>
      </c>
      <c r="H17" s="29">
        <v>1</v>
      </c>
      <c r="I17" s="25" t="s">
        <v>190</v>
      </c>
      <c r="J17" s="30">
        <v>1</v>
      </c>
      <c r="K17" s="31">
        <f t="shared" si="0"/>
        <v>10</v>
      </c>
      <c r="L17" s="25">
        <v>10</v>
      </c>
      <c r="M17" s="25">
        <v>10</v>
      </c>
      <c r="N17" s="29">
        <v>5.16</v>
      </c>
      <c r="O17" s="29">
        <v>4.66</v>
      </c>
      <c r="P17" s="27">
        <f t="shared" si="1"/>
        <v>0.51600000000000001</v>
      </c>
      <c r="Q17" s="27">
        <f t="shared" si="3"/>
        <v>0.9031007751937985</v>
      </c>
      <c r="R17" s="26">
        <v>3</v>
      </c>
      <c r="S17" s="34" t="s">
        <v>169</v>
      </c>
      <c r="T17" s="34" t="s">
        <v>169</v>
      </c>
      <c r="U17" s="34" t="s">
        <v>169</v>
      </c>
      <c r="V17" s="34" t="s">
        <v>169</v>
      </c>
      <c r="W17" s="33" t="s">
        <v>172</v>
      </c>
      <c r="X17" s="33" t="s">
        <v>172</v>
      </c>
      <c r="Y17" s="33" t="s">
        <v>172</v>
      </c>
      <c r="Z17" s="33" t="s">
        <v>172</v>
      </c>
      <c r="AA17" s="34" t="s">
        <v>169</v>
      </c>
    </row>
    <row r="18" spans="1:27" s="13" customFormat="1" ht="12.75" customHeight="1">
      <c r="A18" s="1">
        <v>33</v>
      </c>
      <c r="B18" s="1">
        <v>25</v>
      </c>
      <c r="C18" s="1" t="s">
        <v>315</v>
      </c>
      <c r="D18" s="3" t="s">
        <v>104</v>
      </c>
      <c r="E18" s="28" t="s">
        <v>209</v>
      </c>
      <c r="F18" s="25" t="s">
        <v>237</v>
      </c>
      <c r="G18" s="26">
        <v>120</v>
      </c>
      <c r="H18" s="29">
        <v>1.4999999999999999E-2</v>
      </c>
      <c r="I18" s="25" t="s">
        <v>389</v>
      </c>
      <c r="J18" s="30">
        <v>0.84</v>
      </c>
      <c r="K18" s="31">
        <f t="shared" si="0"/>
        <v>0.17857142857142858</v>
      </c>
      <c r="L18" s="25">
        <v>10</v>
      </c>
      <c r="M18" s="25">
        <v>10</v>
      </c>
      <c r="N18" s="29">
        <v>3.91</v>
      </c>
      <c r="O18" s="29">
        <v>3.88</v>
      </c>
      <c r="P18" s="27">
        <f t="shared" si="1"/>
        <v>0.39100000000000001</v>
      </c>
      <c r="Q18" s="27">
        <f t="shared" si="3"/>
        <v>0.99232736572890023</v>
      </c>
      <c r="R18" s="26">
        <v>3</v>
      </c>
      <c r="S18" s="33" t="s">
        <v>172</v>
      </c>
      <c r="T18" s="34" t="s">
        <v>169</v>
      </c>
      <c r="U18" s="34" t="s">
        <v>169</v>
      </c>
      <c r="V18" s="34" t="s">
        <v>169</v>
      </c>
      <c r="W18" s="33" t="s">
        <v>172</v>
      </c>
      <c r="X18" s="33" t="s">
        <v>172</v>
      </c>
      <c r="Y18" s="33" t="s">
        <v>172</v>
      </c>
      <c r="Z18" s="34" t="s">
        <v>169</v>
      </c>
      <c r="AA18" s="34" t="s">
        <v>169</v>
      </c>
    </row>
    <row r="19" spans="1:27" s="13" customFormat="1" ht="12.75" customHeight="1">
      <c r="A19" s="1">
        <v>150</v>
      </c>
      <c r="B19" s="1">
        <v>147</v>
      </c>
      <c r="C19" s="1" t="s">
        <v>245</v>
      </c>
      <c r="D19" s="3" t="s">
        <v>74</v>
      </c>
      <c r="E19" s="28" t="s">
        <v>257</v>
      </c>
      <c r="F19" s="25" t="s">
        <v>503</v>
      </c>
      <c r="G19" s="26">
        <v>64</v>
      </c>
      <c r="H19" s="29">
        <v>1</v>
      </c>
      <c r="I19" s="25" t="s">
        <v>362</v>
      </c>
      <c r="J19" s="30">
        <v>1</v>
      </c>
      <c r="K19" s="31">
        <f t="shared" si="0"/>
        <v>10</v>
      </c>
      <c r="L19" s="25">
        <v>10</v>
      </c>
      <c r="M19" s="25">
        <v>10</v>
      </c>
      <c r="N19" s="29">
        <v>2.7810000000000001</v>
      </c>
      <c r="O19" s="29">
        <v>3.0630000000000002</v>
      </c>
      <c r="P19" s="27">
        <f t="shared" si="1"/>
        <v>0.27810000000000001</v>
      </c>
      <c r="Q19" s="27">
        <f t="shared" si="3"/>
        <v>1.1014023732470335</v>
      </c>
      <c r="R19" s="26">
        <v>3</v>
      </c>
      <c r="S19" s="33" t="s">
        <v>172</v>
      </c>
      <c r="T19" s="34" t="s">
        <v>169</v>
      </c>
      <c r="U19" s="34" t="s">
        <v>169</v>
      </c>
      <c r="V19" s="34" t="s">
        <v>169</v>
      </c>
      <c r="W19" s="34" t="s">
        <v>169</v>
      </c>
      <c r="X19" s="33" t="s">
        <v>172</v>
      </c>
      <c r="Y19" s="33" t="s">
        <v>172</v>
      </c>
      <c r="Z19" s="33" t="s">
        <v>172</v>
      </c>
      <c r="AA19" s="34" t="s">
        <v>169</v>
      </c>
    </row>
    <row r="20" spans="1:27" s="13" customFormat="1" ht="12.75" customHeight="1">
      <c r="A20" s="1">
        <v>159</v>
      </c>
      <c r="B20" s="1">
        <v>205</v>
      </c>
      <c r="C20" s="1" t="s">
        <v>300</v>
      </c>
      <c r="D20" s="3" t="s">
        <v>534</v>
      </c>
      <c r="E20" s="28" t="s">
        <v>210</v>
      </c>
      <c r="F20" s="35" t="s">
        <v>309</v>
      </c>
      <c r="G20" s="36">
        <v>136</v>
      </c>
      <c r="H20" s="37">
        <v>0.04</v>
      </c>
      <c r="I20" s="35" t="s">
        <v>389</v>
      </c>
      <c r="J20" s="38">
        <v>0.84</v>
      </c>
      <c r="K20" s="31">
        <f t="shared" si="0"/>
        <v>4.7619047619047619</v>
      </c>
      <c r="L20" s="35">
        <v>100</v>
      </c>
      <c r="M20" s="35">
        <v>100</v>
      </c>
      <c r="N20" s="37">
        <v>43.82</v>
      </c>
      <c r="O20" s="37">
        <v>32.378999999999998</v>
      </c>
      <c r="P20" s="27">
        <f t="shared" si="1"/>
        <v>0.43819999999999998</v>
      </c>
      <c r="Q20" s="27">
        <f t="shared" si="3"/>
        <v>0.73890917389319943</v>
      </c>
      <c r="R20" s="36">
        <v>3</v>
      </c>
      <c r="S20" s="33" t="s">
        <v>172</v>
      </c>
      <c r="T20" s="34" t="s">
        <v>169</v>
      </c>
      <c r="U20" s="34" t="s">
        <v>169</v>
      </c>
      <c r="V20" s="34" t="s">
        <v>169</v>
      </c>
      <c r="W20" s="33" t="s">
        <v>172</v>
      </c>
      <c r="X20" s="34" t="s">
        <v>169</v>
      </c>
      <c r="Y20" s="34" t="s">
        <v>169</v>
      </c>
      <c r="Z20" s="34" t="s">
        <v>169</v>
      </c>
      <c r="AA20" s="34" t="s">
        <v>169</v>
      </c>
    </row>
    <row r="21" spans="1:27" s="13" customFormat="1" ht="12.75" customHeight="1">
      <c r="A21" s="1">
        <v>38</v>
      </c>
      <c r="B21" s="1">
        <v>30</v>
      </c>
      <c r="C21" s="1" t="s">
        <v>377</v>
      </c>
      <c r="D21" s="3" t="s">
        <v>130</v>
      </c>
      <c r="E21" s="28" t="s">
        <v>211</v>
      </c>
      <c r="F21" s="25" t="s">
        <v>525</v>
      </c>
      <c r="G21" s="26">
        <v>64</v>
      </c>
      <c r="H21" s="29">
        <v>7.2999999999999995E-2</v>
      </c>
      <c r="I21" s="25" t="s">
        <v>443</v>
      </c>
      <c r="J21" s="30">
        <v>0.89300000000000002</v>
      </c>
      <c r="K21" s="31">
        <f t="shared" si="0"/>
        <v>8.1746920492721156</v>
      </c>
      <c r="L21" s="25">
        <v>100</v>
      </c>
      <c r="M21" s="25">
        <v>0</v>
      </c>
      <c r="N21" s="29">
        <v>65.5</v>
      </c>
      <c r="O21" s="29">
        <v>49.32</v>
      </c>
      <c r="P21" s="27">
        <f t="shared" si="1"/>
        <v>0.65500000000000003</v>
      </c>
      <c r="Q21" s="27">
        <f t="shared" si="3"/>
        <v>0.75297709923664125</v>
      </c>
      <c r="R21" s="26">
        <v>3</v>
      </c>
      <c r="S21" s="33" t="s">
        <v>172</v>
      </c>
      <c r="T21" s="33" t="s">
        <v>172</v>
      </c>
      <c r="U21" s="34" t="s">
        <v>169</v>
      </c>
      <c r="V21" s="34" t="s">
        <v>169</v>
      </c>
      <c r="W21" s="33" t="s">
        <v>172</v>
      </c>
      <c r="X21" s="33" t="s">
        <v>172</v>
      </c>
      <c r="Y21" s="33" t="s">
        <v>172</v>
      </c>
      <c r="Z21" s="33" t="s">
        <v>172</v>
      </c>
      <c r="AA21" s="34" t="s">
        <v>169</v>
      </c>
    </row>
    <row r="22" spans="1:27" s="13" customFormat="1" ht="12.75" customHeight="1">
      <c r="A22" s="1">
        <v>75</v>
      </c>
      <c r="B22" s="1">
        <v>58</v>
      </c>
      <c r="C22" s="1" t="s">
        <v>429</v>
      </c>
      <c r="D22" s="3" t="s">
        <v>131</v>
      </c>
      <c r="E22" s="28" t="s">
        <v>212</v>
      </c>
      <c r="F22" s="25" t="s">
        <v>375</v>
      </c>
      <c r="G22" s="26">
        <v>92</v>
      </c>
      <c r="H22" s="29">
        <v>1</v>
      </c>
      <c r="I22" s="25" t="s">
        <v>313</v>
      </c>
      <c r="J22" s="30">
        <v>14.25</v>
      </c>
      <c r="K22" s="31">
        <f t="shared" si="0"/>
        <v>3.5087719298245612</v>
      </c>
      <c r="L22" s="25">
        <v>50</v>
      </c>
      <c r="M22" s="25">
        <v>0</v>
      </c>
      <c r="N22" s="29">
        <v>24.5</v>
      </c>
      <c r="O22" s="29">
        <v>21.315000000000001</v>
      </c>
      <c r="P22" s="27">
        <f t="shared" si="1"/>
        <v>0.49</v>
      </c>
      <c r="Q22" s="27">
        <f t="shared" si="3"/>
        <v>0.87000000000000011</v>
      </c>
      <c r="R22" s="26">
        <v>3</v>
      </c>
      <c r="S22" s="34" t="s">
        <v>169</v>
      </c>
      <c r="T22" s="33" t="s">
        <v>172</v>
      </c>
      <c r="U22" s="34" t="s">
        <v>169</v>
      </c>
      <c r="V22" s="33" t="s">
        <v>172</v>
      </c>
      <c r="W22" s="33" t="s">
        <v>172</v>
      </c>
      <c r="X22" s="34" t="s">
        <v>169</v>
      </c>
      <c r="Y22" s="33" t="s">
        <v>172</v>
      </c>
      <c r="Z22" s="34" t="s">
        <v>169</v>
      </c>
      <c r="AA22" s="34" t="s">
        <v>169</v>
      </c>
    </row>
    <row r="23" spans="1:27" s="13" customFormat="1" ht="12.75" customHeight="1">
      <c r="A23" s="1">
        <v>2</v>
      </c>
      <c r="B23" s="1">
        <v>2</v>
      </c>
      <c r="C23" s="1" t="s">
        <v>244</v>
      </c>
      <c r="D23" s="3" t="s">
        <v>132</v>
      </c>
      <c r="E23" s="28" t="s">
        <v>213</v>
      </c>
      <c r="F23" s="35" t="s">
        <v>309</v>
      </c>
      <c r="G23" s="36">
        <v>186</v>
      </c>
      <c r="H23" s="37">
        <v>1</v>
      </c>
      <c r="I23" s="35" t="s">
        <v>389</v>
      </c>
      <c r="J23" s="38">
        <v>0.877</v>
      </c>
      <c r="K23" s="31">
        <f t="shared" si="0"/>
        <v>11.402508551881414</v>
      </c>
      <c r="L23" s="35">
        <v>10</v>
      </c>
      <c r="M23" s="35">
        <v>0</v>
      </c>
      <c r="N23" s="37">
        <v>4.8499999999999996</v>
      </c>
      <c r="O23" s="37">
        <v>6</v>
      </c>
      <c r="P23" s="27">
        <f t="shared" si="1"/>
        <v>0.48499999999999999</v>
      </c>
      <c r="Q23" s="27">
        <f t="shared" si="3"/>
        <v>1.2371134020618557</v>
      </c>
      <c r="R23" s="36">
        <v>3</v>
      </c>
      <c r="S23" s="33" t="s">
        <v>172</v>
      </c>
      <c r="T23" s="33" t="s">
        <v>172</v>
      </c>
      <c r="U23" s="34" t="s">
        <v>169</v>
      </c>
      <c r="V23" s="34" t="s">
        <v>169</v>
      </c>
      <c r="W23" s="33" t="s">
        <v>172</v>
      </c>
      <c r="X23" s="33" t="s">
        <v>172</v>
      </c>
      <c r="Y23" s="34" t="s">
        <v>169</v>
      </c>
      <c r="Z23" s="34" t="s">
        <v>169</v>
      </c>
      <c r="AA23" s="34" t="s">
        <v>169</v>
      </c>
    </row>
    <row r="24" spans="1:27" s="13" customFormat="1" ht="12.75" customHeight="1">
      <c r="A24" s="1">
        <v>21</v>
      </c>
      <c r="B24" s="1">
        <v>18</v>
      </c>
      <c r="C24" s="1" t="s">
        <v>316</v>
      </c>
      <c r="D24" s="3" t="s">
        <v>133</v>
      </c>
      <c r="E24" s="28" t="s">
        <v>258</v>
      </c>
      <c r="F24" s="25" t="s">
        <v>503</v>
      </c>
      <c r="G24" s="26">
        <v>22</v>
      </c>
      <c r="H24" s="29">
        <v>0.01</v>
      </c>
      <c r="I24" s="25" t="s">
        <v>190</v>
      </c>
      <c r="J24" s="30">
        <v>1</v>
      </c>
      <c r="K24" s="31">
        <f t="shared" si="0"/>
        <v>10</v>
      </c>
      <c r="L24" s="25">
        <v>1000</v>
      </c>
      <c r="M24" s="25">
        <v>1000</v>
      </c>
      <c r="N24" s="29">
        <v>647.27</v>
      </c>
      <c r="O24" s="29">
        <v>547.59</v>
      </c>
      <c r="P24" s="27">
        <f t="shared" si="1"/>
        <v>0.64727000000000001</v>
      </c>
      <c r="Q24" s="27">
        <f t="shared" si="3"/>
        <v>0.84599935112086155</v>
      </c>
      <c r="R24" s="26">
        <v>3</v>
      </c>
      <c r="S24" s="34" t="s">
        <v>169</v>
      </c>
      <c r="T24" s="34" t="s">
        <v>169</v>
      </c>
      <c r="U24" s="34" t="s">
        <v>169</v>
      </c>
      <c r="V24" s="34" t="s">
        <v>169</v>
      </c>
      <c r="W24" s="33" t="s">
        <v>172</v>
      </c>
      <c r="X24" s="33" t="s">
        <v>172</v>
      </c>
      <c r="Y24" s="33" t="s">
        <v>172</v>
      </c>
      <c r="Z24" s="33" t="s">
        <v>172</v>
      </c>
      <c r="AA24" s="34" t="s">
        <v>169</v>
      </c>
    </row>
    <row r="25" spans="1:27" s="13" customFormat="1" ht="12.75" customHeight="1">
      <c r="A25" s="1">
        <v>63</v>
      </c>
      <c r="B25" s="1">
        <v>47</v>
      </c>
      <c r="C25" s="1" t="s">
        <v>449</v>
      </c>
      <c r="D25" s="3" t="s">
        <v>134</v>
      </c>
      <c r="E25" s="40" t="s">
        <v>258</v>
      </c>
      <c r="F25" s="25" t="s">
        <v>340</v>
      </c>
      <c r="G25" s="26">
        <v>66</v>
      </c>
      <c r="H25" s="29">
        <v>0.01</v>
      </c>
      <c r="I25" s="25" t="s">
        <v>190</v>
      </c>
      <c r="J25" s="30">
        <v>1</v>
      </c>
      <c r="K25" s="31">
        <f t="shared" si="0"/>
        <v>10</v>
      </c>
      <c r="L25" s="25">
        <v>1000</v>
      </c>
      <c r="M25" s="25">
        <v>1000</v>
      </c>
      <c r="N25" s="29">
        <v>688.28</v>
      </c>
      <c r="O25" s="29">
        <v>659.09</v>
      </c>
      <c r="P25" s="27">
        <f t="shared" si="1"/>
        <v>0.68828</v>
      </c>
      <c r="Q25" s="27">
        <f t="shared" si="3"/>
        <v>0.95758993432905226</v>
      </c>
      <c r="R25" s="26">
        <v>3</v>
      </c>
      <c r="S25" s="34" t="s">
        <v>169</v>
      </c>
      <c r="T25" s="34" t="s">
        <v>169</v>
      </c>
      <c r="U25" s="34" t="s">
        <v>169</v>
      </c>
      <c r="V25" s="34" t="s">
        <v>169</v>
      </c>
      <c r="W25" s="33" t="s">
        <v>172</v>
      </c>
      <c r="X25" s="33" t="s">
        <v>172</v>
      </c>
      <c r="Y25" s="33" t="s">
        <v>172</v>
      </c>
      <c r="Z25" s="33" t="s">
        <v>172</v>
      </c>
      <c r="AA25" s="34" t="s">
        <v>169</v>
      </c>
    </row>
    <row r="26" spans="1:27" s="13" customFormat="1" ht="12.75" customHeight="1">
      <c r="A26" s="1">
        <v>157</v>
      </c>
      <c r="B26" s="1">
        <v>203</v>
      </c>
      <c r="C26" s="1" t="s">
        <v>512</v>
      </c>
      <c r="D26" s="3" t="s">
        <v>479</v>
      </c>
      <c r="E26" s="28" t="s">
        <v>214</v>
      </c>
      <c r="F26" s="25" t="s">
        <v>503</v>
      </c>
      <c r="G26" s="26">
        <v>78</v>
      </c>
      <c r="H26" s="29">
        <v>1</v>
      </c>
      <c r="I26" s="25" t="s">
        <v>190</v>
      </c>
      <c r="J26" s="30">
        <v>1</v>
      </c>
      <c r="K26" s="31">
        <f t="shared" si="0"/>
        <v>10</v>
      </c>
      <c r="L26" s="25">
        <v>10</v>
      </c>
      <c r="M26" s="25">
        <v>10</v>
      </c>
      <c r="N26" s="29">
        <v>6.7649999999999997</v>
      </c>
      <c r="O26" s="29">
        <v>5.76</v>
      </c>
      <c r="P26" s="27">
        <f t="shared" si="1"/>
        <v>0.67649999999999999</v>
      </c>
      <c r="Q26" s="27">
        <f t="shared" si="3"/>
        <v>0.85144124168514412</v>
      </c>
      <c r="R26" s="26">
        <v>3</v>
      </c>
      <c r="S26" s="34" t="s">
        <v>169</v>
      </c>
      <c r="T26" s="34" t="s">
        <v>169</v>
      </c>
      <c r="U26" s="34" t="s">
        <v>169</v>
      </c>
      <c r="V26" s="34" t="s">
        <v>169</v>
      </c>
      <c r="W26" s="33" t="s">
        <v>172</v>
      </c>
      <c r="X26" s="33" t="s">
        <v>172</v>
      </c>
      <c r="Y26" s="33" t="s">
        <v>172</v>
      </c>
      <c r="Z26" s="33" t="s">
        <v>172</v>
      </c>
      <c r="AA26" s="34" t="s">
        <v>169</v>
      </c>
    </row>
    <row r="27" spans="1:27" s="13" customFormat="1" ht="12.75" customHeight="1">
      <c r="A27" s="1">
        <v>177</v>
      </c>
      <c r="B27" s="1">
        <v>224</v>
      </c>
      <c r="C27" s="3" t="s">
        <v>154</v>
      </c>
      <c r="D27" s="17" t="s">
        <v>135</v>
      </c>
      <c r="E27" s="28" t="s">
        <v>215</v>
      </c>
      <c r="F27" s="25" t="s">
        <v>528</v>
      </c>
      <c r="G27" s="26">
        <v>50</v>
      </c>
      <c r="H27" s="29">
        <v>0.01</v>
      </c>
      <c r="I27" s="25" t="s">
        <v>402</v>
      </c>
      <c r="J27" s="30">
        <v>3.4289999999999998</v>
      </c>
      <c r="K27" s="31">
        <f t="shared" si="0"/>
        <v>2.9163021289005542</v>
      </c>
      <c r="L27" s="25">
        <v>1000</v>
      </c>
      <c r="M27" s="25">
        <v>1000</v>
      </c>
      <c r="N27" s="29">
        <v>710.42</v>
      </c>
      <c r="O27" s="29">
        <v>734.85844799999995</v>
      </c>
      <c r="P27" s="27">
        <f t="shared" si="1"/>
        <v>0.71041999999999994</v>
      </c>
      <c r="Q27" s="27">
        <f t="shared" si="3"/>
        <v>1.0344</v>
      </c>
      <c r="R27" s="26">
        <v>3</v>
      </c>
      <c r="S27" s="34" t="s">
        <v>169</v>
      </c>
      <c r="T27" s="34" t="s">
        <v>169</v>
      </c>
      <c r="U27" s="34" t="s">
        <v>169</v>
      </c>
      <c r="V27" s="34" t="s">
        <v>169</v>
      </c>
      <c r="W27" s="33" t="s">
        <v>172</v>
      </c>
      <c r="X27" s="33" t="s">
        <v>172</v>
      </c>
      <c r="Y27" s="33" t="s">
        <v>172</v>
      </c>
      <c r="Z27" s="33" t="s">
        <v>172</v>
      </c>
      <c r="AA27" s="34" t="s">
        <v>169</v>
      </c>
    </row>
    <row r="28" spans="1:27" s="13" customFormat="1" ht="12.75" customHeight="1">
      <c r="A28" s="1">
        <v>3</v>
      </c>
      <c r="B28" s="1">
        <v>3</v>
      </c>
      <c r="C28" s="1" t="s">
        <v>416</v>
      </c>
      <c r="D28" s="3" t="s">
        <v>136</v>
      </c>
      <c r="E28" s="40" t="s">
        <v>215</v>
      </c>
      <c r="F28" s="25" t="s">
        <v>361</v>
      </c>
      <c r="G28" s="26">
        <v>52</v>
      </c>
      <c r="H28" s="29">
        <v>1</v>
      </c>
      <c r="I28" s="25" t="s">
        <v>511</v>
      </c>
      <c r="J28" s="30">
        <v>766.71799999999996</v>
      </c>
      <c r="K28" s="31">
        <f t="shared" si="0"/>
        <v>1.3042604973406129</v>
      </c>
      <c r="L28" s="25">
        <v>1000</v>
      </c>
      <c r="M28" s="25">
        <v>1000</v>
      </c>
      <c r="N28" s="29">
        <v>666</v>
      </c>
      <c r="O28" s="29">
        <v>589.21019999999999</v>
      </c>
      <c r="P28" s="27">
        <f t="shared" si="1"/>
        <v>0.66600000000000004</v>
      </c>
      <c r="Q28" s="27">
        <f t="shared" si="3"/>
        <v>0.88469999999999993</v>
      </c>
      <c r="R28" s="26">
        <v>3</v>
      </c>
      <c r="S28" s="34" t="s">
        <v>169</v>
      </c>
      <c r="T28" s="34" t="s">
        <v>169</v>
      </c>
      <c r="U28" s="34" t="s">
        <v>169</v>
      </c>
      <c r="V28" s="34" t="s">
        <v>169</v>
      </c>
      <c r="W28" s="33" t="s">
        <v>172</v>
      </c>
      <c r="X28" s="33" t="s">
        <v>172</v>
      </c>
      <c r="Y28" s="33" t="s">
        <v>172</v>
      </c>
      <c r="Z28" s="33" t="s">
        <v>172</v>
      </c>
      <c r="AA28" s="34" t="s">
        <v>169</v>
      </c>
    </row>
    <row r="29" spans="1:27" s="13" customFormat="1" ht="12.75" customHeight="1">
      <c r="A29" s="7">
        <v>168</v>
      </c>
      <c r="B29" s="1">
        <v>215</v>
      </c>
      <c r="C29" s="1" t="s">
        <v>363</v>
      </c>
      <c r="D29" s="3" t="s">
        <v>474</v>
      </c>
      <c r="E29" s="45" t="s">
        <v>215</v>
      </c>
      <c r="F29" s="25" t="s">
        <v>509</v>
      </c>
      <c r="G29" s="26">
        <v>44</v>
      </c>
      <c r="H29" s="29">
        <v>2</v>
      </c>
      <c r="I29" s="25" t="s">
        <v>435</v>
      </c>
      <c r="J29" s="30">
        <v>166.55799999999999</v>
      </c>
      <c r="K29" s="31">
        <f t="shared" si="0"/>
        <v>12.007829104576183</v>
      </c>
      <c r="L29" s="25">
        <v>1000</v>
      </c>
      <c r="M29" s="25">
        <v>1000</v>
      </c>
      <c r="N29" s="29">
        <v>688.41</v>
      </c>
      <c r="O29" s="29">
        <v>656.53661699999998</v>
      </c>
      <c r="P29" s="27">
        <f t="shared" si="1"/>
        <v>0.68840999999999997</v>
      </c>
      <c r="Q29" s="27">
        <f t="shared" si="3"/>
        <v>0.95369999999999999</v>
      </c>
      <c r="R29" s="26">
        <v>3</v>
      </c>
      <c r="S29" s="34" t="s">
        <v>169</v>
      </c>
      <c r="T29" s="34" t="s">
        <v>169</v>
      </c>
      <c r="U29" s="34" t="s">
        <v>169</v>
      </c>
      <c r="V29" s="34" t="s">
        <v>169</v>
      </c>
      <c r="W29" s="33" t="s">
        <v>172</v>
      </c>
      <c r="X29" s="33" t="s">
        <v>172</v>
      </c>
      <c r="Y29" s="33" t="s">
        <v>172</v>
      </c>
      <c r="Z29" s="33" t="s">
        <v>172</v>
      </c>
      <c r="AA29" s="34" t="s">
        <v>169</v>
      </c>
    </row>
    <row r="30" spans="1:27" s="13" customFormat="1" ht="12.75" customHeight="1">
      <c r="A30" s="1">
        <v>50</v>
      </c>
      <c r="B30" s="1">
        <v>38</v>
      </c>
      <c r="C30" s="1" t="s">
        <v>520</v>
      </c>
      <c r="D30" s="3" t="s">
        <v>81</v>
      </c>
      <c r="E30" s="40" t="s">
        <v>215</v>
      </c>
      <c r="F30" s="25" t="s">
        <v>503</v>
      </c>
      <c r="G30" s="26">
        <v>44</v>
      </c>
      <c r="H30" s="29">
        <v>0.01</v>
      </c>
      <c r="I30" s="25" t="s">
        <v>190</v>
      </c>
      <c r="J30" s="30">
        <v>1</v>
      </c>
      <c r="K30" s="31">
        <f t="shared" si="0"/>
        <v>10</v>
      </c>
      <c r="L30" s="25">
        <v>1000</v>
      </c>
      <c r="M30" s="25">
        <v>1000</v>
      </c>
      <c r="N30" s="29">
        <v>647.27</v>
      </c>
      <c r="O30" s="29">
        <v>547.59041999999999</v>
      </c>
      <c r="P30" s="27">
        <f t="shared" si="1"/>
        <v>0.64727000000000001</v>
      </c>
      <c r="Q30" s="27">
        <f t="shared" si="3"/>
        <v>0.84599999999999997</v>
      </c>
      <c r="R30" s="26">
        <v>3</v>
      </c>
      <c r="S30" s="34" t="s">
        <v>169</v>
      </c>
      <c r="T30" s="34" t="s">
        <v>169</v>
      </c>
      <c r="U30" s="34" t="s">
        <v>169</v>
      </c>
      <c r="V30" s="34" t="s">
        <v>169</v>
      </c>
      <c r="W30" s="33" t="s">
        <v>172</v>
      </c>
      <c r="X30" s="33" t="s">
        <v>172</v>
      </c>
      <c r="Y30" s="33" t="s">
        <v>172</v>
      </c>
      <c r="Z30" s="33" t="s">
        <v>172</v>
      </c>
      <c r="AA30" s="34" t="s">
        <v>169</v>
      </c>
    </row>
    <row r="31" spans="1:27" s="13" customFormat="1" ht="12.75" customHeight="1">
      <c r="A31" s="1">
        <v>51</v>
      </c>
      <c r="B31" s="1">
        <v>38</v>
      </c>
      <c r="C31" s="1" t="s">
        <v>520</v>
      </c>
      <c r="D31" s="16" t="s">
        <v>81</v>
      </c>
      <c r="E31" s="28" t="s">
        <v>259</v>
      </c>
      <c r="F31" s="25" t="s">
        <v>503</v>
      </c>
      <c r="G31" s="26">
        <v>44</v>
      </c>
      <c r="H31" s="29">
        <v>1</v>
      </c>
      <c r="I31" s="25" t="s">
        <v>190</v>
      </c>
      <c r="J31" s="30">
        <v>1</v>
      </c>
      <c r="K31" s="31">
        <f t="shared" si="0"/>
        <v>10</v>
      </c>
      <c r="L31" s="25">
        <v>10</v>
      </c>
      <c r="M31" s="25">
        <v>10</v>
      </c>
      <c r="N31" s="29">
        <v>6.5</v>
      </c>
      <c r="O31" s="29">
        <v>8.5</v>
      </c>
      <c r="P31" s="27">
        <f t="shared" si="1"/>
        <v>0.65</v>
      </c>
      <c r="Q31" s="27">
        <f t="shared" si="3"/>
        <v>1.3076923076923077</v>
      </c>
      <c r="R31" s="26">
        <v>3</v>
      </c>
      <c r="S31" s="34" t="s">
        <v>169</v>
      </c>
      <c r="T31" s="34" t="s">
        <v>169</v>
      </c>
      <c r="U31" s="34" t="s">
        <v>169</v>
      </c>
      <c r="V31" s="34" t="s">
        <v>169</v>
      </c>
      <c r="W31" s="33" t="s">
        <v>172</v>
      </c>
      <c r="X31" s="33" t="s">
        <v>172</v>
      </c>
      <c r="Y31" s="33" t="s">
        <v>172</v>
      </c>
      <c r="Z31" s="33" t="s">
        <v>172</v>
      </c>
      <c r="AA31" s="34" t="s">
        <v>169</v>
      </c>
    </row>
    <row r="32" spans="1:27" s="13" customFormat="1" ht="12.75" customHeight="1">
      <c r="A32" s="1">
        <v>23</v>
      </c>
      <c r="B32" s="1">
        <v>19</v>
      </c>
      <c r="C32" s="1" t="s">
        <v>490</v>
      </c>
      <c r="D32" s="3" t="s">
        <v>177</v>
      </c>
      <c r="E32" s="28" t="s">
        <v>260</v>
      </c>
      <c r="F32" s="25" t="s">
        <v>242</v>
      </c>
      <c r="G32" s="26">
        <v>308</v>
      </c>
      <c r="H32" s="29">
        <v>1</v>
      </c>
      <c r="I32" s="25" t="s">
        <v>471</v>
      </c>
      <c r="J32" s="30">
        <v>3.609</v>
      </c>
      <c r="K32" s="31">
        <f t="shared" si="0"/>
        <v>8.3125519534497094</v>
      </c>
      <c r="L32" s="25">
        <v>30</v>
      </c>
      <c r="M32" s="25">
        <v>30</v>
      </c>
      <c r="N32" s="29">
        <v>9.9</v>
      </c>
      <c r="O32" s="29">
        <v>6.8310000000000004</v>
      </c>
      <c r="P32" s="27">
        <f t="shared" si="1"/>
        <v>0.33</v>
      </c>
      <c r="Q32" s="27">
        <f t="shared" si="3"/>
        <v>0.69000000000000006</v>
      </c>
      <c r="R32" s="26">
        <v>3</v>
      </c>
      <c r="S32" s="33" t="s">
        <v>172</v>
      </c>
      <c r="T32" s="34" t="s">
        <v>169</v>
      </c>
      <c r="U32" s="34" t="s">
        <v>169</v>
      </c>
      <c r="V32" s="34" t="s">
        <v>169</v>
      </c>
      <c r="W32" s="33" t="s">
        <v>172</v>
      </c>
      <c r="X32" s="33" t="s">
        <v>172</v>
      </c>
      <c r="Y32" s="33" t="s">
        <v>172</v>
      </c>
      <c r="Z32" s="33" t="s">
        <v>172</v>
      </c>
      <c r="AA32" s="34" t="s">
        <v>169</v>
      </c>
    </row>
    <row r="33" spans="1:28" s="13" customFormat="1" ht="12.75" customHeight="1">
      <c r="A33" s="1">
        <v>24</v>
      </c>
      <c r="B33" s="1">
        <v>19</v>
      </c>
      <c r="C33" s="1" t="s">
        <v>490</v>
      </c>
      <c r="D33" s="16" t="s">
        <v>177</v>
      </c>
      <c r="E33" s="28" t="s">
        <v>261</v>
      </c>
      <c r="F33" s="25" t="s">
        <v>503</v>
      </c>
      <c r="G33" s="26">
        <v>144</v>
      </c>
      <c r="H33" s="29">
        <v>1</v>
      </c>
      <c r="I33" s="25" t="s">
        <v>190</v>
      </c>
      <c r="J33" s="30">
        <v>1</v>
      </c>
      <c r="K33" s="31">
        <f t="shared" si="0"/>
        <v>7</v>
      </c>
      <c r="L33" s="25">
        <v>7</v>
      </c>
      <c r="M33" s="25">
        <v>0</v>
      </c>
      <c r="N33" s="29">
        <v>3.57</v>
      </c>
      <c r="O33" s="29">
        <v>2.75</v>
      </c>
      <c r="P33" s="27">
        <f t="shared" si="1"/>
        <v>0.51</v>
      </c>
      <c r="Q33" s="27">
        <f t="shared" si="3"/>
        <v>0.77030812324929976</v>
      </c>
      <c r="R33" s="26">
        <v>3</v>
      </c>
      <c r="S33" s="33" t="s">
        <v>172</v>
      </c>
      <c r="T33" s="33" t="s">
        <v>172</v>
      </c>
      <c r="U33" s="34" t="s">
        <v>169</v>
      </c>
      <c r="V33" s="34" t="s">
        <v>169</v>
      </c>
      <c r="W33" s="33" t="s">
        <v>172</v>
      </c>
      <c r="X33" s="34" t="s">
        <v>169</v>
      </c>
      <c r="Y33" s="34" t="s">
        <v>169</v>
      </c>
      <c r="Z33" s="34" t="s">
        <v>169</v>
      </c>
      <c r="AA33" s="34" t="s">
        <v>169</v>
      </c>
    </row>
    <row r="34" spans="1:28" s="13" customFormat="1" ht="12" customHeight="1">
      <c r="A34" s="1">
        <v>76</v>
      </c>
      <c r="B34" s="1">
        <v>59</v>
      </c>
      <c r="C34" s="1" t="s">
        <v>192</v>
      </c>
      <c r="D34" s="3" t="s">
        <v>82</v>
      </c>
      <c r="E34" s="28" t="s">
        <v>2</v>
      </c>
      <c r="F34" s="25" t="s">
        <v>237</v>
      </c>
      <c r="G34" s="26">
        <v>124</v>
      </c>
      <c r="H34" s="29">
        <v>1</v>
      </c>
      <c r="I34" s="25" t="s">
        <v>443</v>
      </c>
      <c r="J34" s="30">
        <v>0.84</v>
      </c>
      <c r="K34" s="31">
        <f t="shared" ref="K34:K65" si="4">(L34*H34)/J34</f>
        <v>12.5</v>
      </c>
      <c r="L34" s="25">
        <v>10.5</v>
      </c>
      <c r="M34" s="25">
        <v>0</v>
      </c>
      <c r="N34" s="29">
        <v>5.21</v>
      </c>
      <c r="O34" s="29">
        <v>4.79</v>
      </c>
      <c r="P34" s="27">
        <f t="shared" ref="P34:P65" si="5">N34/L34</f>
        <v>0.49619047619047618</v>
      </c>
      <c r="Q34" s="27">
        <f t="shared" si="3"/>
        <v>0.91938579654510555</v>
      </c>
      <c r="R34" s="26">
        <v>3</v>
      </c>
      <c r="S34" s="33" t="s">
        <v>172</v>
      </c>
      <c r="T34" s="33" t="s">
        <v>172</v>
      </c>
      <c r="U34" s="34" t="s">
        <v>169</v>
      </c>
      <c r="V34" s="34" t="s">
        <v>169</v>
      </c>
      <c r="W34" s="34" t="s">
        <v>169</v>
      </c>
      <c r="X34" s="34" t="s">
        <v>169</v>
      </c>
      <c r="Y34" s="34" t="s">
        <v>169</v>
      </c>
      <c r="Z34" s="34" t="s">
        <v>169</v>
      </c>
      <c r="AA34" s="34" t="s">
        <v>169</v>
      </c>
    </row>
    <row r="35" spans="1:28" s="13" customFormat="1" ht="12.75" customHeight="1">
      <c r="A35" s="1">
        <v>139</v>
      </c>
      <c r="B35" s="1">
        <v>138</v>
      </c>
      <c r="C35" s="1" t="s">
        <v>469</v>
      </c>
      <c r="D35" s="3" t="s">
        <v>364</v>
      </c>
      <c r="E35" s="28" t="s">
        <v>262</v>
      </c>
      <c r="F35" s="25" t="s">
        <v>495</v>
      </c>
      <c r="G35" s="26">
        <v>160</v>
      </c>
      <c r="H35" s="29">
        <v>1</v>
      </c>
      <c r="I35" s="25" t="s">
        <v>523</v>
      </c>
      <c r="J35" s="30">
        <v>1000.176</v>
      </c>
      <c r="K35" s="31">
        <f t="shared" si="4"/>
        <v>7.9985922477643934</v>
      </c>
      <c r="L35" s="25">
        <v>8000</v>
      </c>
      <c r="M35" s="25">
        <v>8000</v>
      </c>
      <c r="N35" s="29">
        <v>3988</v>
      </c>
      <c r="O35" s="29">
        <v>4688</v>
      </c>
      <c r="P35" s="27">
        <f t="shared" si="5"/>
        <v>0.4985</v>
      </c>
      <c r="Q35" s="27">
        <f t="shared" si="3"/>
        <v>1.1755265797392176</v>
      </c>
      <c r="R35" s="26">
        <v>3</v>
      </c>
      <c r="S35" s="33" t="s">
        <v>172</v>
      </c>
      <c r="T35" s="34" t="s">
        <v>169</v>
      </c>
      <c r="U35" s="34" t="s">
        <v>169</v>
      </c>
      <c r="V35" s="34" t="s">
        <v>169</v>
      </c>
      <c r="W35" s="33" t="s">
        <v>172</v>
      </c>
      <c r="X35" s="33" t="s">
        <v>172</v>
      </c>
      <c r="Y35" s="33" t="s">
        <v>172</v>
      </c>
      <c r="Z35" s="33" t="s">
        <v>172</v>
      </c>
      <c r="AA35" s="34" t="s">
        <v>169</v>
      </c>
    </row>
    <row r="36" spans="1:28" s="13" customFormat="1" ht="12.75" customHeight="1">
      <c r="A36" s="1">
        <v>140</v>
      </c>
      <c r="B36" s="1">
        <v>138</v>
      </c>
      <c r="C36" s="1" t="s">
        <v>469</v>
      </c>
      <c r="D36" s="16" t="s">
        <v>364</v>
      </c>
      <c r="E36" s="40" t="s">
        <v>263</v>
      </c>
      <c r="F36" s="25" t="s">
        <v>393</v>
      </c>
      <c r="G36" s="26">
        <v>541</v>
      </c>
      <c r="H36" s="29">
        <v>1</v>
      </c>
      <c r="I36" s="25" t="s">
        <v>457</v>
      </c>
      <c r="J36" s="30">
        <v>1.5369999999999999</v>
      </c>
      <c r="K36" s="31">
        <f t="shared" si="4"/>
        <v>11.711125569290827</v>
      </c>
      <c r="L36" s="25">
        <v>18</v>
      </c>
      <c r="M36" s="25">
        <v>18</v>
      </c>
      <c r="N36" s="29">
        <v>8.91</v>
      </c>
      <c r="O36" s="29">
        <v>8.7674400000000006</v>
      </c>
      <c r="P36" s="27">
        <f t="shared" si="5"/>
        <v>0.495</v>
      </c>
      <c r="Q36" s="27">
        <f t="shared" si="3"/>
        <v>0.9840000000000001</v>
      </c>
      <c r="R36" s="26">
        <v>3</v>
      </c>
      <c r="S36" s="33" t="s">
        <v>172</v>
      </c>
      <c r="T36" s="34" t="s">
        <v>169</v>
      </c>
      <c r="U36" s="33" t="s">
        <v>172</v>
      </c>
      <c r="V36" s="33" t="s">
        <v>172</v>
      </c>
      <c r="W36" s="34" t="s">
        <v>169</v>
      </c>
      <c r="X36" s="33" t="s">
        <v>172</v>
      </c>
      <c r="Y36" s="34" t="s">
        <v>169</v>
      </c>
      <c r="Z36" s="34" t="s">
        <v>169</v>
      </c>
      <c r="AA36" s="34" t="s">
        <v>169</v>
      </c>
    </row>
    <row r="37" spans="1:28" s="13" customFormat="1" ht="12.75" customHeight="1">
      <c r="A37" s="1">
        <v>91</v>
      </c>
      <c r="B37" s="1">
        <v>71</v>
      </c>
      <c r="C37" s="1" t="s">
        <v>312</v>
      </c>
      <c r="D37" s="3" t="s">
        <v>423</v>
      </c>
      <c r="E37" s="40" t="s">
        <v>263</v>
      </c>
      <c r="F37" s="25" t="s">
        <v>506</v>
      </c>
      <c r="G37" s="26">
        <v>496</v>
      </c>
      <c r="H37" s="29">
        <v>1</v>
      </c>
      <c r="I37" s="25" t="s">
        <v>318</v>
      </c>
      <c r="J37" s="30">
        <v>1.552</v>
      </c>
      <c r="K37" s="31">
        <f t="shared" si="4"/>
        <v>19.329896907216494</v>
      </c>
      <c r="L37" s="25">
        <v>30</v>
      </c>
      <c r="M37" s="25">
        <v>30</v>
      </c>
      <c r="N37" s="29">
        <v>13.5</v>
      </c>
      <c r="O37" s="29">
        <v>10.692</v>
      </c>
      <c r="P37" s="27">
        <f t="shared" si="5"/>
        <v>0.45</v>
      </c>
      <c r="Q37" s="27">
        <f t="shared" si="3"/>
        <v>0.79200000000000004</v>
      </c>
      <c r="R37" s="26">
        <v>3</v>
      </c>
      <c r="S37" s="33" t="s">
        <v>172</v>
      </c>
      <c r="T37" s="34" t="s">
        <v>169</v>
      </c>
      <c r="U37" s="33" t="s">
        <v>172</v>
      </c>
      <c r="V37" s="33" t="s">
        <v>172</v>
      </c>
      <c r="W37" s="34" t="s">
        <v>169</v>
      </c>
      <c r="X37" s="33" t="s">
        <v>172</v>
      </c>
      <c r="Y37" s="34" t="s">
        <v>169</v>
      </c>
      <c r="Z37" s="34" t="s">
        <v>169</v>
      </c>
      <c r="AA37" s="34" t="s">
        <v>169</v>
      </c>
    </row>
    <row r="38" spans="1:28" s="13" customFormat="1" ht="12.75" customHeight="1">
      <c r="A38" s="1">
        <v>97</v>
      </c>
      <c r="B38" s="1">
        <v>105</v>
      </c>
      <c r="C38" s="1" t="s">
        <v>446</v>
      </c>
      <c r="D38" s="3" t="s">
        <v>83</v>
      </c>
      <c r="E38" s="40" t="s">
        <v>263</v>
      </c>
      <c r="F38" s="25" t="s">
        <v>380</v>
      </c>
      <c r="G38" s="26">
        <v>579</v>
      </c>
      <c r="H38" s="29">
        <v>1</v>
      </c>
      <c r="I38" s="25" t="s">
        <v>451</v>
      </c>
      <c r="J38" s="30">
        <v>14.904</v>
      </c>
      <c r="K38" s="31">
        <f t="shared" si="4"/>
        <v>9.3934514224369305</v>
      </c>
      <c r="L38" s="25">
        <v>140</v>
      </c>
      <c r="M38" s="25">
        <v>140</v>
      </c>
      <c r="N38" s="29">
        <v>62.72</v>
      </c>
      <c r="O38" s="29">
        <v>53.813760000000002</v>
      </c>
      <c r="P38" s="27">
        <f t="shared" si="5"/>
        <v>0.44800000000000001</v>
      </c>
      <c r="Q38" s="27">
        <f t="shared" si="3"/>
        <v>0.8580000000000001</v>
      </c>
      <c r="R38" s="26">
        <v>3</v>
      </c>
      <c r="S38" s="33" t="s">
        <v>172</v>
      </c>
      <c r="T38" s="34" t="s">
        <v>169</v>
      </c>
      <c r="U38" s="33" t="s">
        <v>172</v>
      </c>
      <c r="V38" s="33" t="s">
        <v>172</v>
      </c>
      <c r="W38" s="34" t="s">
        <v>169</v>
      </c>
      <c r="X38" s="33" t="s">
        <v>172</v>
      </c>
      <c r="Y38" s="34" t="s">
        <v>169</v>
      </c>
      <c r="Z38" s="34" t="s">
        <v>169</v>
      </c>
      <c r="AA38" s="34" t="s">
        <v>169</v>
      </c>
    </row>
    <row r="39" spans="1:28" s="13" customFormat="1" ht="12.75" customHeight="1">
      <c r="A39" s="1">
        <v>114</v>
      </c>
      <c r="B39" s="1">
        <v>116</v>
      </c>
      <c r="C39" s="1" t="s">
        <v>476</v>
      </c>
      <c r="D39" s="3" t="s">
        <v>65</v>
      </c>
      <c r="E39" s="40" t="s">
        <v>263</v>
      </c>
      <c r="F39" s="25" t="s">
        <v>399</v>
      </c>
      <c r="G39" s="26">
        <v>425</v>
      </c>
      <c r="H39" s="29">
        <v>1</v>
      </c>
      <c r="I39" s="25" t="s">
        <v>390</v>
      </c>
      <c r="J39" s="30">
        <v>280.221</v>
      </c>
      <c r="K39" s="31">
        <f t="shared" si="4"/>
        <v>10.705835751067907</v>
      </c>
      <c r="L39" s="25">
        <v>3000</v>
      </c>
      <c r="M39" s="25">
        <v>3000</v>
      </c>
      <c r="N39" s="29">
        <v>1386</v>
      </c>
      <c r="O39" s="29">
        <v>1085.2380000000001</v>
      </c>
      <c r="P39" s="27">
        <f t="shared" si="5"/>
        <v>0.46200000000000002</v>
      </c>
      <c r="Q39" s="27">
        <f t="shared" si="3"/>
        <v>0.78300000000000003</v>
      </c>
      <c r="R39" s="26">
        <v>3</v>
      </c>
      <c r="S39" s="33" t="s">
        <v>172</v>
      </c>
      <c r="T39" s="34" t="s">
        <v>169</v>
      </c>
      <c r="U39" s="33" t="s">
        <v>172</v>
      </c>
      <c r="V39" s="33" t="s">
        <v>172</v>
      </c>
      <c r="W39" s="34" t="s">
        <v>169</v>
      </c>
      <c r="X39" s="33" t="s">
        <v>172</v>
      </c>
      <c r="Y39" s="34" t="s">
        <v>169</v>
      </c>
      <c r="Z39" s="34" t="s">
        <v>169</v>
      </c>
      <c r="AA39" s="34" t="s">
        <v>169</v>
      </c>
    </row>
    <row r="40" spans="1:28" s="13" customFormat="1" ht="12.75" customHeight="1">
      <c r="A40" s="1">
        <v>117</v>
      </c>
      <c r="B40" s="1">
        <v>119</v>
      </c>
      <c r="C40" s="1" t="s">
        <v>303</v>
      </c>
      <c r="D40" s="3" t="s">
        <v>98</v>
      </c>
      <c r="E40" s="28" t="s">
        <v>263</v>
      </c>
      <c r="F40" s="25" t="s">
        <v>462</v>
      </c>
      <c r="G40" s="26">
        <v>562</v>
      </c>
      <c r="H40" s="29">
        <v>1</v>
      </c>
      <c r="I40" s="25" t="s">
        <v>523</v>
      </c>
      <c r="J40" s="30">
        <v>1142.2339999999999</v>
      </c>
      <c r="K40" s="31">
        <f t="shared" si="4"/>
        <v>10.505728248327401</v>
      </c>
      <c r="L40" s="25">
        <v>12000</v>
      </c>
      <c r="M40" s="25">
        <v>12000</v>
      </c>
      <c r="N40" s="29">
        <v>4032</v>
      </c>
      <c r="O40" s="29">
        <v>2225.6640000000002</v>
      </c>
      <c r="P40" s="27">
        <f t="shared" si="5"/>
        <v>0.33600000000000002</v>
      </c>
      <c r="Q40" s="27">
        <f t="shared" si="3"/>
        <v>0.55200000000000005</v>
      </c>
      <c r="R40" s="26">
        <v>3</v>
      </c>
      <c r="S40" s="33" t="s">
        <v>172</v>
      </c>
      <c r="T40" s="34" t="s">
        <v>169</v>
      </c>
      <c r="U40" s="33" t="s">
        <v>172</v>
      </c>
      <c r="V40" s="33" t="s">
        <v>172</v>
      </c>
      <c r="W40" s="34" t="s">
        <v>169</v>
      </c>
      <c r="X40" s="33" t="s">
        <v>172</v>
      </c>
      <c r="Y40" s="34" t="s">
        <v>169</v>
      </c>
      <c r="Z40" s="34" t="s">
        <v>169</v>
      </c>
      <c r="AA40" s="34" t="s">
        <v>169</v>
      </c>
    </row>
    <row r="41" spans="1:28" s="13" customFormat="1" ht="12.75" customHeight="1">
      <c r="A41" s="1">
        <v>26</v>
      </c>
      <c r="B41" s="1">
        <v>20</v>
      </c>
      <c r="C41" s="1" t="s">
        <v>326</v>
      </c>
      <c r="D41" s="3" t="s">
        <v>339</v>
      </c>
      <c r="E41" s="28" t="s">
        <v>216</v>
      </c>
      <c r="F41" s="25" t="s">
        <v>242</v>
      </c>
      <c r="G41" s="26">
        <v>283</v>
      </c>
      <c r="H41" s="29">
        <v>1</v>
      </c>
      <c r="I41" s="25" t="s">
        <v>510</v>
      </c>
      <c r="J41" s="30">
        <v>3.609</v>
      </c>
      <c r="K41" s="31">
        <f t="shared" si="4"/>
        <v>2.7708506511499031</v>
      </c>
      <c r="L41" s="25">
        <v>10</v>
      </c>
      <c r="M41" s="25">
        <v>0</v>
      </c>
      <c r="N41" s="29">
        <v>5.3</v>
      </c>
      <c r="O41" s="29">
        <v>3.8</v>
      </c>
      <c r="P41" s="27">
        <f t="shared" si="5"/>
        <v>0.53</v>
      </c>
      <c r="Q41" s="27">
        <f t="shared" si="3"/>
        <v>0.71698113207547165</v>
      </c>
      <c r="R41" s="26">
        <v>3</v>
      </c>
      <c r="S41" s="33" t="s">
        <v>172</v>
      </c>
      <c r="T41" s="33" t="s">
        <v>172</v>
      </c>
      <c r="U41" s="34" t="s">
        <v>169</v>
      </c>
      <c r="V41" s="33" t="s">
        <v>172</v>
      </c>
      <c r="W41" s="33" t="s">
        <v>172</v>
      </c>
      <c r="X41" s="34" t="s">
        <v>169</v>
      </c>
      <c r="Y41" s="33" t="s">
        <v>172</v>
      </c>
      <c r="Z41" s="34" t="s">
        <v>169</v>
      </c>
      <c r="AA41" s="34" t="s">
        <v>169</v>
      </c>
      <c r="AB41"/>
    </row>
    <row r="42" spans="1:28" s="13" customFormat="1" ht="12.75" customHeight="1">
      <c r="A42" s="1">
        <v>64</v>
      </c>
      <c r="B42" s="1">
        <v>48</v>
      </c>
      <c r="C42" s="1" t="s">
        <v>301</v>
      </c>
      <c r="D42" s="3" t="s">
        <v>99</v>
      </c>
      <c r="E42" s="28" t="s">
        <v>264</v>
      </c>
      <c r="F42" s="25" t="s">
        <v>437</v>
      </c>
      <c r="G42" s="26">
        <v>758</v>
      </c>
      <c r="H42" s="29">
        <v>1</v>
      </c>
      <c r="I42" s="25" t="s">
        <v>299</v>
      </c>
      <c r="J42" s="30">
        <v>7.3220000000000001</v>
      </c>
      <c r="K42" s="31">
        <f t="shared" si="4"/>
        <v>6.8287353182190662</v>
      </c>
      <c r="L42" s="25">
        <v>50</v>
      </c>
      <c r="M42" s="25">
        <v>0</v>
      </c>
      <c r="N42" s="29">
        <v>24.5</v>
      </c>
      <c r="O42" s="29">
        <v>30.87</v>
      </c>
      <c r="P42" s="27">
        <f t="shared" si="5"/>
        <v>0.49</v>
      </c>
      <c r="Q42" s="27">
        <f t="shared" si="3"/>
        <v>1.26</v>
      </c>
      <c r="R42" s="26">
        <v>3</v>
      </c>
      <c r="S42" s="33" t="s">
        <v>172</v>
      </c>
      <c r="T42" s="33" t="s">
        <v>172</v>
      </c>
      <c r="U42" s="34" t="s">
        <v>169</v>
      </c>
      <c r="V42" s="33" t="s">
        <v>172</v>
      </c>
      <c r="W42" s="33" t="s">
        <v>172</v>
      </c>
      <c r="X42" s="33" t="s">
        <v>172</v>
      </c>
      <c r="Y42" s="33" t="s">
        <v>172</v>
      </c>
      <c r="Z42" s="34" t="s">
        <v>169</v>
      </c>
      <c r="AA42" s="34" t="s">
        <v>169</v>
      </c>
    </row>
    <row r="43" spans="1:28" s="13" customFormat="1" ht="12.75" customHeight="1">
      <c r="A43" s="1">
        <v>163</v>
      </c>
      <c r="B43" s="1">
        <v>209</v>
      </c>
      <c r="C43" s="1" t="s">
        <v>517</v>
      </c>
      <c r="D43" s="3" t="s">
        <v>497</v>
      </c>
      <c r="E43" s="28" t="s">
        <v>171</v>
      </c>
      <c r="F43" s="25" t="s">
        <v>503</v>
      </c>
      <c r="G43" s="26">
        <v>96</v>
      </c>
      <c r="H43" s="29">
        <v>0.5</v>
      </c>
      <c r="I43" s="25" t="s">
        <v>335</v>
      </c>
      <c r="J43" s="30">
        <v>1</v>
      </c>
      <c r="K43" s="31">
        <f t="shared" si="4"/>
        <v>5</v>
      </c>
      <c r="L43" s="25">
        <v>10</v>
      </c>
      <c r="M43" s="25">
        <v>10</v>
      </c>
      <c r="N43" s="29">
        <v>3.73</v>
      </c>
      <c r="O43" s="29">
        <v>4.6500000000000004</v>
      </c>
      <c r="P43" s="27">
        <f t="shared" si="5"/>
        <v>0.373</v>
      </c>
      <c r="Q43" s="27">
        <f t="shared" si="3"/>
        <v>1.2466487935656838</v>
      </c>
      <c r="R43" s="26">
        <v>3</v>
      </c>
      <c r="S43" s="34" t="s">
        <v>169</v>
      </c>
      <c r="T43" s="34" t="s">
        <v>169</v>
      </c>
      <c r="U43" s="34" t="s">
        <v>169</v>
      </c>
      <c r="V43" s="34" t="s">
        <v>169</v>
      </c>
      <c r="W43" s="33" t="s">
        <v>172</v>
      </c>
      <c r="X43" s="33" t="s">
        <v>172</v>
      </c>
      <c r="Y43" s="34" t="s">
        <v>169</v>
      </c>
      <c r="Z43" s="34" t="s">
        <v>169</v>
      </c>
      <c r="AA43" s="34" t="s">
        <v>169</v>
      </c>
    </row>
    <row r="44" spans="1:28" s="13" customFormat="1" ht="12.75" customHeight="1">
      <c r="A44" s="1">
        <v>161</v>
      </c>
      <c r="B44" s="1">
        <v>207</v>
      </c>
      <c r="C44" s="1" t="s">
        <v>396</v>
      </c>
      <c r="D44" s="3" t="s">
        <v>100</v>
      </c>
      <c r="E44" s="28" t="s">
        <v>265</v>
      </c>
      <c r="F44" s="25" t="s">
        <v>468</v>
      </c>
      <c r="G44" s="26">
        <v>100</v>
      </c>
      <c r="H44" s="29">
        <v>1</v>
      </c>
      <c r="I44" s="25" t="s">
        <v>304</v>
      </c>
      <c r="J44" s="30">
        <v>1.4079999999999999</v>
      </c>
      <c r="K44" s="31">
        <f t="shared" si="4"/>
        <v>7.1022727272727275</v>
      </c>
      <c r="L44" s="25">
        <v>10</v>
      </c>
      <c r="M44" s="25">
        <v>10</v>
      </c>
      <c r="N44" s="29">
        <v>4.33</v>
      </c>
      <c r="O44" s="29">
        <v>4.0999999999999996</v>
      </c>
      <c r="P44" s="27">
        <f t="shared" si="5"/>
        <v>0.433</v>
      </c>
      <c r="Q44" s="27">
        <f t="shared" si="3"/>
        <v>0.94688221709006914</v>
      </c>
      <c r="R44" s="26">
        <v>3</v>
      </c>
      <c r="S44" s="33" t="s">
        <v>172</v>
      </c>
      <c r="T44" s="34" t="s">
        <v>169</v>
      </c>
      <c r="U44" s="34" t="s">
        <v>169</v>
      </c>
      <c r="V44" s="34" t="s">
        <v>169</v>
      </c>
      <c r="W44" s="34" t="s">
        <v>169</v>
      </c>
      <c r="X44" s="34" t="s">
        <v>169</v>
      </c>
      <c r="Y44" s="33" t="s">
        <v>172</v>
      </c>
      <c r="Z44" s="34" t="s">
        <v>169</v>
      </c>
      <c r="AA44" s="34" t="s">
        <v>169</v>
      </c>
    </row>
    <row r="45" spans="1:28" s="13" customFormat="1" ht="12.75" customHeight="1">
      <c r="A45" s="1">
        <v>54</v>
      </c>
      <c r="B45" s="1">
        <v>40</v>
      </c>
      <c r="C45" s="1" t="s">
        <v>463</v>
      </c>
      <c r="D45" s="3" t="s">
        <v>526</v>
      </c>
      <c r="E45" s="28" t="s">
        <v>129</v>
      </c>
      <c r="F45" s="25" t="s">
        <v>485</v>
      </c>
      <c r="G45" s="26">
        <v>82</v>
      </c>
      <c r="H45" s="29">
        <v>0.1</v>
      </c>
      <c r="I45" s="25" t="s">
        <v>480</v>
      </c>
      <c r="J45" s="30">
        <v>1.5629999999999999</v>
      </c>
      <c r="K45" s="31">
        <f t="shared" si="4"/>
        <v>0.63979526551503518</v>
      </c>
      <c r="L45" s="25">
        <v>10</v>
      </c>
      <c r="M45" s="25">
        <v>10</v>
      </c>
      <c r="N45" s="29">
        <v>3.25</v>
      </c>
      <c r="O45" s="29">
        <v>2.1</v>
      </c>
      <c r="P45" s="27">
        <f t="shared" si="5"/>
        <v>0.32500000000000001</v>
      </c>
      <c r="Q45" s="27">
        <f t="shared" si="3"/>
        <v>0.64615384615384619</v>
      </c>
      <c r="R45" s="26">
        <v>3</v>
      </c>
      <c r="S45" s="33" t="s">
        <v>172</v>
      </c>
      <c r="T45" s="34" t="s">
        <v>169</v>
      </c>
      <c r="U45" s="34" t="s">
        <v>169</v>
      </c>
      <c r="V45" s="34" t="s">
        <v>169</v>
      </c>
      <c r="W45" s="33" t="s">
        <v>172</v>
      </c>
      <c r="X45" s="34" t="s">
        <v>169</v>
      </c>
      <c r="Y45" s="33" t="s">
        <v>172</v>
      </c>
      <c r="Z45" s="33" t="s">
        <v>172</v>
      </c>
      <c r="AA45" s="34" t="s">
        <v>169</v>
      </c>
    </row>
    <row r="46" spans="1:28" s="13" customFormat="1" ht="12.75" customHeight="1">
      <c r="A46" s="1">
        <v>22</v>
      </c>
      <c r="B46" s="1">
        <v>18</v>
      </c>
      <c r="C46" s="1" t="s">
        <v>316</v>
      </c>
      <c r="D46" s="16" t="s">
        <v>133</v>
      </c>
      <c r="E46" s="28" t="s">
        <v>266</v>
      </c>
      <c r="F46" s="25" t="s">
        <v>503</v>
      </c>
      <c r="G46" s="26">
        <v>90</v>
      </c>
      <c r="H46" s="29">
        <v>1</v>
      </c>
      <c r="I46" s="25" t="s">
        <v>190</v>
      </c>
      <c r="J46" s="30">
        <v>1</v>
      </c>
      <c r="K46" s="31">
        <f t="shared" si="4"/>
        <v>5</v>
      </c>
      <c r="L46" s="25">
        <v>5</v>
      </c>
      <c r="M46" s="25">
        <v>0</v>
      </c>
      <c r="N46" s="29">
        <v>3.24</v>
      </c>
      <c r="O46" s="29">
        <v>3.5</v>
      </c>
      <c r="P46" s="27">
        <f t="shared" si="5"/>
        <v>0.64800000000000002</v>
      </c>
      <c r="Q46" s="27">
        <f t="shared" si="3"/>
        <v>1.0802469135802468</v>
      </c>
      <c r="R46" s="26">
        <v>3</v>
      </c>
      <c r="S46" s="33" t="s">
        <v>172</v>
      </c>
      <c r="T46" s="33" t="s">
        <v>172</v>
      </c>
      <c r="U46" s="34" t="s">
        <v>169</v>
      </c>
      <c r="V46" s="34" t="s">
        <v>169</v>
      </c>
      <c r="W46" s="33" t="s">
        <v>172</v>
      </c>
      <c r="X46" s="33" t="s">
        <v>172</v>
      </c>
      <c r="Y46" s="34" t="s">
        <v>169</v>
      </c>
      <c r="Z46" s="34" t="s">
        <v>169</v>
      </c>
      <c r="AA46" s="34" t="s">
        <v>169</v>
      </c>
    </row>
    <row r="47" spans="1:28" s="13" customFormat="1" ht="12.75" customHeight="1">
      <c r="A47" s="1">
        <v>31</v>
      </c>
      <c r="B47" s="1">
        <v>23</v>
      </c>
      <c r="C47" s="1" t="s">
        <v>456</v>
      </c>
      <c r="D47" s="3" t="s">
        <v>101</v>
      </c>
      <c r="E47" s="28" t="s">
        <v>203</v>
      </c>
      <c r="F47" s="35" t="s">
        <v>319</v>
      </c>
      <c r="G47" s="36">
        <v>96</v>
      </c>
      <c r="H47" s="37">
        <v>1</v>
      </c>
      <c r="I47" s="35" t="s">
        <v>499</v>
      </c>
      <c r="J47" s="41">
        <v>0.63948990299999997</v>
      </c>
      <c r="K47" s="31">
        <f t="shared" si="4"/>
        <v>6.2549853895034841</v>
      </c>
      <c r="L47" s="35">
        <v>4</v>
      </c>
      <c r="M47" s="35">
        <v>0</v>
      </c>
      <c r="N47" s="37">
        <v>2.2200000000000002</v>
      </c>
      <c r="O47" s="37">
        <v>1.79</v>
      </c>
      <c r="P47" s="27">
        <f t="shared" si="5"/>
        <v>0.55500000000000005</v>
      </c>
      <c r="Q47" s="27">
        <f t="shared" si="3"/>
        <v>0.80630630630630629</v>
      </c>
      <c r="R47" s="36">
        <v>3</v>
      </c>
      <c r="S47" s="33" t="s">
        <v>172</v>
      </c>
      <c r="T47" s="33" t="s">
        <v>172</v>
      </c>
      <c r="U47" s="34" t="s">
        <v>169</v>
      </c>
      <c r="V47" s="34" t="s">
        <v>169</v>
      </c>
      <c r="W47" s="33" t="s">
        <v>172</v>
      </c>
      <c r="X47" s="33" t="s">
        <v>172</v>
      </c>
      <c r="Y47" s="33" t="s">
        <v>172</v>
      </c>
      <c r="Z47" s="33" t="s">
        <v>172</v>
      </c>
      <c r="AA47" s="34" t="s">
        <v>169</v>
      </c>
    </row>
    <row r="48" spans="1:28" s="13" customFormat="1" ht="12.75" customHeight="1">
      <c r="A48" s="1">
        <v>1</v>
      </c>
      <c r="B48" s="1">
        <v>1</v>
      </c>
      <c r="C48" s="1" t="s">
        <v>473</v>
      </c>
      <c r="D48" s="1" t="s">
        <v>473</v>
      </c>
      <c r="E48" s="28" t="s">
        <v>267</v>
      </c>
      <c r="F48" s="25" t="s">
        <v>386</v>
      </c>
      <c r="G48" s="26">
        <v>96</v>
      </c>
      <c r="H48" s="29">
        <v>1</v>
      </c>
      <c r="I48" s="25" t="s">
        <v>499</v>
      </c>
      <c r="J48" s="30">
        <v>0.64200000000000002</v>
      </c>
      <c r="K48" s="31">
        <f t="shared" si="4"/>
        <v>6.2305295950155761</v>
      </c>
      <c r="L48" s="25">
        <v>4</v>
      </c>
      <c r="M48" s="25">
        <v>0</v>
      </c>
      <c r="N48" s="29">
        <v>2.2200000000000002</v>
      </c>
      <c r="O48" s="29">
        <v>1.45</v>
      </c>
      <c r="P48" s="27">
        <f t="shared" si="5"/>
        <v>0.55500000000000005</v>
      </c>
      <c r="Q48" s="27">
        <f t="shared" si="3"/>
        <v>0.65315315315315303</v>
      </c>
      <c r="R48" s="26">
        <v>3</v>
      </c>
      <c r="S48" s="33" t="s">
        <v>172</v>
      </c>
      <c r="T48" s="33" t="s">
        <v>172</v>
      </c>
      <c r="U48" s="34" t="s">
        <v>169</v>
      </c>
      <c r="V48" s="34" t="s">
        <v>169</v>
      </c>
      <c r="W48" s="33" t="s">
        <v>172</v>
      </c>
      <c r="X48" s="33" t="s">
        <v>172</v>
      </c>
      <c r="Y48" s="34" t="s">
        <v>169</v>
      </c>
      <c r="Z48" s="34" t="s">
        <v>169</v>
      </c>
      <c r="AA48" s="34" t="s">
        <v>169</v>
      </c>
    </row>
    <row r="49" spans="1:27" s="13" customFormat="1" ht="12.75" customHeight="1">
      <c r="A49" s="1">
        <v>105</v>
      </c>
      <c r="B49" s="1">
        <v>108</v>
      </c>
      <c r="C49" s="1" t="s">
        <v>201</v>
      </c>
      <c r="D49" s="3" t="s">
        <v>102</v>
      </c>
      <c r="E49" s="28" t="s">
        <v>268</v>
      </c>
      <c r="F49" s="25" t="s">
        <v>309</v>
      </c>
      <c r="G49" s="26">
        <v>40</v>
      </c>
      <c r="H49" s="29">
        <v>1</v>
      </c>
      <c r="I49" s="25" t="s">
        <v>447</v>
      </c>
      <c r="J49" s="42">
        <v>0.90500000000000003</v>
      </c>
      <c r="K49" s="31">
        <f t="shared" si="4"/>
        <v>9.2817679558011044</v>
      </c>
      <c r="L49" s="25">
        <v>8.4</v>
      </c>
      <c r="M49" s="25">
        <v>8.4</v>
      </c>
      <c r="N49" s="29">
        <f>(8.4*4)/10</f>
        <v>3.3600000000000003</v>
      </c>
      <c r="O49" s="29">
        <f>(N49*3)*0.3821</f>
        <v>3.8515680000000008</v>
      </c>
      <c r="P49" s="27">
        <f t="shared" si="5"/>
        <v>0.4</v>
      </c>
      <c r="Q49" s="27">
        <f t="shared" si="3"/>
        <v>1.1463000000000001</v>
      </c>
      <c r="R49" s="26">
        <v>3</v>
      </c>
      <c r="S49" s="34" t="s">
        <v>169</v>
      </c>
      <c r="T49" s="34" t="s">
        <v>169</v>
      </c>
      <c r="U49" s="34" t="s">
        <v>169</v>
      </c>
      <c r="V49" s="34" t="s">
        <v>169</v>
      </c>
      <c r="W49" s="33" t="s">
        <v>172</v>
      </c>
      <c r="X49" s="33" t="s">
        <v>172</v>
      </c>
      <c r="Y49" s="33" t="s">
        <v>172</v>
      </c>
      <c r="Z49" s="33" t="s">
        <v>172</v>
      </c>
      <c r="AA49" s="34" t="s">
        <v>169</v>
      </c>
    </row>
    <row r="50" spans="1:27" s="13" customFormat="1" ht="12.75" customHeight="1">
      <c r="A50" s="1">
        <v>11</v>
      </c>
      <c r="B50" s="1">
        <v>8</v>
      </c>
      <c r="C50" s="1" t="s">
        <v>188</v>
      </c>
      <c r="D50" s="3" t="s">
        <v>103</v>
      </c>
      <c r="E50" s="28" t="s">
        <v>269</v>
      </c>
      <c r="F50" s="25" t="s">
        <v>319</v>
      </c>
      <c r="G50" s="26">
        <v>30</v>
      </c>
      <c r="H50" s="29">
        <v>0.04</v>
      </c>
      <c r="I50" s="25" t="s">
        <v>341</v>
      </c>
      <c r="J50" s="30">
        <v>0.627</v>
      </c>
      <c r="K50" s="31">
        <f t="shared" si="4"/>
        <v>6.3795853269537481</v>
      </c>
      <c r="L50" s="25">
        <v>100</v>
      </c>
      <c r="M50" s="25">
        <v>100</v>
      </c>
      <c r="N50" s="29">
        <v>38</v>
      </c>
      <c r="O50" s="29">
        <v>47.33</v>
      </c>
      <c r="P50" s="27">
        <f t="shared" si="5"/>
        <v>0.38</v>
      </c>
      <c r="Q50" s="27">
        <f t="shared" si="3"/>
        <v>1.2455263157894736</v>
      </c>
      <c r="R50" s="26">
        <v>3</v>
      </c>
      <c r="S50" s="34" t="s">
        <v>169</v>
      </c>
      <c r="T50" s="34" t="s">
        <v>169</v>
      </c>
      <c r="U50" s="34" t="s">
        <v>169</v>
      </c>
      <c r="V50" s="34" t="s">
        <v>169</v>
      </c>
      <c r="W50" s="34" t="s">
        <v>169</v>
      </c>
      <c r="X50" s="33" t="s">
        <v>172</v>
      </c>
      <c r="Y50" s="34" t="s">
        <v>169</v>
      </c>
      <c r="Z50" s="33" t="s">
        <v>172</v>
      </c>
      <c r="AA50" s="34" t="s">
        <v>169</v>
      </c>
    </row>
    <row r="51" spans="1:27" s="13" customFormat="1" ht="12.75" customHeight="1">
      <c r="A51" s="1">
        <v>108</v>
      </c>
      <c r="B51" s="1">
        <v>111</v>
      </c>
      <c r="C51" s="1" t="s">
        <v>441</v>
      </c>
      <c r="D51" s="3" t="s">
        <v>71</v>
      </c>
      <c r="E51" s="28" t="s">
        <v>217</v>
      </c>
      <c r="F51" s="25" t="s">
        <v>309</v>
      </c>
      <c r="G51" s="26">
        <v>417</v>
      </c>
      <c r="H51" s="29">
        <v>0.1</v>
      </c>
      <c r="I51" s="25" t="s">
        <v>443</v>
      </c>
      <c r="J51" s="30">
        <v>0.92300000000000004</v>
      </c>
      <c r="K51" s="31">
        <f t="shared" si="4"/>
        <v>3.2502708559046587</v>
      </c>
      <c r="L51" s="25">
        <v>30</v>
      </c>
      <c r="M51" s="25">
        <v>30</v>
      </c>
      <c r="N51" s="29">
        <v>13.3</v>
      </c>
      <c r="O51" s="32"/>
      <c r="P51" s="27">
        <f t="shared" si="5"/>
        <v>0.44333333333333336</v>
      </c>
      <c r="Q51" s="27"/>
      <c r="R51" s="26">
        <v>3</v>
      </c>
      <c r="S51" s="33" t="s">
        <v>172</v>
      </c>
      <c r="T51" s="34" t="s">
        <v>169</v>
      </c>
      <c r="U51" s="34" t="s">
        <v>169</v>
      </c>
      <c r="V51" s="34" t="s">
        <v>169</v>
      </c>
      <c r="W51" s="33" t="s">
        <v>172</v>
      </c>
      <c r="X51" s="33" t="s">
        <v>172</v>
      </c>
      <c r="Y51" s="33" t="s">
        <v>172</v>
      </c>
      <c r="Z51" s="33" t="s">
        <v>172</v>
      </c>
      <c r="AA51" s="33" t="s">
        <v>172</v>
      </c>
    </row>
    <row r="52" spans="1:27" s="13" customFormat="1" ht="12.75" customHeight="1">
      <c r="A52" s="1">
        <v>52</v>
      </c>
      <c r="B52" s="1">
        <v>39</v>
      </c>
      <c r="C52" s="1" t="s">
        <v>328</v>
      </c>
      <c r="D52" s="3" t="s">
        <v>72</v>
      </c>
      <c r="E52" s="28" t="s">
        <v>270</v>
      </c>
      <c r="F52" s="25" t="s">
        <v>503</v>
      </c>
      <c r="G52" s="26">
        <v>64</v>
      </c>
      <c r="H52" s="29">
        <v>1</v>
      </c>
      <c r="I52" s="25" t="s">
        <v>190</v>
      </c>
      <c r="J52" s="30">
        <v>1</v>
      </c>
      <c r="K52" s="31">
        <f t="shared" si="4"/>
        <v>10</v>
      </c>
      <c r="L52" s="25">
        <v>10</v>
      </c>
      <c r="M52" s="25">
        <v>10</v>
      </c>
      <c r="N52" s="29">
        <v>5.97</v>
      </c>
      <c r="O52" s="29">
        <v>4.9400000000000004</v>
      </c>
      <c r="P52" s="27">
        <f t="shared" si="5"/>
        <v>0.59699999999999998</v>
      </c>
      <c r="Q52" s="27">
        <f t="shared" ref="Q52:Q65" si="6">O52/N52</f>
        <v>0.82747068676716928</v>
      </c>
      <c r="R52" s="26">
        <v>3</v>
      </c>
      <c r="S52" s="34" t="s">
        <v>169</v>
      </c>
      <c r="T52" s="34" t="s">
        <v>169</v>
      </c>
      <c r="U52" s="34" t="s">
        <v>169</v>
      </c>
      <c r="V52" s="34" t="s">
        <v>169</v>
      </c>
      <c r="W52" s="33" t="s">
        <v>172</v>
      </c>
      <c r="X52" s="33" t="s">
        <v>172</v>
      </c>
      <c r="Y52" s="33" t="s">
        <v>172</v>
      </c>
      <c r="Z52" s="34" t="s">
        <v>169</v>
      </c>
      <c r="AA52" s="34" t="s">
        <v>169</v>
      </c>
    </row>
    <row r="53" spans="1:27" s="13" customFormat="1" ht="12.75" customHeight="1">
      <c r="A53" s="1">
        <v>48</v>
      </c>
      <c r="B53" s="1">
        <v>37</v>
      </c>
      <c r="C53" s="1" t="s">
        <v>482</v>
      </c>
      <c r="D53" s="16" t="s">
        <v>73</v>
      </c>
      <c r="E53" s="28" t="s">
        <v>271</v>
      </c>
      <c r="F53" s="25" t="s">
        <v>503</v>
      </c>
      <c r="G53" s="26">
        <v>60</v>
      </c>
      <c r="H53" s="29">
        <v>1</v>
      </c>
      <c r="I53" s="25" t="s">
        <v>190</v>
      </c>
      <c r="J53" s="30">
        <v>1</v>
      </c>
      <c r="K53" s="31">
        <f t="shared" si="4"/>
        <v>10</v>
      </c>
      <c r="L53" s="25">
        <v>10</v>
      </c>
      <c r="M53" s="25">
        <v>10</v>
      </c>
      <c r="N53" s="29">
        <v>6</v>
      </c>
      <c r="O53" s="29">
        <v>7.17</v>
      </c>
      <c r="P53" s="27">
        <f t="shared" si="5"/>
        <v>0.6</v>
      </c>
      <c r="Q53" s="27">
        <f t="shared" si="6"/>
        <v>1.1950000000000001</v>
      </c>
      <c r="R53" s="26">
        <v>3</v>
      </c>
      <c r="S53" s="34" t="s">
        <v>169</v>
      </c>
      <c r="T53" s="34" t="s">
        <v>169</v>
      </c>
      <c r="U53" s="34" t="s">
        <v>169</v>
      </c>
      <c r="V53" s="34" t="s">
        <v>169</v>
      </c>
      <c r="W53" s="33" t="s">
        <v>172</v>
      </c>
      <c r="X53" s="33" t="s">
        <v>172</v>
      </c>
      <c r="Y53" s="34" t="s">
        <v>169</v>
      </c>
      <c r="Z53" s="34" t="s">
        <v>169</v>
      </c>
      <c r="AA53" s="34" t="s">
        <v>169</v>
      </c>
    </row>
    <row r="54" spans="1:27" s="13" customFormat="1" ht="12.75" customHeight="1">
      <c r="A54" s="1">
        <v>49</v>
      </c>
      <c r="B54" s="1">
        <v>37</v>
      </c>
      <c r="C54" s="1" t="s">
        <v>482</v>
      </c>
      <c r="D54" s="3" t="s">
        <v>73</v>
      </c>
      <c r="E54" s="40" t="s">
        <v>271</v>
      </c>
      <c r="F54" s="25" t="s">
        <v>503</v>
      </c>
      <c r="G54" s="26">
        <v>112</v>
      </c>
      <c r="H54" s="29">
        <v>1</v>
      </c>
      <c r="I54" s="25" t="s">
        <v>190</v>
      </c>
      <c r="J54" s="30">
        <v>1</v>
      </c>
      <c r="K54" s="31">
        <f t="shared" si="4"/>
        <v>100</v>
      </c>
      <c r="L54" s="25">
        <v>100</v>
      </c>
      <c r="M54" s="25">
        <v>0</v>
      </c>
      <c r="N54" s="29">
        <v>41.51</v>
      </c>
      <c r="O54" s="29">
        <v>29.052800000000001</v>
      </c>
      <c r="P54" s="27">
        <f t="shared" si="5"/>
        <v>0.41509999999999997</v>
      </c>
      <c r="Q54" s="27">
        <f t="shared" si="6"/>
        <v>0.69989881956155153</v>
      </c>
      <c r="R54" s="26">
        <v>3</v>
      </c>
      <c r="S54" s="33" t="s">
        <v>172</v>
      </c>
      <c r="T54" s="33" t="s">
        <v>172</v>
      </c>
      <c r="U54" s="34" t="s">
        <v>169</v>
      </c>
      <c r="V54" s="34" t="s">
        <v>169</v>
      </c>
      <c r="W54" s="34" t="s">
        <v>169</v>
      </c>
      <c r="X54" s="33" t="s">
        <v>172</v>
      </c>
      <c r="Y54" s="34" t="s">
        <v>169</v>
      </c>
      <c r="Z54" s="34" t="s">
        <v>169</v>
      </c>
      <c r="AA54" s="34" t="s">
        <v>169</v>
      </c>
    </row>
    <row r="55" spans="1:27" s="13" customFormat="1" ht="12.75" customHeight="1">
      <c r="A55" s="1">
        <v>137</v>
      </c>
      <c r="B55" s="1">
        <v>137</v>
      </c>
      <c r="C55" s="1" t="s">
        <v>529</v>
      </c>
      <c r="D55" s="3" t="s">
        <v>404</v>
      </c>
      <c r="E55" s="28" t="s">
        <v>218</v>
      </c>
      <c r="F55" s="25" t="s">
        <v>503</v>
      </c>
      <c r="G55" s="26">
        <v>64</v>
      </c>
      <c r="H55" s="29">
        <v>1</v>
      </c>
      <c r="I55" s="25" t="s">
        <v>190</v>
      </c>
      <c r="J55" s="30">
        <v>1</v>
      </c>
      <c r="K55" s="31">
        <f t="shared" si="4"/>
        <v>10</v>
      </c>
      <c r="L55" s="25">
        <v>10</v>
      </c>
      <c r="M55" s="25">
        <v>10</v>
      </c>
      <c r="N55" s="29">
        <v>5.63</v>
      </c>
      <c r="O55" s="29">
        <v>6.96</v>
      </c>
      <c r="P55" s="27">
        <f t="shared" si="5"/>
        <v>0.56299999999999994</v>
      </c>
      <c r="Q55" s="27">
        <f t="shared" si="6"/>
        <v>1.236234458259325</v>
      </c>
      <c r="R55" s="26">
        <v>3</v>
      </c>
      <c r="S55" s="34" t="s">
        <v>169</v>
      </c>
      <c r="T55" s="34" t="s">
        <v>169</v>
      </c>
      <c r="U55" s="34" t="s">
        <v>169</v>
      </c>
      <c r="V55" s="34" t="s">
        <v>169</v>
      </c>
      <c r="W55" s="34" t="s">
        <v>169</v>
      </c>
      <c r="X55" s="33" t="s">
        <v>172</v>
      </c>
      <c r="Y55" s="33" t="s">
        <v>172</v>
      </c>
      <c r="Z55" s="34" t="s">
        <v>169</v>
      </c>
      <c r="AA55" s="34" t="s">
        <v>169</v>
      </c>
    </row>
    <row r="56" spans="1:27" s="13" customFormat="1" ht="12.75" customHeight="1">
      <c r="A56" s="1">
        <v>138</v>
      </c>
      <c r="B56" s="1">
        <v>137</v>
      </c>
      <c r="C56" s="1" t="s">
        <v>529</v>
      </c>
      <c r="D56" s="16" t="s">
        <v>404</v>
      </c>
      <c r="E56" s="28" t="s">
        <v>219</v>
      </c>
      <c r="F56" s="25" t="s">
        <v>503</v>
      </c>
      <c r="G56" s="26">
        <v>68</v>
      </c>
      <c r="H56" s="29">
        <v>1</v>
      </c>
      <c r="I56" s="25" t="s">
        <v>190</v>
      </c>
      <c r="J56" s="30">
        <v>1</v>
      </c>
      <c r="K56" s="31">
        <f t="shared" si="4"/>
        <v>10</v>
      </c>
      <c r="L56" s="25">
        <v>10</v>
      </c>
      <c r="M56" s="25">
        <v>10</v>
      </c>
      <c r="N56" s="29">
        <v>5.65</v>
      </c>
      <c r="O56" s="29">
        <v>6.65</v>
      </c>
      <c r="P56" s="27">
        <f t="shared" si="5"/>
        <v>0.56500000000000006</v>
      </c>
      <c r="Q56" s="27">
        <f t="shared" si="6"/>
        <v>1.1769911504424779</v>
      </c>
      <c r="R56" s="26">
        <v>3</v>
      </c>
      <c r="S56" s="34" t="s">
        <v>169</v>
      </c>
      <c r="T56" s="34" t="s">
        <v>169</v>
      </c>
      <c r="U56" s="34" t="s">
        <v>169</v>
      </c>
      <c r="V56" s="34" t="s">
        <v>169</v>
      </c>
      <c r="W56" s="33" t="s">
        <v>172</v>
      </c>
      <c r="X56" s="33" t="s">
        <v>172</v>
      </c>
      <c r="Y56" s="33" t="s">
        <v>172</v>
      </c>
      <c r="Z56" s="33" t="s">
        <v>172</v>
      </c>
      <c r="AA56" s="34" t="s">
        <v>169</v>
      </c>
    </row>
    <row r="57" spans="1:27" s="13" customFormat="1" ht="12.75" customHeight="1">
      <c r="A57" s="1">
        <v>5</v>
      </c>
      <c r="B57" s="1">
        <v>5</v>
      </c>
      <c r="C57" s="1" t="s">
        <v>322</v>
      </c>
      <c r="D57" s="3" t="s">
        <v>51</v>
      </c>
      <c r="E57" s="28" t="s">
        <v>272</v>
      </c>
      <c r="F57" s="25" t="s">
        <v>365</v>
      </c>
      <c r="G57" s="26">
        <v>50</v>
      </c>
      <c r="H57" s="29">
        <v>1</v>
      </c>
      <c r="I57" s="25" t="s">
        <v>253</v>
      </c>
      <c r="J57" s="30">
        <v>29.524000000000001</v>
      </c>
      <c r="K57" s="31">
        <f t="shared" si="4"/>
        <v>3.3870749220972769</v>
      </c>
      <c r="L57" s="25">
        <v>100</v>
      </c>
      <c r="M57" s="25">
        <v>100</v>
      </c>
      <c r="N57" s="29">
        <v>38</v>
      </c>
      <c r="O57" s="29">
        <v>37.049999999999997</v>
      </c>
      <c r="P57" s="27">
        <f t="shared" si="5"/>
        <v>0.38</v>
      </c>
      <c r="Q57" s="27">
        <f t="shared" si="6"/>
        <v>0.97499999999999998</v>
      </c>
      <c r="R57" s="26">
        <v>3</v>
      </c>
      <c r="S57" s="33" t="s">
        <v>172</v>
      </c>
      <c r="T57" s="34" t="s">
        <v>169</v>
      </c>
      <c r="U57" s="34" t="s">
        <v>169</v>
      </c>
      <c r="V57" s="33" t="s">
        <v>172</v>
      </c>
      <c r="W57" s="33" t="s">
        <v>172</v>
      </c>
      <c r="X57" s="33" t="s">
        <v>172</v>
      </c>
      <c r="Y57" s="33" t="s">
        <v>172</v>
      </c>
      <c r="Z57" s="34" t="s">
        <v>169</v>
      </c>
      <c r="AA57" s="34" t="s">
        <v>169</v>
      </c>
    </row>
    <row r="58" spans="1:27" s="13" customFormat="1" ht="12.75" customHeight="1">
      <c r="A58" s="1">
        <v>6</v>
      </c>
      <c r="B58" s="1">
        <v>5</v>
      </c>
      <c r="C58" s="1" t="s">
        <v>322</v>
      </c>
      <c r="D58" s="16" t="s">
        <v>51</v>
      </c>
      <c r="E58" s="28" t="s">
        <v>273</v>
      </c>
      <c r="F58" s="25" t="s">
        <v>334</v>
      </c>
      <c r="G58" s="26">
        <v>110</v>
      </c>
      <c r="H58" s="29">
        <v>1</v>
      </c>
      <c r="I58" s="25" t="s">
        <v>491</v>
      </c>
      <c r="J58" s="30">
        <v>293.93400000000003</v>
      </c>
      <c r="K58" s="31">
        <f t="shared" si="4"/>
        <v>17.010621432022152</v>
      </c>
      <c r="L58" s="25">
        <v>5000</v>
      </c>
      <c r="M58" s="25">
        <v>5000</v>
      </c>
      <c r="N58" s="29">
        <v>2817</v>
      </c>
      <c r="O58" s="29">
        <v>3887.46</v>
      </c>
      <c r="P58" s="27">
        <f t="shared" si="5"/>
        <v>0.56340000000000001</v>
      </c>
      <c r="Q58" s="27">
        <f t="shared" si="6"/>
        <v>1.3800000000000001</v>
      </c>
      <c r="R58" s="26">
        <v>3</v>
      </c>
      <c r="S58" s="33" t="s">
        <v>172</v>
      </c>
      <c r="T58" s="34" t="s">
        <v>169</v>
      </c>
      <c r="U58" s="34" t="s">
        <v>169</v>
      </c>
      <c r="V58" s="33" t="s">
        <v>172</v>
      </c>
      <c r="W58" s="34" t="s">
        <v>169</v>
      </c>
      <c r="X58" s="33" t="s">
        <v>172</v>
      </c>
      <c r="Y58" s="33" t="s">
        <v>172</v>
      </c>
      <c r="Z58" s="33" t="s">
        <v>172</v>
      </c>
      <c r="AA58" s="34" t="s">
        <v>169</v>
      </c>
    </row>
    <row r="59" spans="1:27" s="13" customFormat="1" ht="12.75" customHeight="1">
      <c r="A59" s="1">
        <v>7</v>
      </c>
      <c r="B59" s="1">
        <v>5</v>
      </c>
      <c r="C59" s="1" t="s">
        <v>322</v>
      </c>
      <c r="D59" s="16" t="s">
        <v>51</v>
      </c>
      <c r="E59" s="28" t="s">
        <v>27</v>
      </c>
      <c r="F59" s="25" t="s">
        <v>237</v>
      </c>
      <c r="G59" s="26">
        <v>36</v>
      </c>
      <c r="H59" s="29">
        <v>0.01</v>
      </c>
      <c r="I59" s="25" t="s">
        <v>389</v>
      </c>
      <c r="J59" s="30">
        <v>0.84</v>
      </c>
      <c r="K59" s="31">
        <f t="shared" si="4"/>
        <v>11.904761904761905</v>
      </c>
      <c r="L59" s="25">
        <v>1000</v>
      </c>
      <c r="M59" s="25">
        <v>1000</v>
      </c>
      <c r="N59" s="29">
        <v>578</v>
      </c>
      <c r="O59" s="29">
        <v>187.5</v>
      </c>
      <c r="P59" s="27">
        <f t="shared" si="5"/>
        <v>0.57799999999999996</v>
      </c>
      <c r="Q59" s="27">
        <f t="shared" si="6"/>
        <v>0.32439446366782004</v>
      </c>
      <c r="R59" s="26">
        <v>3</v>
      </c>
      <c r="S59" s="33" t="s">
        <v>172</v>
      </c>
      <c r="T59" s="34" t="s">
        <v>169</v>
      </c>
      <c r="U59" s="34" t="s">
        <v>169</v>
      </c>
      <c r="V59" s="34" t="s">
        <v>169</v>
      </c>
      <c r="W59" s="33" t="s">
        <v>172</v>
      </c>
      <c r="X59" s="34" t="s">
        <v>169</v>
      </c>
      <c r="Y59" s="33" t="s">
        <v>172</v>
      </c>
      <c r="Z59" s="34" t="s">
        <v>169</v>
      </c>
      <c r="AA59" s="34" t="s">
        <v>169</v>
      </c>
    </row>
    <row r="60" spans="1:27" s="13" customFormat="1" ht="12.75" customHeight="1">
      <c r="A60" s="1">
        <v>8</v>
      </c>
      <c r="B60" s="1">
        <v>5</v>
      </c>
      <c r="C60" s="1" t="s">
        <v>322</v>
      </c>
      <c r="D60" s="16" t="s">
        <v>51</v>
      </c>
      <c r="E60" s="40" t="s">
        <v>220</v>
      </c>
      <c r="F60" s="25" t="s">
        <v>309</v>
      </c>
      <c r="G60" s="26">
        <v>36</v>
      </c>
      <c r="H60" s="29">
        <v>0.03</v>
      </c>
      <c r="I60" s="25" t="s">
        <v>443</v>
      </c>
      <c r="J60" s="30">
        <v>0.92500000000000004</v>
      </c>
      <c r="K60" s="31">
        <f t="shared" si="4"/>
        <v>0.32432432432432429</v>
      </c>
      <c r="L60" s="25">
        <v>10</v>
      </c>
      <c r="M60" s="25">
        <v>10</v>
      </c>
      <c r="N60" s="29">
        <v>4.9800000000000004</v>
      </c>
      <c r="O60" s="29">
        <v>3.7160000000000002</v>
      </c>
      <c r="P60" s="27">
        <f t="shared" si="5"/>
        <v>0.49800000000000005</v>
      </c>
      <c r="Q60" s="27">
        <f t="shared" si="6"/>
        <v>0.74618473895582327</v>
      </c>
      <c r="R60" s="26">
        <v>3</v>
      </c>
      <c r="S60" s="33" t="s">
        <v>172</v>
      </c>
      <c r="T60" s="34" t="s">
        <v>169</v>
      </c>
      <c r="U60" s="33" t="s">
        <v>172</v>
      </c>
      <c r="V60" s="34" t="s">
        <v>169</v>
      </c>
      <c r="W60" s="33" t="s">
        <v>172</v>
      </c>
      <c r="X60" s="34" t="s">
        <v>169</v>
      </c>
      <c r="Y60" s="33" t="s">
        <v>172</v>
      </c>
      <c r="Z60" s="33" t="s">
        <v>172</v>
      </c>
      <c r="AA60" s="34" t="s">
        <v>169</v>
      </c>
    </row>
    <row r="61" spans="1:27" s="13" customFormat="1" ht="12.75" customHeight="1">
      <c r="A61" s="1">
        <v>30</v>
      </c>
      <c r="B61" s="1">
        <v>22</v>
      </c>
      <c r="C61" s="1" t="s">
        <v>438</v>
      </c>
      <c r="D61" s="3" t="s">
        <v>75</v>
      </c>
      <c r="E61" s="28" t="s">
        <v>220</v>
      </c>
      <c r="F61" s="25" t="s">
        <v>309</v>
      </c>
      <c r="G61" s="26">
        <v>36</v>
      </c>
      <c r="H61" s="29">
        <v>0.03</v>
      </c>
      <c r="I61" s="25" t="s">
        <v>443</v>
      </c>
      <c r="J61" s="30">
        <v>0.92500000000000004</v>
      </c>
      <c r="K61" s="31">
        <f t="shared" si="4"/>
        <v>0.32432432432432429</v>
      </c>
      <c r="L61" s="25">
        <v>10</v>
      </c>
      <c r="M61" s="25">
        <v>10</v>
      </c>
      <c r="N61" s="29">
        <v>3.76</v>
      </c>
      <c r="O61" s="29">
        <v>2.23</v>
      </c>
      <c r="P61" s="27">
        <f t="shared" si="5"/>
        <v>0.376</v>
      </c>
      <c r="Q61" s="27">
        <f t="shared" si="6"/>
        <v>0.59308510638297873</v>
      </c>
      <c r="R61" s="26">
        <v>3</v>
      </c>
      <c r="S61" s="33" t="s">
        <v>172</v>
      </c>
      <c r="T61" s="34" t="s">
        <v>169</v>
      </c>
      <c r="U61" s="34" t="s">
        <v>169</v>
      </c>
      <c r="V61" s="34" t="s">
        <v>169</v>
      </c>
      <c r="W61" s="33" t="s">
        <v>172</v>
      </c>
      <c r="X61" s="34" t="s">
        <v>169</v>
      </c>
      <c r="Y61" s="33" t="s">
        <v>172</v>
      </c>
      <c r="Z61" s="33" t="s">
        <v>172</v>
      </c>
      <c r="AA61" s="34" t="s">
        <v>169</v>
      </c>
    </row>
    <row r="62" spans="1:27" s="13" customFormat="1" ht="12.75" customHeight="1">
      <c r="A62" s="1">
        <v>71</v>
      </c>
      <c r="B62" s="1">
        <v>55</v>
      </c>
      <c r="C62" s="1" t="s">
        <v>381</v>
      </c>
      <c r="D62" s="3" t="s">
        <v>76</v>
      </c>
      <c r="E62" s="28" t="s">
        <v>221</v>
      </c>
      <c r="F62" s="25" t="s">
        <v>503</v>
      </c>
      <c r="G62" s="26">
        <v>32</v>
      </c>
      <c r="H62" s="29">
        <v>1</v>
      </c>
      <c r="I62" s="25" t="s">
        <v>190</v>
      </c>
      <c r="J62" s="30">
        <v>1</v>
      </c>
      <c r="K62" s="31">
        <f t="shared" si="4"/>
        <v>10</v>
      </c>
      <c r="L62" s="25">
        <v>10</v>
      </c>
      <c r="M62" s="25">
        <v>10</v>
      </c>
      <c r="N62" s="29">
        <v>3.41</v>
      </c>
      <c r="O62" s="29">
        <v>1.84</v>
      </c>
      <c r="P62" s="27">
        <f t="shared" si="5"/>
        <v>0.34100000000000003</v>
      </c>
      <c r="Q62" s="27">
        <f t="shared" si="6"/>
        <v>0.53958944281524923</v>
      </c>
      <c r="R62" s="26">
        <v>3</v>
      </c>
      <c r="S62" s="33" t="s">
        <v>172</v>
      </c>
      <c r="T62" s="34" t="s">
        <v>169</v>
      </c>
      <c r="U62" s="34" t="s">
        <v>169</v>
      </c>
      <c r="V62" s="34" t="s">
        <v>169</v>
      </c>
      <c r="W62" s="34" t="s">
        <v>169</v>
      </c>
      <c r="X62" s="33" t="s">
        <v>172</v>
      </c>
      <c r="Y62" s="34" t="s">
        <v>169</v>
      </c>
      <c r="Z62" s="33" t="s">
        <v>172</v>
      </c>
      <c r="AA62" s="34" t="s">
        <v>169</v>
      </c>
    </row>
    <row r="63" spans="1:27" s="13" customFormat="1" ht="12.75" customHeight="1">
      <c r="A63" s="1">
        <v>72</v>
      </c>
      <c r="B63" s="1">
        <v>55</v>
      </c>
      <c r="C63" s="1" t="s">
        <v>381</v>
      </c>
      <c r="D63" s="16" t="s">
        <v>76</v>
      </c>
      <c r="E63" s="28" t="s">
        <v>274</v>
      </c>
      <c r="F63" s="25" t="s">
        <v>365</v>
      </c>
      <c r="G63" s="26">
        <v>262</v>
      </c>
      <c r="H63" s="29">
        <v>1</v>
      </c>
      <c r="I63" s="25" t="s">
        <v>253</v>
      </c>
      <c r="J63" s="30">
        <v>25.584</v>
      </c>
      <c r="K63" s="31">
        <f t="shared" si="4"/>
        <v>3.9086929330831772</v>
      </c>
      <c r="L63" s="25">
        <v>100</v>
      </c>
      <c r="M63" s="25">
        <v>0</v>
      </c>
      <c r="N63" s="29">
        <v>44</v>
      </c>
      <c r="O63" s="29">
        <v>23.76</v>
      </c>
      <c r="P63" s="27">
        <f t="shared" si="5"/>
        <v>0.44</v>
      </c>
      <c r="Q63" s="27">
        <f t="shared" si="6"/>
        <v>0.54</v>
      </c>
      <c r="R63" s="26">
        <v>3</v>
      </c>
      <c r="S63" s="33" t="s">
        <v>172</v>
      </c>
      <c r="T63" s="33" t="s">
        <v>172</v>
      </c>
      <c r="U63" s="34" t="s">
        <v>169</v>
      </c>
      <c r="V63" s="33" t="s">
        <v>172</v>
      </c>
      <c r="W63" s="33" t="s">
        <v>172</v>
      </c>
      <c r="X63" s="33" t="s">
        <v>172</v>
      </c>
      <c r="Y63" s="33" t="s">
        <v>172</v>
      </c>
      <c r="Z63" s="33" t="s">
        <v>172</v>
      </c>
      <c r="AA63" s="34" t="s">
        <v>169</v>
      </c>
    </row>
    <row r="64" spans="1:27" s="13" customFormat="1" ht="12.75" customHeight="1">
      <c r="A64" s="1">
        <v>78</v>
      </c>
      <c r="B64" s="1">
        <v>61</v>
      </c>
      <c r="C64" s="1" t="s">
        <v>330</v>
      </c>
      <c r="D64" s="3" t="s">
        <v>77</v>
      </c>
      <c r="E64" s="28" t="s">
        <v>222</v>
      </c>
      <c r="F64" s="25" t="s">
        <v>358</v>
      </c>
      <c r="G64" s="26">
        <v>40</v>
      </c>
      <c r="H64" s="29">
        <v>1</v>
      </c>
      <c r="I64" s="25" t="s">
        <v>481</v>
      </c>
      <c r="J64" s="30">
        <v>251.15600000000001</v>
      </c>
      <c r="K64" s="31">
        <f t="shared" si="4"/>
        <v>3.9815891318543057</v>
      </c>
      <c r="L64" s="25">
        <v>1000</v>
      </c>
      <c r="M64" s="25">
        <v>0</v>
      </c>
      <c r="N64" s="29">
        <v>750</v>
      </c>
      <c r="O64" s="29">
        <v>922.5</v>
      </c>
      <c r="P64" s="27">
        <f t="shared" si="5"/>
        <v>0.75</v>
      </c>
      <c r="Q64" s="27">
        <f t="shared" si="6"/>
        <v>1.23</v>
      </c>
      <c r="R64" s="26">
        <v>3</v>
      </c>
      <c r="S64" s="33" t="s">
        <v>172</v>
      </c>
      <c r="T64" s="33" t="s">
        <v>172</v>
      </c>
      <c r="U64" s="34" t="s">
        <v>169</v>
      </c>
      <c r="V64" s="33" t="s">
        <v>172</v>
      </c>
      <c r="W64" s="33" t="s">
        <v>172</v>
      </c>
      <c r="X64" s="33" t="s">
        <v>172</v>
      </c>
      <c r="Y64" s="33" t="s">
        <v>172</v>
      </c>
      <c r="Z64" s="33" t="s">
        <v>172</v>
      </c>
      <c r="AA64" s="34" t="s">
        <v>169</v>
      </c>
    </row>
    <row r="65" spans="1:27" s="13" customFormat="1" ht="12.75" customHeight="1">
      <c r="A65" s="1">
        <v>45</v>
      </c>
      <c r="B65" s="1">
        <v>34</v>
      </c>
      <c r="C65" s="1" t="s">
        <v>458</v>
      </c>
      <c r="D65" s="3" t="s">
        <v>78</v>
      </c>
      <c r="E65" s="28" t="s">
        <v>223</v>
      </c>
      <c r="F65" s="35" t="s">
        <v>358</v>
      </c>
      <c r="G65" s="36">
        <v>280</v>
      </c>
      <c r="H65" s="37">
        <v>1</v>
      </c>
      <c r="I65" s="35" t="s">
        <v>6</v>
      </c>
      <c r="J65" s="41">
        <v>254.18536806560596</v>
      </c>
      <c r="K65" s="31">
        <f t="shared" si="4"/>
        <v>3.1473094068637253</v>
      </c>
      <c r="L65" s="35">
        <v>800</v>
      </c>
      <c r="M65" s="35">
        <v>0</v>
      </c>
      <c r="N65" s="37">
        <v>552</v>
      </c>
      <c r="O65" s="37">
        <v>786.6</v>
      </c>
      <c r="P65" s="27">
        <f t="shared" si="5"/>
        <v>0.69</v>
      </c>
      <c r="Q65" s="27">
        <f t="shared" si="6"/>
        <v>1.425</v>
      </c>
      <c r="R65" s="36">
        <v>3</v>
      </c>
      <c r="S65" s="33" t="s">
        <v>172</v>
      </c>
      <c r="T65" s="33" t="s">
        <v>172</v>
      </c>
      <c r="U65" s="34" t="s">
        <v>169</v>
      </c>
      <c r="V65" s="33" t="s">
        <v>172</v>
      </c>
      <c r="W65" s="33" t="s">
        <v>172</v>
      </c>
      <c r="X65" s="33" t="s">
        <v>172</v>
      </c>
      <c r="Y65" s="33" t="s">
        <v>172</v>
      </c>
      <c r="Z65" s="34" t="s">
        <v>169</v>
      </c>
      <c r="AA65" s="34" t="s">
        <v>169</v>
      </c>
    </row>
    <row r="66" spans="1:27" s="13" customFormat="1" ht="12.75" customHeight="1">
      <c r="A66" s="1">
        <v>135</v>
      </c>
      <c r="B66" s="1">
        <v>135</v>
      </c>
      <c r="C66" s="1" t="s">
        <v>433</v>
      </c>
      <c r="D66" s="3" t="s">
        <v>199</v>
      </c>
      <c r="E66" s="28" t="s">
        <v>224</v>
      </c>
      <c r="F66" s="25" t="s">
        <v>503</v>
      </c>
      <c r="G66" s="26">
        <v>26</v>
      </c>
      <c r="H66" s="29">
        <v>1</v>
      </c>
      <c r="I66" s="25" t="s">
        <v>190</v>
      </c>
      <c r="J66" s="30">
        <v>1</v>
      </c>
      <c r="K66" s="31">
        <f t="shared" ref="K66:K97" si="7">(L66*H66)/J66</f>
        <v>10</v>
      </c>
      <c r="L66" s="25">
        <v>10</v>
      </c>
      <c r="M66" s="25">
        <v>0</v>
      </c>
      <c r="N66" s="29">
        <v>3.92</v>
      </c>
      <c r="O66" s="32"/>
      <c r="P66" s="27">
        <f t="shared" ref="P66:P97" si="8">N66/L66</f>
        <v>0.39200000000000002</v>
      </c>
      <c r="Q66" s="27"/>
      <c r="R66" s="26">
        <v>3</v>
      </c>
      <c r="S66" s="33" t="s">
        <v>172</v>
      </c>
      <c r="T66" s="33" t="s">
        <v>172</v>
      </c>
      <c r="U66" s="34" t="s">
        <v>169</v>
      </c>
      <c r="V66" s="34" t="s">
        <v>169</v>
      </c>
      <c r="W66" s="33" t="s">
        <v>172</v>
      </c>
      <c r="X66" s="33" t="s">
        <v>172</v>
      </c>
      <c r="Y66" s="33" t="s">
        <v>172</v>
      </c>
      <c r="Z66" s="33" t="s">
        <v>172</v>
      </c>
      <c r="AA66" s="33" t="s">
        <v>172</v>
      </c>
    </row>
    <row r="67" spans="1:27" s="13" customFormat="1" ht="12.75" customHeight="1">
      <c r="A67" s="7">
        <v>169</v>
      </c>
      <c r="B67" s="1">
        <v>216</v>
      </c>
      <c r="C67" s="1" t="s">
        <v>374</v>
      </c>
      <c r="D67" s="3" t="s">
        <v>151</v>
      </c>
      <c r="E67" s="28" t="s">
        <v>225</v>
      </c>
      <c r="F67" s="25" t="s">
        <v>496</v>
      </c>
      <c r="G67" s="26">
        <v>986</v>
      </c>
      <c r="H67" s="29">
        <v>1</v>
      </c>
      <c r="I67" s="25" t="s">
        <v>428</v>
      </c>
      <c r="J67" s="30">
        <v>1.6990000000000001</v>
      </c>
      <c r="K67" s="31">
        <f t="shared" si="7"/>
        <v>11.771630370806356</v>
      </c>
      <c r="L67" s="25">
        <v>20</v>
      </c>
      <c r="M67" s="25">
        <v>20</v>
      </c>
      <c r="N67" s="29">
        <v>13.16</v>
      </c>
      <c r="O67" s="29">
        <v>21.056000000000001</v>
      </c>
      <c r="P67" s="27">
        <f t="shared" si="8"/>
        <v>0.65800000000000003</v>
      </c>
      <c r="Q67" s="27">
        <f t="shared" ref="Q67:Q80" si="9">O67/N67</f>
        <v>1.6</v>
      </c>
      <c r="R67" s="26">
        <v>3</v>
      </c>
      <c r="S67" s="33" t="s">
        <v>172</v>
      </c>
      <c r="T67" s="34" t="s">
        <v>169</v>
      </c>
      <c r="U67" s="34" t="s">
        <v>169</v>
      </c>
      <c r="V67" s="33" t="s">
        <v>172</v>
      </c>
      <c r="W67" s="34" t="s">
        <v>169</v>
      </c>
      <c r="X67" s="33" t="s">
        <v>172</v>
      </c>
      <c r="Y67" s="33" t="s">
        <v>172</v>
      </c>
      <c r="Z67" s="33" t="s">
        <v>172</v>
      </c>
      <c r="AA67" s="34" t="s">
        <v>169</v>
      </c>
    </row>
    <row r="68" spans="1:27" s="13" customFormat="1" ht="12.75" customHeight="1">
      <c r="A68" s="1">
        <v>66</v>
      </c>
      <c r="B68" s="1">
        <v>50</v>
      </c>
      <c r="C68" s="1" t="s">
        <v>434</v>
      </c>
      <c r="D68" s="3" t="s">
        <v>371</v>
      </c>
      <c r="E68" s="28" t="s">
        <v>226</v>
      </c>
      <c r="F68" s="25" t="s">
        <v>237</v>
      </c>
      <c r="G68" s="26">
        <v>64</v>
      </c>
      <c r="H68" s="29">
        <v>1</v>
      </c>
      <c r="I68" s="25" t="s">
        <v>389</v>
      </c>
      <c r="J68" s="30">
        <v>0.84</v>
      </c>
      <c r="K68" s="31">
        <f t="shared" si="7"/>
        <v>11.904761904761905</v>
      </c>
      <c r="L68" s="25">
        <v>10</v>
      </c>
      <c r="M68" s="25">
        <v>10</v>
      </c>
      <c r="N68" s="29">
        <v>3.58</v>
      </c>
      <c r="O68" s="29">
        <v>5.37</v>
      </c>
      <c r="P68" s="27">
        <f t="shared" si="8"/>
        <v>0.35799999999999998</v>
      </c>
      <c r="Q68" s="27">
        <f t="shared" si="9"/>
        <v>1.5</v>
      </c>
      <c r="R68" s="26">
        <v>3</v>
      </c>
      <c r="S68" s="34" t="s">
        <v>169</v>
      </c>
      <c r="T68" s="34" t="s">
        <v>169</v>
      </c>
      <c r="U68" s="34" t="s">
        <v>169</v>
      </c>
      <c r="V68" s="34" t="s">
        <v>169</v>
      </c>
      <c r="W68" s="33" t="s">
        <v>172</v>
      </c>
      <c r="X68" s="33" t="s">
        <v>172</v>
      </c>
      <c r="Y68" s="33" t="s">
        <v>172</v>
      </c>
      <c r="Z68" s="34" t="s">
        <v>169</v>
      </c>
      <c r="AA68" s="34" t="s">
        <v>169</v>
      </c>
    </row>
    <row r="69" spans="1:27" s="13" customFormat="1" ht="12.75" customHeight="1">
      <c r="A69" s="1">
        <v>147</v>
      </c>
      <c r="B69" s="1">
        <v>145</v>
      </c>
      <c r="C69" s="1" t="s">
        <v>331</v>
      </c>
      <c r="D69" s="3" t="s">
        <v>79</v>
      </c>
      <c r="E69" s="28" t="s">
        <v>275</v>
      </c>
      <c r="F69" s="25" t="s">
        <v>251</v>
      </c>
      <c r="G69" s="26">
        <v>48</v>
      </c>
      <c r="H69" s="29">
        <v>1</v>
      </c>
      <c r="I69" s="25" t="s">
        <v>443</v>
      </c>
      <c r="J69" s="30">
        <v>0.94199999999999995</v>
      </c>
      <c r="K69" s="31">
        <f t="shared" si="7"/>
        <v>3.1847133757961785</v>
      </c>
      <c r="L69" s="25">
        <v>3</v>
      </c>
      <c r="M69" s="25">
        <v>3</v>
      </c>
      <c r="N69" s="29">
        <v>1.73</v>
      </c>
      <c r="O69" s="29">
        <v>2.0699999999999998</v>
      </c>
      <c r="P69" s="27">
        <f t="shared" si="8"/>
        <v>0.57666666666666666</v>
      </c>
      <c r="Q69" s="27">
        <f t="shared" si="9"/>
        <v>1.1965317919075145</v>
      </c>
      <c r="R69" s="26">
        <v>3</v>
      </c>
      <c r="S69" s="33" t="s">
        <v>172</v>
      </c>
      <c r="T69" s="34" t="s">
        <v>169</v>
      </c>
      <c r="U69" s="34" t="s">
        <v>169</v>
      </c>
      <c r="V69" s="34" t="s">
        <v>169</v>
      </c>
      <c r="W69" s="33" t="s">
        <v>172</v>
      </c>
      <c r="X69" s="33" t="s">
        <v>172</v>
      </c>
      <c r="Y69" s="33" t="s">
        <v>172</v>
      </c>
      <c r="Z69" s="34" t="s">
        <v>169</v>
      </c>
      <c r="AA69" s="34" t="s">
        <v>169</v>
      </c>
    </row>
    <row r="70" spans="1:27" s="13" customFormat="1" ht="12.75" customHeight="1">
      <c r="A70" s="1">
        <v>148</v>
      </c>
      <c r="B70" s="1">
        <v>145</v>
      </c>
      <c r="C70" s="1" t="s">
        <v>331</v>
      </c>
      <c r="D70" s="16" t="s">
        <v>79</v>
      </c>
      <c r="E70" s="28" t="s">
        <v>276</v>
      </c>
      <c r="F70" s="25" t="s">
        <v>464</v>
      </c>
      <c r="G70" s="26">
        <v>483</v>
      </c>
      <c r="H70" s="29">
        <v>1</v>
      </c>
      <c r="I70" s="25" t="s">
        <v>391</v>
      </c>
      <c r="J70" s="30">
        <v>3.786</v>
      </c>
      <c r="K70" s="31">
        <f t="shared" si="7"/>
        <v>5.2826201796090864</v>
      </c>
      <c r="L70" s="25">
        <v>20</v>
      </c>
      <c r="M70" s="25">
        <v>0</v>
      </c>
      <c r="N70" s="29">
        <v>11.61</v>
      </c>
      <c r="O70" s="29">
        <v>15.62</v>
      </c>
      <c r="P70" s="27">
        <f t="shared" si="8"/>
        <v>0.58050000000000002</v>
      </c>
      <c r="Q70" s="27">
        <f t="shared" si="9"/>
        <v>1.3453919035314383</v>
      </c>
      <c r="R70" s="26">
        <v>3</v>
      </c>
      <c r="S70" s="33" t="s">
        <v>172</v>
      </c>
      <c r="T70" s="33" t="s">
        <v>172</v>
      </c>
      <c r="U70" s="33" t="s">
        <v>172</v>
      </c>
      <c r="V70" s="34" t="s">
        <v>169</v>
      </c>
      <c r="W70" s="33" t="s">
        <v>172</v>
      </c>
      <c r="X70" s="33" t="s">
        <v>172</v>
      </c>
      <c r="Y70" s="33" t="s">
        <v>172</v>
      </c>
      <c r="Z70" s="34" t="s">
        <v>169</v>
      </c>
      <c r="AA70" s="34" t="s">
        <v>169</v>
      </c>
    </row>
    <row r="71" spans="1:27" s="13" customFormat="1" ht="12.75" customHeight="1">
      <c r="A71" s="1">
        <v>141</v>
      </c>
      <c r="B71" s="1">
        <v>139</v>
      </c>
      <c r="C71" s="1" t="s">
        <v>459</v>
      </c>
      <c r="D71" s="3" t="s">
        <v>80</v>
      </c>
      <c r="E71" s="28" t="s">
        <v>227</v>
      </c>
      <c r="F71" s="25" t="s">
        <v>251</v>
      </c>
      <c r="G71" s="26">
        <v>40</v>
      </c>
      <c r="H71" s="29">
        <v>0.25</v>
      </c>
      <c r="I71" s="25" t="s">
        <v>389</v>
      </c>
      <c r="J71" s="30">
        <v>0.85799999999999998</v>
      </c>
      <c r="K71" s="31">
        <f t="shared" si="7"/>
        <v>2.9137529137529139</v>
      </c>
      <c r="L71" s="25">
        <v>10</v>
      </c>
      <c r="M71" s="25">
        <v>10</v>
      </c>
      <c r="N71" s="29">
        <v>5.05</v>
      </c>
      <c r="O71" s="29">
        <v>5.25</v>
      </c>
      <c r="P71" s="27">
        <f t="shared" si="8"/>
        <v>0.505</v>
      </c>
      <c r="Q71" s="27">
        <f t="shared" si="9"/>
        <v>1.0396039603960396</v>
      </c>
      <c r="R71" s="26">
        <v>3</v>
      </c>
      <c r="S71" s="33" t="s">
        <v>172</v>
      </c>
      <c r="T71" s="34" t="s">
        <v>169</v>
      </c>
      <c r="U71" s="34" t="s">
        <v>169</v>
      </c>
      <c r="V71" s="34" t="s">
        <v>169</v>
      </c>
      <c r="W71" s="33" t="s">
        <v>172</v>
      </c>
      <c r="X71" s="33" t="s">
        <v>172</v>
      </c>
      <c r="Y71" s="33" t="s">
        <v>172</v>
      </c>
      <c r="Z71" s="33" t="s">
        <v>172</v>
      </c>
      <c r="AA71" s="34" t="s">
        <v>169</v>
      </c>
    </row>
    <row r="72" spans="1:27" s="13" customFormat="1" ht="12.75" customHeight="1">
      <c r="A72" s="1">
        <v>53</v>
      </c>
      <c r="B72" s="1">
        <v>39</v>
      </c>
      <c r="C72" s="1" t="s">
        <v>328</v>
      </c>
      <c r="D72" s="16" t="s">
        <v>72</v>
      </c>
      <c r="E72" s="28" t="s">
        <v>228</v>
      </c>
      <c r="F72" s="25" t="s">
        <v>251</v>
      </c>
      <c r="G72" s="26">
        <v>81</v>
      </c>
      <c r="H72" s="29">
        <v>4.0000000000000001E-3</v>
      </c>
      <c r="I72" s="25" t="s">
        <v>443</v>
      </c>
      <c r="J72" s="30">
        <v>0.85799999999999998</v>
      </c>
      <c r="K72" s="31">
        <f t="shared" si="7"/>
        <v>4.6620046620046622</v>
      </c>
      <c r="L72" s="25">
        <v>1000</v>
      </c>
      <c r="M72" s="25">
        <v>1000</v>
      </c>
      <c r="N72" s="29">
        <v>560</v>
      </c>
      <c r="O72" s="29">
        <v>536</v>
      </c>
      <c r="P72" s="27">
        <f t="shared" si="8"/>
        <v>0.56000000000000005</v>
      </c>
      <c r="Q72" s="27">
        <f t="shared" si="9"/>
        <v>0.95714285714285718</v>
      </c>
      <c r="R72" s="26">
        <v>3</v>
      </c>
      <c r="S72" s="34" t="s">
        <v>169</v>
      </c>
      <c r="T72" s="34" t="s">
        <v>169</v>
      </c>
      <c r="U72" s="34" t="s">
        <v>169</v>
      </c>
      <c r="V72" s="34" t="s">
        <v>169</v>
      </c>
      <c r="W72" s="34" t="s">
        <v>169</v>
      </c>
      <c r="X72" s="33" t="s">
        <v>172</v>
      </c>
      <c r="Y72" s="33" t="s">
        <v>172</v>
      </c>
      <c r="Z72" s="33" t="s">
        <v>172</v>
      </c>
      <c r="AA72" s="34" t="s">
        <v>169</v>
      </c>
    </row>
    <row r="73" spans="1:27" s="13" customFormat="1" ht="12.75" customHeight="1">
      <c r="A73" s="1">
        <v>115</v>
      </c>
      <c r="B73" s="1">
        <v>117</v>
      </c>
      <c r="C73" s="1" t="s">
        <v>513</v>
      </c>
      <c r="D73" s="3" t="s">
        <v>60</v>
      </c>
      <c r="E73" s="28" t="s">
        <v>22</v>
      </c>
      <c r="F73" s="25" t="s">
        <v>503</v>
      </c>
      <c r="G73" s="26">
        <v>441</v>
      </c>
      <c r="H73" s="29">
        <v>1</v>
      </c>
      <c r="I73" s="25" t="s">
        <v>190</v>
      </c>
      <c r="J73" s="30">
        <v>1</v>
      </c>
      <c r="K73" s="31">
        <f t="shared" si="7"/>
        <v>30</v>
      </c>
      <c r="L73" s="25">
        <v>30</v>
      </c>
      <c r="M73" s="25">
        <v>0</v>
      </c>
      <c r="N73" s="29">
        <v>14.95</v>
      </c>
      <c r="O73" s="29">
        <v>17.7</v>
      </c>
      <c r="P73" s="27">
        <f t="shared" si="8"/>
        <v>0.49833333333333329</v>
      </c>
      <c r="Q73" s="27">
        <f t="shared" si="9"/>
        <v>1.1839464882943145</v>
      </c>
      <c r="R73" s="26">
        <v>3</v>
      </c>
      <c r="S73" s="33" t="s">
        <v>172</v>
      </c>
      <c r="T73" s="33" t="s">
        <v>172</v>
      </c>
      <c r="U73" s="34" t="s">
        <v>169</v>
      </c>
      <c r="V73" s="33" t="s">
        <v>172</v>
      </c>
      <c r="W73" s="34" t="s">
        <v>169</v>
      </c>
      <c r="X73" s="34" t="s">
        <v>169</v>
      </c>
      <c r="Y73" s="34" t="s">
        <v>169</v>
      </c>
      <c r="Z73" s="34" t="s">
        <v>169</v>
      </c>
      <c r="AA73" s="34" t="s">
        <v>169</v>
      </c>
    </row>
    <row r="74" spans="1:27" s="13" customFormat="1" ht="12.75" customHeight="1">
      <c r="A74" s="1">
        <v>165</v>
      </c>
      <c r="B74" s="1">
        <v>211</v>
      </c>
      <c r="C74" s="1" t="s">
        <v>308</v>
      </c>
      <c r="D74" s="3" t="s">
        <v>61</v>
      </c>
      <c r="E74" s="28" t="s">
        <v>277</v>
      </c>
      <c r="F74" s="25" t="s">
        <v>503</v>
      </c>
      <c r="G74" s="26">
        <v>196</v>
      </c>
      <c r="H74" s="29">
        <v>1</v>
      </c>
      <c r="I74" s="25" t="s">
        <v>190</v>
      </c>
      <c r="J74" s="30">
        <v>1</v>
      </c>
      <c r="K74" s="31">
        <f t="shared" si="7"/>
        <v>15</v>
      </c>
      <c r="L74" s="25">
        <v>15</v>
      </c>
      <c r="M74" s="25">
        <v>0</v>
      </c>
      <c r="N74" s="29">
        <v>12.41</v>
      </c>
      <c r="O74" s="29">
        <v>12.3</v>
      </c>
      <c r="P74" s="27">
        <f t="shared" si="8"/>
        <v>0.82733333333333337</v>
      </c>
      <c r="Q74" s="27">
        <f t="shared" si="9"/>
        <v>0.99113618049959717</v>
      </c>
      <c r="R74" s="26">
        <v>2</v>
      </c>
      <c r="S74" s="33" t="s">
        <v>172</v>
      </c>
      <c r="T74" s="33" t="s">
        <v>172</v>
      </c>
      <c r="U74" s="33" t="s">
        <v>172</v>
      </c>
      <c r="V74" s="34" t="s">
        <v>169</v>
      </c>
      <c r="W74" s="33" t="s">
        <v>172</v>
      </c>
      <c r="X74" s="33" t="s">
        <v>172</v>
      </c>
      <c r="Y74" s="33" t="s">
        <v>172</v>
      </c>
      <c r="Z74" s="33" t="s">
        <v>172</v>
      </c>
      <c r="AA74" s="34" t="s">
        <v>169</v>
      </c>
    </row>
    <row r="75" spans="1:27" s="13" customFormat="1" ht="12.75" customHeight="1">
      <c r="A75" s="1">
        <v>39</v>
      </c>
      <c r="B75" s="1">
        <v>31</v>
      </c>
      <c r="C75" s="3" t="s">
        <v>62</v>
      </c>
      <c r="D75" s="3" t="s">
        <v>63</v>
      </c>
      <c r="E75" s="28" t="s">
        <v>229</v>
      </c>
      <c r="F75" s="25" t="s">
        <v>470</v>
      </c>
      <c r="G75" s="26">
        <v>32</v>
      </c>
      <c r="H75" s="29">
        <v>0.5</v>
      </c>
      <c r="I75" s="25" t="s">
        <v>477</v>
      </c>
      <c r="J75" s="30">
        <v>0.90700000000000003</v>
      </c>
      <c r="K75" s="31">
        <f t="shared" si="7"/>
        <v>5.5126791620727671</v>
      </c>
      <c r="L75" s="25">
        <v>10</v>
      </c>
      <c r="M75" s="25">
        <v>0</v>
      </c>
      <c r="N75" s="29">
        <v>5.625</v>
      </c>
      <c r="O75" s="29">
        <v>5.125</v>
      </c>
      <c r="P75" s="27">
        <f t="shared" si="8"/>
        <v>0.5625</v>
      </c>
      <c r="Q75" s="27">
        <f t="shared" si="9"/>
        <v>0.91111111111111109</v>
      </c>
      <c r="R75" s="26">
        <v>2</v>
      </c>
      <c r="S75" s="33" t="s">
        <v>172</v>
      </c>
      <c r="T75" s="33" t="s">
        <v>172</v>
      </c>
      <c r="U75" s="34" t="s">
        <v>169</v>
      </c>
      <c r="V75" s="34" t="s">
        <v>169</v>
      </c>
      <c r="W75" s="33" t="s">
        <v>172</v>
      </c>
      <c r="X75" s="33" t="s">
        <v>172</v>
      </c>
      <c r="Y75" s="33" t="s">
        <v>172</v>
      </c>
      <c r="Z75" s="33" t="s">
        <v>172</v>
      </c>
      <c r="AA75" s="34" t="s">
        <v>169</v>
      </c>
    </row>
    <row r="76" spans="1:27" s="13" customFormat="1" ht="12.75" customHeight="1">
      <c r="A76" s="1">
        <v>110</v>
      </c>
      <c r="B76" s="1">
        <v>112</v>
      </c>
      <c r="C76" s="1" t="s">
        <v>488</v>
      </c>
      <c r="D76" s="16" t="s">
        <v>40</v>
      </c>
      <c r="E76" s="28" t="s">
        <v>278</v>
      </c>
      <c r="F76" s="25" t="s">
        <v>528</v>
      </c>
      <c r="G76" s="26">
        <v>600</v>
      </c>
      <c r="H76" s="29">
        <v>1</v>
      </c>
      <c r="I76" s="25" t="s">
        <v>402</v>
      </c>
      <c r="J76" s="30">
        <v>3.8010000000000002</v>
      </c>
      <c r="K76" s="31">
        <f t="shared" si="7"/>
        <v>5.2617732175743219</v>
      </c>
      <c r="L76" s="25">
        <v>20</v>
      </c>
      <c r="M76" s="25">
        <v>20</v>
      </c>
      <c r="N76" s="29">
        <v>8.3800000000000008</v>
      </c>
      <c r="O76" s="29">
        <v>10</v>
      </c>
      <c r="P76" s="27">
        <f t="shared" si="8"/>
        <v>0.41900000000000004</v>
      </c>
      <c r="Q76" s="27">
        <f t="shared" si="9"/>
        <v>1.1933174224343674</v>
      </c>
      <c r="R76" s="26">
        <v>2</v>
      </c>
      <c r="S76" s="33" t="s">
        <v>172</v>
      </c>
      <c r="T76" s="34" t="s">
        <v>169</v>
      </c>
      <c r="U76" s="34" t="s">
        <v>169</v>
      </c>
      <c r="V76" s="33" t="s">
        <v>172</v>
      </c>
      <c r="W76" s="33" t="s">
        <v>172</v>
      </c>
      <c r="X76" s="33" t="s">
        <v>172</v>
      </c>
      <c r="Y76" s="33" t="s">
        <v>172</v>
      </c>
      <c r="Z76" s="33" t="s">
        <v>172</v>
      </c>
      <c r="AA76" s="34" t="s">
        <v>169</v>
      </c>
    </row>
    <row r="77" spans="1:27" s="13" customFormat="1" ht="12.75" customHeight="1">
      <c r="A77" s="1">
        <v>143</v>
      </c>
      <c r="B77" s="1">
        <v>141</v>
      </c>
      <c r="C77" s="1" t="s">
        <v>403</v>
      </c>
      <c r="D77" s="3" t="s">
        <v>66</v>
      </c>
      <c r="E77" s="28" t="s">
        <v>279</v>
      </c>
      <c r="F77" s="25" t="s">
        <v>365</v>
      </c>
      <c r="G77" s="26">
        <v>270</v>
      </c>
      <c r="H77" s="29">
        <v>1</v>
      </c>
      <c r="I77" s="25" t="s">
        <v>253</v>
      </c>
      <c r="J77" s="30">
        <v>29.064</v>
      </c>
      <c r="K77" s="31">
        <f t="shared" si="7"/>
        <v>1.7203413157170382</v>
      </c>
      <c r="L77" s="25">
        <v>50</v>
      </c>
      <c r="M77" s="25">
        <v>50</v>
      </c>
      <c r="N77" s="29">
        <v>15</v>
      </c>
      <c r="O77" s="29">
        <v>12.32</v>
      </c>
      <c r="P77" s="27">
        <f t="shared" si="8"/>
        <v>0.3</v>
      </c>
      <c r="Q77" s="27">
        <f t="shared" si="9"/>
        <v>0.82133333333333336</v>
      </c>
      <c r="R77" s="26">
        <v>2</v>
      </c>
      <c r="S77" s="33" t="s">
        <v>172</v>
      </c>
      <c r="T77" s="34" t="s">
        <v>169</v>
      </c>
      <c r="U77" s="34" t="s">
        <v>169</v>
      </c>
      <c r="V77" s="33" t="s">
        <v>172</v>
      </c>
      <c r="W77" s="33" t="s">
        <v>172</v>
      </c>
      <c r="X77" s="33" t="s">
        <v>172</v>
      </c>
      <c r="Y77" s="33" t="s">
        <v>172</v>
      </c>
      <c r="Z77" s="33" t="s">
        <v>172</v>
      </c>
      <c r="AA77" s="34" t="s">
        <v>169</v>
      </c>
    </row>
    <row r="78" spans="1:27" s="13" customFormat="1" ht="12.75" customHeight="1">
      <c r="A78" s="1">
        <v>109</v>
      </c>
      <c r="B78" s="1">
        <v>112</v>
      </c>
      <c r="C78" s="1" t="s">
        <v>488</v>
      </c>
      <c r="D78" s="3" t="s">
        <v>40</v>
      </c>
      <c r="E78" s="28" t="s">
        <v>280</v>
      </c>
      <c r="F78" s="25" t="s">
        <v>251</v>
      </c>
      <c r="G78" s="26">
        <v>28</v>
      </c>
      <c r="H78" s="29">
        <v>1</v>
      </c>
      <c r="I78" s="25" t="s">
        <v>505</v>
      </c>
      <c r="J78" s="30">
        <v>0.85799999999999998</v>
      </c>
      <c r="K78" s="31">
        <f t="shared" si="7"/>
        <v>11.655011655011656</v>
      </c>
      <c r="L78" s="25">
        <v>10</v>
      </c>
      <c r="M78" s="25">
        <v>10</v>
      </c>
      <c r="N78" s="29">
        <v>4.4400000000000004</v>
      </c>
      <c r="O78" s="29">
        <v>4.3956</v>
      </c>
      <c r="P78" s="27">
        <f t="shared" si="8"/>
        <v>0.44400000000000006</v>
      </c>
      <c r="Q78" s="27">
        <f t="shared" si="9"/>
        <v>0.98999999999999988</v>
      </c>
      <c r="R78" s="26">
        <v>3</v>
      </c>
      <c r="S78" s="33" t="s">
        <v>172</v>
      </c>
      <c r="T78" s="34" t="s">
        <v>169</v>
      </c>
      <c r="U78" s="34" t="s">
        <v>169</v>
      </c>
      <c r="V78" s="34" t="s">
        <v>169</v>
      </c>
      <c r="W78" s="33" t="s">
        <v>172</v>
      </c>
      <c r="X78" s="33" t="s">
        <v>172</v>
      </c>
      <c r="Y78" s="33" t="s">
        <v>172</v>
      </c>
      <c r="Z78" s="34" t="s">
        <v>169</v>
      </c>
      <c r="AA78" s="34" t="s">
        <v>169</v>
      </c>
    </row>
    <row r="79" spans="1:27" s="13" customFormat="1" ht="12.75" customHeight="1">
      <c r="A79" s="1">
        <v>40</v>
      </c>
      <c r="B79" s="1">
        <v>31</v>
      </c>
      <c r="C79" s="3" t="s">
        <v>62</v>
      </c>
      <c r="D79" s="16" t="s">
        <v>63</v>
      </c>
      <c r="E79" s="28" t="s">
        <v>230</v>
      </c>
      <c r="F79" s="25" t="s">
        <v>251</v>
      </c>
      <c r="G79" s="26">
        <v>32</v>
      </c>
      <c r="H79" s="29">
        <v>0.5</v>
      </c>
      <c r="I79" s="25" t="s">
        <v>443</v>
      </c>
      <c r="J79" s="30">
        <v>0.85099999999999998</v>
      </c>
      <c r="K79" s="31">
        <f t="shared" si="7"/>
        <v>5.8754406580493539</v>
      </c>
      <c r="L79" s="25">
        <v>10</v>
      </c>
      <c r="M79" s="25">
        <v>10</v>
      </c>
      <c r="N79" s="29">
        <v>4.4400000000000004</v>
      </c>
      <c r="O79" s="29">
        <v>4.3499999999999996</v>
      </c>
      <c r="P79" s="27">
        <f t="shared" si="8"/>
        <v>0.44400000000000006</v>
      </c>
      <c r="Q79" s="27">
        <f t="shared" si="9"/>
        <v>0.9797297297297296</v>
      </c>
      <c r="R79" s="26">
        <v>3</v>
      </c>
      <c r="S79" s="33" t="s">
        <v>172</v>
      </c>
      <c r="T79" s="34" t="s">
        <v>169</v>
      </c>
      <c r="U79" s="34" t="s">
        <v>169</v>
      </c>
      <c r="V79" s="34" t="s">
        <v>169</v>
      </c>
      <c r="W79" s="33" t="s">
        <v>172</v>
      </c>
      <c r="X79" s="33" t="s">
        <v>172</v>
      </c>
      <c r="Y79" s="33" t="s">
        <v>172</v>
      </c>
      <c r="Z79" s="33" t="s">
        <v>172</v>
      </c>
      <c r="AA79" s="34" t="s">
        <v>169</v>
      </c>
    </row>
    <row r="80" spans="1:27" s="13" customFormat="1" ht="12.75" customHeight="1">
      <c r="A80" s="1">
        <v>151</v>
      </c>
      <c r="B80" s="1">
        <v>148</v>
      </c>
      <c r="C80" s="1" t="s">
        <v>366</v>
      </c>
      <c r="D80" s="3" t="s">
        <v>67</v>
      </c>
      <c r="E80" s="28" t="s">
        <v>231</v>
      </c>
      <c r="F80" s="25" t="s">
        <v>242</v>
      </c>
      <c r="G80" s="26">
        <v>56</v>
      </c>
      <c r="H80" s="29">
        <v>1</v>
      </c>
      <c r="I80" s="25" t="s">
        <v>510</v>
      </c>
      <c r="J80" s="30">
        <v>3.6970000000000001</v>
      </c>
      <c r="K80" s="31">
        <f t="shared" si="7"/>
        <v>5.4097917230186638</v>
      </c>
      <c r="L80" s="25">
        <v>20</v>
      </c>
      <c r="M80" s="25">
        <v>20</v>
      </c>
      <c r="N80" s="29">
        <v>11</v>
      </c>
      <c r="O80" s="29">
        <v>9.24</v>
      </c>
      <c r="P80" s="27">
        <f t="shared" si="8"/>
        <v>0.55000000000000004</v>
      </c>
      <c r="Q80" s="27">
        <f t="shared" si="9"/>
        <v>0.84</v>
      </c>
      <c r="R80" s="26">
        <v>3</v>
      </c>
      <c r="S80" s="33" t="s">
        <v>172</v>
      </c>
      <c r="T80" s="34" t="s">
        <v>169</v>
      </c>
      <c r="U80" s="34" t="s">
        <v>169</v>
      </c>
      <c r="V80" s="34" t="s">
        <v>169</v>
      </c>
      <c r="W80" s="34" t="s">
        <v>169</v>
      </c>
      <c r="X80" s="34" t="s">
        <v>169</v>
      </c>
      <c r="Y80" s="33" t="s">
        <v>172</v>
      </c>
      <c r="Z80" s="33" t="s">
        <v>172</v>
      </c>
      <c r="AA80" s="34" t="s">
        <v>169</v>
      </c>
    </row>
    <row r="81" spans="1:27" s="13" customFormat="1" ht="12.75" customHeight="1">
      <c r="A81" s="1">
        <v>152</v>
      </c>
      <c r="B81" s="1">
        <v>148</v>
      </c>
      <c r="C81" s="1" t="s">
        <v>366</v>
      </c>
      <c r="D81" s="16" t="s">
        <v>67</v>
      </c>
      <c r="E81" s="28" t="s">
        <v>281</v>
      </c>
      <c r="F81" s="25" t="s">
        <v>251</v>
      </c>
      <c r="G81" s="26">
        <v>180</v>
      </c>
      <c r="H81" s="29">
        <f>5/100</f>
        <v>0.05</v>
      </c>
      <c r="I81" s="25" t="s">
        <v>443</v>
      </c>
      <c r="J81" s="30">
        <v>0.85799999999999998</v>
      </c>
      <c r="K81" s="31">
        <f t="shared" si="7"/>
        <v>0.58275058275058278</v>
      </c>
      <c r="L81" s="25">
        <v>10</v>
      </c>
      <c r="M81" s="25">
        <v>0</v>
      </c>
      <c r="N81" s="29">
        <f>((4+4.75)+4)/3</f>
        <v>4.25</v>
      </c>
      <c r="O81" s="29"/>
      <c r="P81" s="27">
        <f t="shared" si="8"/>
        <v>0.42499999999999999</v>
      </c>
      <c r="Q81" s="27"/>
      <c r="R81" s="26">
        <v>3</v>
      </c>
      <c r="S81" s="33" t="s">
        <v>172</v>
      </c>
      <c r="T81" s="33" t="s">
        <v>172</v>
      </c>
      <c r="U81" s="34" t="s">
        <v>169</v>
      </c>
      <c r="V81" s="34" t="s">
        <v>169</v>
      </c>
      <c r="W81" s="34" t="s">
        <v>169</v>
      </c>
      <c r="X81" s="34" t="s">
        <v>169</v>
      </c>
      <c r="Y81" s="33" t="s">
        <v>172</v>
      </c>
      <c r="Z81" s="34" t="s">
        <v>169</v>
      </c>
      <c r="AA81" s="34" t="s">
        <v>169</v>
      </c>
    </row>
    <row r="82" spans="1:27" s="13" customFormat="1" ht="12.75" customHeight="1">
      <c r="A82" s="1">
        <v>153</v>
      </c>
      <c r="B82" s="1">
        <v>148</v>
      </c>
      <c r="C82" s="1" t="s">
        <v>366</v>
      </c>
      <c r="D82" s="16" t="s">
        <v>67</v>
      </c>
      <c r="E82" s="28" t="s">
        <v>232</v>
      </c>
      <c r="F82" s="25" t="s">
        <v>487</v>
      </c>
      <c r="G82" s="26">
        <v>144</v>
      </c>
      <c r="H82" s="29">
        <v>1.9E-2</v>
      </c>
      <c r="I82" s="25" t="s">
        <v>405</v>
      </c>
      <c r="J82" s="30">
        <v>0.66200000000000003</v>
      </c>
      <c r="K82" s="31">
        <f t="shared" si="7"/>
        <v>1.4350453172205437</v>
      </c>
      <c r="L82" s="25">
        <v>50</v>
      </c>
      <c r="M82" s="25">
        <v>50</v>
      </c>
      <c r="N82" s="29">
        <v>27.4</v>
      </c>
      <c r="O82" s="29">
        <v>23.84</v>
      </c>
      <c r="P82" s="27">
        <f t="shared" si="8"/>
        <v>0.54799999999999993</v>
      </c>
      <c r="Q82" s="27">
        <f>O82/N82</f>
        <v>0.87007299270073002</v>
      </c>
      <c r="R82" s="26">
        <v>3</v>
      </c>
      <c r="S82" s="33" t="s">
        <v>172</v>
      </c>
      <c r="T82" s="34" t="s">
        <v>169</v>
      </c>
      <c r="U82" s="34" t="s">
        <v>169</v>
      </c>
      <c r="V82" s="34" t="s">
        <v>169</v>
      </c>
      <c r="W82" s="33" t="s">
        <v>172</v>
      </c>
      <c r="X82" s="33" t="s">
        <v>172</v>
      </c>
      <c r="Y82" s="33" t="s">
        <v>172</v>
      </c>
      <c r="Z82" s="34" t="s">
        <v>169</v>
      </c>
      <c r="AA82" s="34" t="s">
        <v>169</v>
      </c>
    </row>
    <row r="83" spans="1:27" s="13" customFormat="1" ht="12.75" customHeight="1">
      <c r="A83" s="1">
        <v>46</v>
      </c>
      <c r="B83" s="1">
        <v>35</v>
      </c>
      <c r="C83" s="1" t="s">
        <v>148</v>
      </c>
      <c r="D83" s="3" t="s">
        <v>68</v>
      </c>
      <c r="E83" s="28" t="s">
        <v>282</v>
      </c>
      <c r="F83" s="25" t="s">
        <v>319</v>
      </c>
      <c r="G83" s="26">
        <v>36</v>
      </c>
      <c r="H83" s="29">
        <v>0.04</v>
      </c>
      <c r="I83" s="25" t="s">
        <v>405</v>
      </c>
      <c r="J83" s="30">
        <v>0.64200000000000002</v>
      </c>
      <c r="K83" s="31">
        <f t="shared" si="7"/>
        <v>1.4953271028037383</v>
      </c>
      <c r="L83" s="25">
        <v>24</v>
      </c>
      <c r="M83" s="25">
        <v>0</v>
      </c>
      <c r="N83" s="29">
        <v>12.407999999999999</v>
      </c>
      <c r="O83" s="29">
        <v>11.241648</v>
      </c>
      <c r="P83" s="27">
        <f t="shared" si="8"/>
        <v>0.51700000000000002</v>
      </c>
      <c r="Q83" s="27">
        <f>O83/N83</f>
        <v>0.90600000000000003</v>
      </c>
      <c r="R83" s="26">
        <v>3</v>
      </c>
      <c r="S83" s="33" t="s">
        <v>172</v>
      </c>
      <c r="T83" s="33" t="s">
        <v>172</v>
      </c>
      <c r="U83" s="34" t="s">
        <v>169</v>
      </c>
      <c r="V83" s="34" t="s">
        <v>169</v>
      </c>
      <c r="W83" s="33" t="s">
        <v>172</v>
      </c>
      <c r="X83" s="34" t="s">
        <v>169</v>
      </c>
      <c r="Y83" s="34" t="s">
        <v>169</v>
      </c>
      <c r="Z83" s="34" t="s">
        <v>169</v>
      </c>
      <c r="AA83" s="34" t="s">
        <v>169</v>
      </c>
    </row>
    <row r="84" spans="1:27" s="13" customFormat="1" ht="12.75" customHeight="1">
      <c r="A84" s="1">
        <v>136</v>
      </c>
      <c r="B84" s="1">
        <v>136</v>
      </c>
      <c r="C84" s="1" t="s">
        <v>516</v>
      </c>
      <c r="D84" s="3" t="s">
        <v>69</v>
      </c>
      <c r="E84" s="28" t="s">
        <v>233</v>
      </c>
      <c r="F84" s="25" t="s">
        <v>397</v>
      </c>
      <c r="G84" s="26">
        <v>60</v>
      </c>
      <c r="H84" s="29">
        <v>1</v>
      </c>
      <c r="I84" s="25" t="s">
        <v>489</v>
      </c>
      <c r="J84" s="30">
        <v>668</v>
      </c>
      <c r="K84" s="31">
        <f t="shared" si="7"/>
        <v>7.4850299401197606</v>
      </c>
      <c r="L84" s="25">
        <v>5000</v>
      </c>
      <c r="M84" s="25">
        <v>0</v>
      </c>
      <c r="N84" s="29">
        <v>1625</v>
      </c>
      <c r="O84" s="29">
        <v>1706</v>
      </c>
      <c r="P84" s="27">
        <f t="shared" si="8"/>
        <v>0.32500000000000001</v>
      </c>
      <c r="Q84" s="27">
        <f>O84/N84</f>
        <v>1.0498461538461539</v>
      </c>
      <c r="R84" s="26">
        <v>3</v>
      </c>
      <c r="S84" s="33" t="s">
        <v>172</v>
      </c>
      <c r="T84" s="33" t="s">
        <v>172</v>
      </c>
      <c r="U84" s="34" t="s">
        <v>169</v>
      </c>
      <c r="V84" s="33" t="s">
        <v>172</v>
      </c>
      <c r="W84" s="33" t="s">
        <v>172</v>
      </c>
      <c r="X84" s="33" t="s">
        <v>172</v>
      </c>
      <c r="Y84" s="33" t="s">
        <v>172</v>
      </c>
      <c r="Z84" s="33" t="s">
        <v>172</v>
      </c>
      <c r="AA84" s="34" t="s">
        <v>169</v>
      </c>
    </row>
    <row r="85" spans="1:27" s="13" customFormat="1" ht="12.75" customHeight="1">
      <c r="A85" s="1">
        <v>15</v>
      </c>
      <c r="B85" s="1">
        <v>12</v>
      </c>
      <c r="C85" s="1" t="s">
        <v>332</v>
      </c>
      <c r="D85" s="3" t="s">
        <v>452</v>
      </c>
      <c r="E85" s="28" t="s">
        <v>234</v>
      </c>
      <c r="F85" s="25" t="s">
        <v>373</v>
      </c>
      <c r="G85" s="26">
        <v>60</v>
      </c>
      <c r="H85" s="29">
        <v>0.5</v>
      </c>
      <c r="I85" s="25" t="s">
        <v>190</v>
      </c>
      <c r="J85" s="30">
        <v>1</v>
      </c>
      <c r="K85" s="31">
        <f t="shared" si="7"/>
        <v>5</v>
      </c>
      <c r="L85" s="25">
        <v>10</v>
      </c>
      <c r="M85" s="25">
        <v>10</v>
      </c>
      <c r="N85" s="29">
        <v>5.3</v>
      </c>
      <c r="O85" s="32"/>
      <c r="P85" s="27">
        <f t="shared" si="8"/>
        <v>0.53</v>
      </c>
      <c r="Q85" s="27"/>
      <c r="R85" s="26">
        <v>3</v>
      </c>
      <c r="S85" s="33" t="s">
        <v>172</v>
      </c>
      <c r="T85" s="34" t="s">
        <v>169</v>
      </c>
      <c r="U85" s="34" t="s">
        <v>169</v>
      </c>
      <c r="V85" s="34" t="s">
        <v>169</v>
      </c>
      <c r="W85" s="34" t="s">
        <v>169</v>
      </c>
      <c r="X85" s="33" t="s">
        <v>172</v>
      </c>
      <c r="Y85" s="33" t="s">
        <v>172</v>
      </c>
      <c r="Z85" s="33" t="s">
        <v>172</v>
      </c>
      <c r="AA85" s="34" t="s">
        <v>169</v>
      </c>
    </row>
    <row r="86" spans="1:27" s="13" customFormat="1" ht="12.75" customHeight="1">
      <c r="A86" s="1">
        <v>96</v>
      </c>
      <c r="B86" s="1">
        <v>104</v>
      </c>
      <c r="C86" s="1" t="s">
        <v>360</v>
      </c>
      <c r="D86" s="3" t="s">
        <v>70</v>
      </c>
      <c r="E86" s="40" t="s">
        <v>234</v>
      </c>
      <c r="F86" s="25" t="s">
        <v>251</v>
      </c>
      <c r="G86" s="26">
        <v>30</v>
      </c>
      <c r="H86" s="29">
        <v>0.5</v>
      </c>
      <c r="I86" s="25" t="s">
        <v>190</v>
      </c>
      <c r="J86" s="30">
        <v>1</v>
      </c>
      <c r="K86" s="31">
        <f t="shared" si="7"/>
        <v>5</v>
      </c>
      <c r="L86" s="25">
        <v>10</v>
      </c>
      <c r="M86" s="25">
        <v>10</v>
      </c>
      <c r="N86" s="29">
        <v>4.4000000000000004</v>
      </c>
      <c r="O86" s="32"/>
      <c r="P86" s="27">
        <f t="shared" si="8"/>
        <v>0.44000000000000006</v>
      </c>
      <c r="Q86" s="27"/>
      <c r="R86" s="26">
        <v>3</v>
      </c>
      <c r="S86" s="33" t="s">
        <v>172</v>
      </c>
      <c r="T86" s="34" t="s">
        <v>169</v>
      </c>
      <c r="U86" s="34" t="s">
        <v>169</v>
      </c>
      <c r="V86" s="34" t="s">
        <v>169</v>
      </c>
      <c r="W86" s="34" t="s">
        <v>169</v>
      </c>
      <c r="X86" s="33" t="s">
        <v>172</v>
      </c>
      <c r="Y86" s="33" t="s">
        <v>172</v>
      </c>
      <c r="Z86" s="33" t="s">
        <v>172</v>
      </c>
      <c r="AA86" s="34" t="s">
        <v>169</v>
      </c>
    </row>
    <row r="87" spans="1:27" s="13" customFormat="1" ht="12.75" customHeight="1">
      <c r="A87" s="1">
        <v>144</v>
      </c>
      <c r="B87" s="1">
        <v>142</v>
      </c>
      <c r="C87" s="1" t="s">
        <v>531</v>
      </c>
      <c r="D87" s="3" t="s">
        <v>47</v>
      </c>
      <c r="E87" s="28" t="s">
        <v>235</v>
      </c>
      <c r="F87" s="25" t="s">
        <v>200</v>
      </c>
      <c r="G87" s="26">
        <v>110</v>
      </c>
      <c r="H87" s="29">
        <v>1</v>
      </c>
      <c r="I87" s="25" t="s">
        <v>353</v>
      </c>
      <c r="J87" s="30">
        <v>9.3520000000000003</v>
      </c>
      <c r="K87" s="31">
        <f t="shared" si="7"/>
        <v>21.385799828913601</v>
      </c>
      <c r="L87" s="25">
        <v>200</v>
      </c>
      <c r="M87" s="25">
        <v>200</v>
      </c>
      <c r="N87" s="29">
        <v>102</v>
      </c>
      <c r="O87" s="29">
        <v>107.1</v>
      </c>
      <c r="P87" s="27">
        <f t="shared" si="8"/>
        <v>0.51</v>
      </c>
      <c r="Q87" s="27">
        <f>O87/N87</f>
        <v>1.05</v>
      </c>
      <c r="R87" s="26">
        <v>3</v>
      </c>
      <c r="S87" s="33" t="s">
        <v>172</v>
      </c>
      <c r="T87" s="34" t="s">
        <v>169</v>
      </c>
      <c r="U87" s="34" t="s">
        <v>169</v>
      </c>
      <c r="V87" s="34" t="s">
        <v>169</v>
      </c>
      <c r="W87" s="33" t="s">
        <v>172</v>
      </c>
      <c r="X87" s="33" t="s">
        <v>172</v>
      </c>
      <c r="Y87" s="33" t="s">
        <v>172</v>
      </c>
      <c r="Z87" s="34" t="s">
        <v>169</v>
      </c>
      <c r="AA87" s="34" t="s">
        <v>169</v>
      </c>
    </row>
    <row r="88" spans="1:27" s="13" customFormat="1" ht="12.75" customHeight="1">
      <c r="A88" s="1">
        <v>17</v>
      </c>
      <c r="B88" s="1">
        <v>14</v>
      </c>
      <c r="C88" s="1" t="s">
        <v>422</v>
      </c>
      <c r="D88" s="3" t="s">
        <v>48</v>
      </c>
      <c r="E88" s="40" t="s">
        <v>235</v>
      </c>
      <c r="F88" s="25" t="s">
        <v>334</v>
      </c>
      <c r="G88" s="26">
        <v>200</v>
      </c>
      <c r="H88" s="29">
        <v>1</v>
      </c>
      <c r="I88" s="25" t="s">
        <v>307</v>
      </c>
      <c r="J88" s="30">
        <v>293.93400000000003</v>
      </c>
      <c r="K88" s="31">
        <f t="shared" si="7"/>
        <v>10.206372859213293</v>
      </c>
      <c r="L88" s="25">
        <v>3000</v>
      </c>
      <c r="M88" s="25">
        <v>3000</v>
      </c>
      <c r="N88" s="29">
        <v>1593</v>
      </c>
      <c r="O88" s="29">
        <v>1768.23</v>
      </c>
      <c r="P88" s="27">
        <f t="shared" si="8"/>
        <v>0.53100000000000003</v>
      </c>
      <c r="Q88" s="27">
        <f>O88/N88</f>
        <v>1.1100000000000001</v>
      </c>
      <c r="R88" s="26">
        <v>3</v>
      </c>
      <c r="S88" s="33" t="s">
        <v>172</v>
      </c>
      <c r="T88" s="34" t="s">
        <v>169</v>
      </c>
      <c r="U88" s="34" t="s">
        <v>169</v>
      </c>
      <c r="V88" s="34" t="s">
        <v>169</v>
      </c>
      <c r="W88" s="33" t="s">
        <v>172</v>
      </c>
      <c r="X88" s="33" t="s">
        <v>172</v>
      </c>
      <c r="Y88" s="33" t="s">
        <v>172</v>
      </c>
      <c r="Z88" s="34" t="s">
        <v>169</v>
      </c>
      <c r="AA88" s="34" t="s">
        <v>169</v>
      </c>
    </row>
    <row r="89" spans="1:27" s="13" customFormat="1" ht="12.75" customHeight="1">
      <c r="A89" s="1">
        <v>125</v>
      </c>
      <c r="B89" s="1">
        <v>127</v>
      </c>
      <c r="C89" s="1" t="s">
        <v>346</v>
      </c>
      <c r="D89" s="3" t="s">
        <v>49</v>
      </c>
      <c r="E89" s="28" t="s">
        <v>283</v>
      </c>
      <c r="F89" s="25" t="s">
        <v>200</v>
      </c>
      <c r="G89" s="26">
        <v>81</v>
      </c>
      <c r="H89" s="29">
        <v>1</v>
      </c>
      <c r="I89" s="25" t="s">
        <v>353</v>
      </c>
      <c r="J89" s="30">
        <v>9.3409999999999993</v>
      </c>
      <c r="K89" s="31">
        <f t="shared" si="7"/>
        <v>10.705491917353603</v>
      </c>
      <c r="L89" s="25">
        <v>100</v>
      </c>
      <c r="M89" s="25">
        <v>0</v>
      </c>
      <c r="N89" s="29">
        <v>61.5</v>
      </c>
      <c r="O89" s="29">
        <v>60.884999999999998</v>
      </c>
      <c r="P89" s="27">
        <f t="shared" si="8"/>
        <v>0.61499999999999999</v>
      </c>
      <c r="Q89" s="27">
        <f>O89/N89</f>
        <v>0.99</v>
      </c>
      <c r="R89" s="26">
        <v>3</v>
      </c>
      <c r="S89" s="33" t="s">
        <v>172</v>
      </c>
      <c r="T89" s="33" t="s">
        <v>172</v>
      </c>
      <c r="U89" s="34" t="s">
        <v>169</v>
      </c>
      <c r="V89" s="33" t="s">
        <v>172</v>
      </c>
      <c r="W89" s="34" t="s">
        <v>169</v>
      </c>
      <c r="X89" s="33" t="s">
        <v>172</v>
      </c>
      <c r="Y89" s="33" t="s">
        <v>172</v>
      </c>
      <c r="Z89" s="33" t="s">
        <v>172</v>
      </c>
      <c r="AA89" s="34" t="s">
        <v>169</v>
      </c>
    </row>
    <row r="90" spans="1:27" s="13" customFormat="1" ht="12.75" customHeight="1">
      <c r="A90" s="1">
        <v>149</v>
      </c>
      <c r="B90" s="1">
        <v>146</v>
      </c>
      <c r="C90" s="1" t="s">
        <v>494</v>
      </c>
      <c r="D90" s="3" t="s">
        <v>359</v>
      </c>
      <c r="E90" s="28" t="s">
        <v>137</v>
      </c>
      <c r="F90" s="25" t="s">
        <v>251</v>
      </c>
      <c r="G90" s="26">
        <v>48</v>
      </c>
      <c r="H90" s="29">
        <v>0.5</v>
      </c>
      <c r="I90" s="25" t="s">
        <v>432</v>
      </c>
      <c r="J90" s="30">
        <v>0.86699999999999999</v>
      </c>
      <c r="K90" s="31">
        <f t="shared" si="7"/>
        <v>5.7670126874279122</v>
      </c>
      <c r="L90" s="25">
        <v>10</v>
      </c>
      <c r="M90" s="25">
        <v>10</v>
      </c>
      <c r="N90" s="29">
        <v>4.4400000000000004</v>
      </c>
      <c r="O90" s="32"/>
      <c r="P90" s="27">
        <f t="shared" si="8"/>
        <v>0.44400000000000006</v>
      </c>
      <c r="Q90" s="27"/>
      <c r="R90" s="26">
        <v>3</v>
      </c>
      <c r="S90" s="33" t="s">
        <v>172</v>
      </c>
      <c r="T90" s="34" t="s">
        <v>169</v>
      </c>
      <c r="U90" s="34" t="s">
        <v>169</v>
      </c>
      <c r="V90" s="34" t="s">
        <v>169</v>
      </c>
      <c r="W90" s="33" t="s">
        <v>172</v>
      </c>
      <c r="X90" s="33" t="s">
        <v>172</v>
      </c>
      <c r="Y90" s="33" t="s">
        <v>172</v>
      </c>
      <c r="Z90" s="34" t="s">
        <v>169</v>
      </c>
      <c r="AA90" s="34" t="s">
        <v>169</v>
      </c>
    </row>
    <row r="91" spans="1:27" s="13" customFormat="1" ht="12.75" customHeight="1">
      <c r="A91" s="1">
        <v>59</v>
      </c>
      <c r="B91" s="1">
        <v>44</v>
      </c>
      <c r="C91" s="1" t="s">
        <v>518</v>
      </c>
      <c r="D91" s="3" t="s">
        <v>527</v>
      </c>
      <c r="E91" s="28" t="s">
        <v>284</v>
      </c>
      <c r="F91" s="25" t="s">
        <v>503</v>
      </c>
      <c r="G91" s="26">
        <v>36</v>
      </c>
      <c r="H91" s="29">
        <v>1</v>
      </c>
      <c r="I91" s="25" t="s">
        <v>190</v>
      </c>
      <c r="J91" s="30">
        <v>1</v>
      </c>
      <c r="K91" s="31">
        <f t="shared" si="7"/>
        <v>5</v>
      </c>
      <c r="L91" s="25">
        <v>5</v>
      </c>
      <c r="M91" s="25">
        <v>0</v>
      </c>
      <c r="N91" s="29">
        <v>2.23</v>
      </c>
      <c r="O91" s="32"/>
      <c r="P91" s="27">
        <f t="shared" si="8"/>
        <v>0.44600000000000001</v>
      </c>
      <c r="Q91" s="27"/>
      <c r="R91" s="26">
        <v>3</v>
      </c>
      <c r="S91" s="33" t="s">
        <v>172</v>
      </c>
      <c r="T91" s="33" t="s">
        <v>172</v>
      </c>
      <c r="U91" s="34" t="s">
        <v>169</v>
      </c>
      <c r="V91" s="34" t="s">
        <v>169</v>
      </c>
      <c r="W91" s="33" t="s">
        <v>172</v>
      </c>
      <c r="X91" s="33" t="s">
        <v>172</v>
      </c>
      <c r="Y91" s="33" t="s">
        <v>172</v>
      </c>
      <c r="Z91" s="34" t="s">
        <v>169</v>
      </c>
      <c r="AA91" s="33" t="s">
        <v>172</v>
      </c>
    </row>
    <row r="92" spans="1:27" s="13" customFormat="1" ht="12.75" customHeight="1">
      <c r="A92" s="1">
        <v>56</v>
      </c>
      <c r="B92" s="1">
        <v>42</v>
      </c>
      <c r="C92" s="1" t="s">
        <v>367</v>
      </c>
      <c r="D92" s="3" t="s">
        <v>50</v>
      </c>
      <c r="E92" s="28" t="s">
        <v>38</v>
      </c>
      <c r="F92" s="25" t="s">
        <v>237</v>
      </c>
      <c r="G92" s="26">
        <v>69</v>
      </c>
      <c r="H92" s="29">
        <v>1</v>
      </c>
      <c r="I92" s="25" t="s">
        <v>443</v>
      </c>
      <c r="J92" s="30">
        <v>0.86699999999999999</v>
      </c>
      <c r="K92" s="31">
        <f t="shared" si="7"/>
        <v>5.7670126874279122</v>
      </c>
      <c r="L92" s="25">
        <v>5</v>
      </c>
      <c r="M92" s="25">
        <v>5</v>
      </c>
      <c r="N92" s="29">
        <v>2.1</v>
      </c>
      <c r="O92" s="29">
        <v>1.3</v>
      </c>
      <c r="P92" s="27">
        <f t="shared" si="8"/>
        <v>0.42000000000000004</v>
      </c>
      <c r="Q92" s="27">
        <f t="shared" ref="Q92:Q104" si="10">O92/N92</f>
        <v>0.61904761904761907</v>
      </c>
      <c r="R92" s="26">
        <v>3</v>
      </c>
      <c r="S92" s="34" t="s">
        <v>169</v>
      </c>
      <c r="T92" s="34" t="s">
        <v>169</v>
      </c>
      <c r="U92" s="34" t="s">
        <v>169</v>
      </c>
      <c r="V92" s="34" t="s">
        <v>169</v>
      </c>
      <c r="W92" s="33" t="s">
        <v>172</v>
      </c>
      <c r="X92" s="33" t="s">
        <v>172</v>
      </c>
      <c r="Y92" s="33" t="s">
        <v>172</v>
      </c>
      <c r="Z92" s="34" t="s">
        <v>169</v>
      </c>
      <c r="AA92" s="34" t="s">
        <v>169</v>
      </c>
    </row>
    <row r="93" spans="1:27" s="13" customFormat="1" ht="12.75" customHeight="1">
      <c r="A93" s="1">
        <v>178</v>
      </c>
      <c r="B93" s="1">
        <v>225</v>
      </c>
      <c r="C93" s="3" t="s">
        <v>155</v>
      </c>
      <c r="D93" s="3" t="s">
        <v>28</v>
      </c>
      <c r="E93" s="28" t="s">
        <v>64</v>
      </c>
      <c r="F93" s="25" t="s">
        <v>237</v>
      </c>
      <c r="G93" s="26">
        <v>62</v>
      </c>
      <c r="H93" s="29">
        <v>1</v>
      </c>
      <c r="I93" s="25" t="s">
        <v>443</v>
      </c>
      <c r="J93" s="30">
        <v>0.873</v>
      </c>
      <c r="K93" s="31">
        <f t="shared" si="7"/>
        <v>5.72737686139748</v>
      </c>
      <c r="L93" s="25">
        <v>5</v>
      </c>
      <c r="M93" s="25">
        <v>5</v>
      </c>
      <c r="N93" s="29">
        <v>1.68</v>
      </c>
      <c r="O93" s="29">
        <v>1.1088</v>
      </c>
      <c r="P93" s="27">
        <f t="shared" si="8"/>
        <v>0.33599999999999997</v>
      </c>
      <c r="Q93" s="27">
        <f t="shared" si="10"/>
        <v>0.66</v>
      </c>
      <c r="R93" s="26">
        <v>3</v>
      </c>
      <c r="S93" s="33" t="s">
        <v>172</v>
      </c>
      <c r="T93" s="34" t="s">
        <v>169</v>
      </c>
      <c r="U93" s="34" t="s">
        <v>169</v>
      </c>
      <c r="V93" s="34" t="s">
        <v>169</v>
      </c>
      <c r="W93" s="33" t="s">
        <v>172</v>
      </c>
      <c r="X93" s="34" t="s">
        <v>169</v>
      </c>
      <c r="Y93" s="33" t="s">
        <v>172</v>
      </c>
      <c r="Z93" s="33" t="s">
        <v>172</v>
      </c>
      <c r="AA93" s="34" t="s">
        <v>169</v>
      </c>
    </row>
    <row r="94" spans="1:27" s="13" customFormat="1" ht="12.75" customHeight="1">
      <c r="A94" s="1">
        <v>88</v>
      </c>
      <c r="B94" s="1">
        <v>68</v>
      </c>
      <c r="C94" s="1" t="s">
        <v>150</v>
      </c>
      <c r="D94" s="3" t="s">
        <v>465</v>
      </c>
      <c r="E94" s="40" t="s">
        <v>64</v>
      </c>
      <c r="F94" s="25" t="s">
        <v>237</v>
      </c>
      <c r="G94" s="26">
        <v>32</v>
      </c>
      <c r="H94" s="29">
        <v>1</v>
      </c>
      <c r="I94" s="25" t="s">
        <v>443</v>
      </c>
      <c r="J94" s="30">
        <v>0.873</v>
      </c>
      <c r="K94" s="31">
        <f t="shared" si="7"/>
        <v>5.72737686139748</v>
      </c>
      <c r="L94" s="25">
        <v>5</v>
      </c>
      <c r="M94" s="25">
        <v>5</v>
      </c>
      <c r="N94" s="29">
        <v>1.7949999999999999</v>
      </c>
      <c r="O94" s="29">
        <v>1.060845</v>
      </c>
      <c r="P94" s="27">
        <f t="shared" si="8"/>
        <v>0.35899999999999999</v>
      </c>
      <c r="Q94" s="27">
        <f t="shared" si="10"/>
        <v>0.59100000000000008</v>
      </c>
      <c r="R94" s="26">
        <v>3</v>
      </c>
      <c r="S94" s="34" t="s">
        <v>169</v>
      </c>
      <c r="T94" s="34" t="s">
        <v>169</v>
      </c>
      <c r="U94" s="34" t="s">
        <v>169</v>
      </c>
      <c r="V94" s="34" t="s">
        <v>169</v>
      </c>
      <c r="W94" s="33" t="s">
        <v>172</v>
      </c>
      <c r="X94" s="34" t="s">
        <v>169</v>
      </c>
      <c r="Y94" s="33" t="s">
        <v>172</v>
      </c>
      <c r="Z94" s="33" t="s">
        <v>172</v>
      </c>
      <c r="AA94" s="34" t="s">
        <v>169</v>
      </c>
    </row>
    <row r="95" spans="1:27" s="13" customFormat="1" ht="12.75" customHeight="1">
      <c r="A95" s="1">
        <v>4</v>
      </c>
      <c r="B95" s="1">
        <v>4</v>
      </c>
      <c r="C95" s="1" t="s">
        <v>149</v>
      </c>
      <c r="D95" s="3" t="s">
        <v>29</v>
      </c>
      <c r="E95" s="28" t="s">
        <v>285</v>
      </c>
      <c r="F95" s="25" t="s">
        <v>365</v>
      </c>
      <c r="G95" s="26">
        <v>64</v>
      </c>
      <c r="H95" s="29">
        <v>15</v>
      </c>
      <c r="I95" s="25" t="s">
        <v>253</v>
      </c>
      <c r="J95" s="30">
        <v>34.929000000000002</v>
      </c>
      <c r="K95" s="31">
        <f t="shared" si="7"/>
        <v>3.4355406682126599</v>
      </c>
      <c r="L95" s="25">
        <v>8</v>
      </c>
      <c r="M95" s="25">
        <v>8</v>
      </c>
      <c r="N95" s="29">
        <v>3.375</v>
      </c>
      <c r="O95" s="29">
        <v>5.2</v>
      </c>
      <c r="P95" s="27">
        <f t="shared" si="8"/>
        <v>0.421875</v>
      </c>
      <c r="Q95" s="27">
        <f t="shared" si="10"/>
        <v>1.5407407407407407</v>
      </c>
      <c r="R95" s="26">
        <v>3</v>
      </c>
      <c r="S95" s="33" t="s">
        <v>172</v>
      </c>
      <c r="T95" s="34" t="s">
        <v>169</v>
      </c>
      <c r="U95" s="34" t="s">
        <v>169</v>
      </c>
      <c r="V95" s="33" t="s">
        <v>172</v>
      </c>
      <c r="W95" s="34" t="s">
        <v>169</v>
      </c>
      <c r="X95" s="33" t="s">
        <v>172</v>
      </c>
      <c r="Y95" s="33" t="s">
        <v>172</v>
      </c>
      <c r="Z95" s="34" t="s">
        <v>169</v>
      </c>
      <c r="AA95" s="34" t="s">
        <v>169</v>
      </c>
    </row>
    <row r="96" spans="1:27" s="13" customFormat="1" ht="12.75" customHeight="1">
      <c r="A96" s="1">
        <v>162</v>
      </c>
      <c r="B96" s="1">
        <v>208</v>
      </c>
      <c r="C96" s="1" t="s">
        <v>191</v>
      </c>
      <c r="D96" s="3" t="s">
        <v>370</v>
      </c>
      <c r="E96" s="28" t="s">
        <v>138</v>
      </c>
      <c r="F96" s="25" t="s">
        <v>503</v>
      </c>
      <c r="G96" s="26">
        <v>132</v>
      </c>
      <c r="H96" s="29">
        <v>1</v>
      </c>
      <c r="I96" s="25" t="s">
        <v>190</v>
      </c>
      <c r="J96" s="30">
        <v>1</v>
      </c>
      <c r="K96" s="31">
        <f t="shared" si="7"/>
        <v>20</v>
      </c>
      <c r="L96" s="25">
        <v>20</v>
      </c>
      <c r="M96" s="25">
        <v>0</v>
      </c>
      <c r="N96" s="29">
        <v>12.88</v>
      </c>
      <c r="O96" s="29">
        <v>16.920000000000002</v>
      </c>
      <c r="P96" s="27">
        <f t="shared" si="8"/>
        <v>0.64400000000000002</v>
      </c>
      <c r="Q96" s="27">
        <f t="shared" si="10"/>
        <v>1.313664596273292</v>
      </c>
      <c r="R96" s="26">
        <v>3</v>
      </c>
      <c r="S96" s="33" t="s">
        <v>172</v>
      </c>
      <c r="T96" s="33" t="s">
        <v>172</v>
      </c>
      <c r="U96" s="34" t="s">
        <v>169</v>
      </c>
      <c r="V96" s="34" t="s">
        <v>169</v>
      </c>
      <c r="W96" s="33" t="s">
        <v>172</v>
      </c>
      <c r="X96" s="33" t="s">
        <v>172</v>
      </c>
      <c r="Y96" s="34" t="s">
        <v>169</v>
      </c>
      <c r="Z96" s="34" t="s">
        <v>169</v>
      </c>
      <c r="AA96" s="34" t="s">
        <v>169</v>
      </c>
    </row>
    <row r="97" spans="1:27" s="13" customFormat="1" ht="12.75" customHeight="1">
      <c r="A97" s="1">
        <v>34</v>
      </c>
      <c r="B97" s="1">
        <v>26</v>
      </c>
      <c r="C97" s="1" t="s">
        <v>448</v>
      </c>
      <c r="D97" s="3" t="s">
        <v>412</v>
      </c>
      <c r="E97" s="28" t="s">
        <v>139</v>
      </c>
      <c r="F97" s="25" t="s">
        <v>468</v>
      </c>
      <c r="G97" s="26">
        <v>96</v>
      </c>
      <c r="H97" s="29">
        <v>1</v>
      </c>
      <c r="I97" s="25" t="s">
        <v>239</v>
      </c>
      <c r="J97" s="30">
        <v>1.4830000000000001</v>
      </c>
      <c r="K97" s="31">
        <f t="shared" si="7"/>
        <v>20.229265003371541</v>
      </c>
      <c r="L97" s="25">
        <v>30</v>
      </c>
      <c r="M97" s="25">
        <v>0</v>
      </c>
      <c r="N97" s="29">
        <v>17.8</v>
      </c>
      <c r="O97" s="29">
        <v>17.100000000000001</v>
      </c>
      <c r="P97" s="27">
        <f t="shared" si="8"/>
        <v>0.59333333333333338</v>
      </c>
      <c r="Q97" s="27">
        <f t="shared" si="10"/>
        <v>0.9606741573033708</v>
      </c>
      <c r="R97" s="26">
        <v>3</v>
      </c>
      <c r="S97" s="33" t="s">
        <v>172</v>
      </c>
      <c r="T97" s="33" t="s">
        <v>172</v>
      </c>
      <c r="U97" s="34" t="s">
        <v>169</v>
      </c>
      <c r="V97" s="34" t="s">
        <v>169</v>
      </c>
      <c r="W97" s="34" t="s">
        <v>169</v>
      </c>
      <c r="X97" s="34" t="s">
        <v>169</v>
      </c>
      <c r="Y97" s="34" t="s">
        <v>169</v>
      </c>
      <c r="Z97" s="34" t="s">
        <v>169</v>
      </c>
      <c r="AA97" s="34" t="s">
        <v>169</v>
      </c>
    </row>
    <row r="98" spans="1:27" s="13" customFormat="1" ht="12.75" customHeight="1">
      <c r="A98" s="1">
        <v>12</v>
      </c>
      <c r="B98" s="1">
        <v>9</v>
      </c>
      <c r="C98" s="1" t="s">
        <v>388</v>
      </c>
      <c r="D98" s="3" t="s">
        <v>184</v>
      </c>
      <c r="E98" s="28" t="s">
        <v>140</v>
      </c>
      <c r="F98" s="25" t="s">
        <v>202</v>
      </c>
      <c r="G98" s="26">
        <v>128</v>
      </c>
      <c r="H98" s="29">
        <v>1</v>
      </c>
      <c r="I98" s="25" t="s">
        <v>410</v>
      </c>
      <c r="J98" s="30">
        <v>22.251000000000001</v>
      </c>
      <c r="K98" s="31">
        <f t="shared" ref="K98:K128" si="11">(L98*H98)/J98</f>
        <v>1.7976720147409104</v>
      </c>
      <c r="L98" s="25">
        <v>40</v>
      </c>
      <c r="M98" s="25">
        <v>0</v>
      </c>
      <c r="N98" s="29">
        <v>22</v>
      </c>
      <c r="O98" s="29">
        <v>30.36</v>
      </c>
      <c r="P98" s="27">
        <f t="shared" ref="P98:P120" si="12">N98/L98</f>
        <v>0.55000000000000004</v>
      </c>
      <c r="Q98" s="27">
        <f t="shared" si="10"/>
        <v>1.38</v>
      </c>
      <c r="R98" s="26">
        <v>3</v>
      </c>
      <c r="S98" s="33" t="s">
        <v>172</v>
      </c>
      <c r="T98" s="33" t="s">
        <v>172</v>
      </c>
      <c r="U98" s="34" t="s">
        <v>169</v>
      </c>
      <c r="V98" s="33" t="s">
        <v>172</v>
      </c>
      <c r="W98" s="33" t="s">
        <v>172</v>
      </c>
      <c r="X98" s="33" t="s">
        <v>172</v>
      </c>
      <c r="Y98" s="33" t="s">
        <v>172</v>
      </c>
      <c r="Z98" s="33" t="s">
        <v>172</v>
      </c>
      <c r="AA98" s="34" t="s">
        <v>169</v>
      </c>
    </row>
    <row r="99" spans="1:27" s="13" customFormat="1" ht="12.75" customHeight="1">
      <c r="A99" s="1">
        <v>95</v>
      </c>
      <c r="B99" s="1">
        <v>103</v>
      </c>
      <c r="C99" s="1" t="s">
        <v>355</v>
      </c>
      <c r="D99" s="3" t="s">
        <v>52</v>
      </c>
      <c r="E99" s="40" t="s">
        <v>140</v>
      </c>
      <c r="F99" s="25" t="s">
        <v>202</v>
      </c>
      <c r="G99" s="26">
        <v>118</v>
      </c>
      <c r="H99" s="29">
        <v>1</v>
      </c>
      <c r="I99" s="25" t="s">
        <v>410</v>
      </c>
      <c r="J99" s="30">
        <v>22.251000000000001</v>
      </c>
      <c r="K99" s="31">
        <f t="shared" si="11"/>
        <v>8.9883600737045519</v>
      </c>
      <c r="L99" s="25">
        <v>200</v>
      </c>
      <c r="M99" s="25">
        <v>0</v>
      </c>
      <c r="N99" s="29">
        <v>92</v>
      </c>
      <c r="O99" s="29">
        <v>126.96</v>
      </c>
      <c r="P99" s="27">
        <f t="shared" si="12"/>
        <v>0.46</v>
      </c>
      <c r="Q99" s="27">
        <f t="shared" si="10"/>
        <v>1.38</v>
      </c>
      <c r="R99" s="26">
        <v>3</v>
      </c>
      <c r="S99" s="33" t="s">
        <v>172</v>
      </c>
      <c r="T99" s="33" t="s">
        <v>172</v>
      </c>
      <c r="U99" s="34" t="s">
        <v>169</v>
      </c>
      <c r="V99" s="33" t="s">
        <v>172</v>
      </c>
      <c r="W99" s="33" t="s">
        <v>172</v>
      </c>
      <c r="X99" s="33" t="s">
        <v>172</v>
      </c>
      <c r="Y99" s="33" t="s">
        <v>172</v>
      </c>
      <c r="Z99" s="33" t="s">
        <v>172</v>
      </c>
      <c r="AA99" s="34" t="s">
        <v>169</v>
      </c>
    </row>
    <row r="100" spans="1:27" s="13" customFormat="1" ht="12.75" customHeight="1">
      <c r="A100" s="1">
        <v>142</v>
      </c>
      <c r="B100" s="1">
        <v>140</v>
      </c>
      <c r="C100" s="1" t="s">
        <v>387</v>
      </c>
      <c r="D100" s="3" t="s">
        <v>53</v>
      </c>
      <c r="E100" s="40" t="s">
        <v>140</v>
      </c>
      <c r="F100" s="25" t="s">
        <v>202</v>
      </c>
      <c r="G100" s="26">
        <v>124</v>
      </c>
      <c r="H100" s="29">
        <v>1</v>
      </c>
      <c r="I100" s="25" t="s">
        <v>410</v>
      </c>
      <c r="J100" s="30">
        <v>22.251000000000001</v>
      </c>
      <c r="K100" s="31">
        <f t="shared" si="11"/>
        <v>44.941800368522763</v>
      </c>
      <c r="L100" s="25">
        <v>1000</v>
      </c>
      <c r="M100" s="25">
        <v>0</v>
      </c>
      <c r="N100" s="29">
        <v>380</v>
      </c>
      <c r="O100" s="29">
        <v>433.2</v>
      </c>
      <c r="P100" s="27">
        <f t="shared" si="12"/>
        <v>0.38</v>
      </c>
      <c r="Q100" s="27">
        <f t="shared" si="10"/>
        <v>1.1399999999999999</v>
      </c>
      <c r="R100" s="26">
        <v>3</v>
      </c>
      <c r="S100" s="33" t="s">
        <v>172</v>
      </c>
      <c r="T100" s="33" t="s">
        <v>172</v>
      </c>
      <c r="U100" s="34" t="s">
        <v>169</v>
      </c>
      <c r="V100" s="33" t="s">
        <v>172</v>
      </c>
      <c r="W100" s="33" t="s">
        <v>172</v>
      </c>
      <c r="X100" s="33" t="s">
        <v>172</v>
      </c>
      <c r="Y100" s="33" t="s">
        <v>172</v>
      </c>
      <c r="Z100" s="33" t="s">
        <v>172</v>
      </c>
      <c r="AA100" s="34" t="s">
        <v>169</v>
      </c>
    </row>
    <row r="101" spans="1:27" s="13" customFormat="1" ht="12.75" customHeight="1">
      <c r="A101" s="1">
        <v>79</v>
      </c>
      <c r="B101" s="1">
        <v>62</v>
      </c>
      <c r="C101" s="1" t="s">
        <v>345</v>
      </c>
      <c r="D101" s="3" t="s">
        <v>54</v>
      </c>
      <c r="E101" s="28" t="s">
        <v>286</v>
      </c>
      <c r="F101" s="25" t="s">
        <v>202</v>
      </c>
      <c r="G101" s="26">
        <v>493</v>
      </c>
      <c r="H101" s="29">
        <v>1</v>
      </c>
      <c r="I101" s="25" t="s">
        <v>398</v>
      </c>
      <c r="J101" s="30">
        <v>21.155000000000001</v>
      </c>
      <c r="K101" s="31">
        <f t="shared" si="11"/>
        <v>9.4540297801938067</v>
      </c>
      <c r="L101" s="25">
        <v>200</v>
      </c>
      <c r="M101" s="25">
        <v>0</v>
      </c>
      <c r="N101" s="29">
        <v>92.2</v>
      </c>
      <c r="O101" s="29">
        <v>134.1</v>
      </c>
      <c r="P101" s="27">
        <f t="shared" si="12"/>
        <v>0.46100000000000002</v>
      </c>
      <c r="Q101" s="27">
        <f t="shared" si="10"/>
        <v>1.4544468546637743</v>
      </c>
      <c r="R101" s="26">
        <v>3</v>
      </c>
      <c r="S101" s="34" t="s">
        <v>169</v>
      </c>
      <c r="T101" s="33" t="s">
        <v>172</v>
      </c>
      <c r="U101" s="34" t="s">
        <v>169</v>
      </c>
      <c r="V101" s="33" t="s">
        <v>172</v>
      </c>
      <c r="W101" s="33" t="s">
        <v>172</v>
      </c>
      <c r="X101" s="33" t="s">
        <v>172</v>
      </c>
      <c r="Y101" s="33" t="s">
        <v>172</v>
      </c>
      <c r="Z101" s="33" t="s">
        <v>172</v>
      </c>
      <c r="AA101" s="34" t="s">
        <v>169</v>
      </c>
    </row>
    <row r="102" spans="1:27" s="13" customFormat="1" ht="12.75" customHeight="1">
      <c r="A102" s="1">
        <v>80</v>
      </c>
      <c r="B102" s="1">
        <v>63</v>
      </c>
      <c r="C102" s="1" t="s">
        <v>442</v>
      </c>
      <c r="D102" s="3" t="s">
        <v>55</v>
      </c>
      <c r="E102" s="28" t="s">
        <v>141</v>
      </c>
      <c r="F102" s="25" t="s">
        <v>503</v>
      </c>
      <c r="G102" s="26">
        <v>226</v>
      </c>
      <c r="H102" s="29">
        <v>1</v>
      </c>
      <c r="I102" s="25" t="s">
        <v>190</v>
      </c>
      <c r="J102" s="30">
        <v>1</v>
      </c>
      <c r="K102" s="31">
        <f t="shared" si="11"/>
        <v>10</v>
      </c>
      <c r="L102" s="25">
        <v>10</v>
      </c>
      <c r="M102" s="25">
        <v>0</v>
      </c>
      <c r="N102" s="29">
        <v>5.05</v>
      </c>
      <c r="O102" s="29">
        <v>4.6500000000000004</v>
      </c>
      <c r="P102" s="27">
        <f t="shared" si="12"/>
        <v>0.505</v>
      </c>
      <c r="Q102" s="27">
        <f t="shared" si="10"/>
        <v>0.92079207920792094</v>
      </c>
      <c r="R102" s="26">
        <v>3</v>
      </c>
      <c r="S102" s="33" t="s">
        <v>172</v>
      </c>
      <c r="T102" s="33" t="s">
        <v>172</v>
      </c>
      <c r="U102" s="34" t="s">
        <v>169</v>
      </c>
      <c r="V102" s="34" t="s">
        <v>169</v>
      </c>
      <c r="W102" s="33" t="s">
        <v>172</v>
      </c>
      <c r="X102" s="34" t="s">
        <v>169</v>
      </c>
      <c r="Y102" s="34" t="s">
        <v>169</v>
      </c>
      <c r="Z102" s="34" t="s">
        <v>169</v>
      </c>
      <c r="AA102" s="34" t="s">
        <v>169</v>
      </c>
    </row>
    <row r="103" spans="1:27" s="13" customFormat="1" ht="12.75" customHeight="1">
      <c r="A103" s="1">
        <v>13</v>
      </c>
      <c r="B103" s="1">
        <v>10</v>
      </c>
      <c r="C103" s="1" t="s">
        <v>296</v>
      </c>
      <c r="D103" s="3" t="s">
        <v>56</v>
      </c>
      <c r="E103" s="28" t="s">
        <v>84</v>
      </c>
      <c r="F103" s="25" t="s">
        <v>323</v>
      </c>
      <c r="G103" s="26">
        <v>60</v>
      </c>
      <c r="H103" s="29">
        <v>0.01</v>
      </c>
      <c r="I103" s="25" t="s">
        <v>243</v>
      </c>
      <c r="J103" s="30">
        <v>1.2310000000000001</v>
      </c>
      <c r="K103" s="31">
        <f t="shared" si="11"/>
        <v>0.81234768480909825</v>
      </c>
      <c r="L103" s="25">
        <v>100</v>
      </c>
      <c r="M103" s="25">
        <v>100</v>
      </c>
      <c r="N103" s="29">
        <v>59</v>
      </c>
      <c r="O103" s="29">
        <v>46</v>
      </c>
      <c r="P103" s="27">
        <f t="shared" si="12"/>
        <v>0.59</v>
      </c>
      <c r="Q103" s="27">
        <f t="shared" si="10"/>
        <v>0.77966101694915257</v>
      </c>
      <c r="R103" s="26">
        <v>3</v>
      </c>
      <c r="S103" s="33" t="s">
        <v>172</v>
      </c>
      <c r="T103" s="34" t="s">
        <v>169</v>
      </c>
      <c r="U103" s="34" t="s">
        <v>169</v>
      </c>
      <c r="V103" s="34" t="s">
        <v>169</v>
      </c>
      <c r="W103" s="33" t="s">
        <v>172</v>
      </c>
      <c r="X103" s="33" t="s">
        <v>172</v>
      </c>
      <c r="Y103" s="33" t="s">
        <v>172</v>
      </c>
      <c r="Z103" s="33" t="s">
        <v>172</v>
      </c>
      <c r="AA103" s="34" t="s">
        <v>169</v>
      </c>
    </row>
    <row r="104" spans="1:27" s="13" customFormat="1" ht="12.75" customHeight="1">
      <c r="A104" s="1">
        <v>83</v>
      </c>
      <c r="B104" s="1">
        <v>65</v>
      </c>
      <c r="C104" s="1" t="s">
        <v>369</v>
      </c>
      <c r="D104" s="16" t="s">
        <v>57</v>
      </c>
      <c r="E104" s="28" t="s">
        <v>287</v>
      </c>
      <c r="F104" s="25" t="s">
        <v>393</v>
      </c>
      <c r="G104" s="26">
        <v>704</v>
      </c>
      <c r="H104" s="29">
        <v>1</v>
      </c>
      <c r="I104" s="25" t="s">
        <v>105</v>
      </c>
      <c r="J104" s="30">
        <v>1.468</v>
      </c>
      <c r="K104" s="31">
        <f t="shared" si="11"/>
        <v>2.0435967302452318</v>
      </c>
      <c r="L104" s="25">
        <v>3</v>
      </c>
      <c r="M104" s="25">
        <v>3</v>
      </c>
      <c r="N104" s="29">
        <v>1.39</v>
      </c>
      <c r="O104" s="29">
        <v>1.5495439739413699</v>
      </c>
      <c r="P104" s="27">
        <f t="shared" si="12"/>
        <v>0.46333333333333332</v>
      </c>
      <c r="Q104" s="27">
        <f t="shared" si="10"/>
        <v>1.1147798373678921</v>
      </c>
      <c r="R104" s="26">
        <v>2</v>
      </c>
      <c r="S104" s="33" t="s">
        <v>172</v>
      </c>
      <c r="T104" s="34" t="s">
        <v>169</v>
      </c>
      <c r="U104" s="34" t="s">
        <v>169</v>
      </c>
      <c r="V104" s="33" t="s">
        <v>172</v>
      </c>
      <c r="W104" s="33" t="s">
        <v>172</v>
      </c>
      <c r="X104" s="33" t="s">
        <v>172</v>
      </c>
      <c r="Y104" s="33" t="s">
        <v>172</v>
      </c>
      <c r="Z104" s="33" t="s">
        <v>172</v>
      </c>
      <c r="AA104" s="34" t="s">
        <v>169</v>
      </c>
    </row>
    <row r="105" spans="1:27" s="13" customFormat="1" ht="12.75" customHeight="1">
      <c r="A105" s="1">
        <v>84</v>
      </c>
      <c r="B105" s="1">
        <v>65</v>
      </c>
      <c r="C105" s="1" t="s">
        <v>369</v>
      </c>
      <c r="D105" s="16" t="s">
        <v>57</v>
      </c>
      <c r="E105" s="28" t="s">
        <v>288</v>
      </c>
      <c r="F105" s="25" t="s">
        <v>503</v>
      </c>
      <c r="G105" s="26">
        <v>132</v>
      </c>
      <c r="H105" s="29">
        <v>1</v>
      </c>
      <c r="I105" s="25" t="s">
        <v>190</v>
      </c>
      <c r="J105" s="30">
        <v>1</v>
      </c>
      <c r="K105" s="31">
        <f t="shared" si="11"/>
        <v>20</v>
      </c>
      <c r="L105" s="25">
        <v>20</v>
      </c>
      <c r="M105" s="25">
        <v>0</v>
      </c>
      <c r="N105" s="29">
        <v>13.53</v>
      </c>
      <c r="O105" s="32"/>
      <c r="P105" s="27">
        <f t="shared" si="12"/>
        <v>0.67649999999999999</v>
      </c>
      <c r="Q105" s="27"/>
      <c r="R105" s="26">
        <v>3</v>
      </c>
      <c r="S105" s="33" t="s">
        <v>172</v>
      </c>
      <c r="T105" s="33" t="s">
        <v>172</v>
      </c>
      <c r="U105" s="34" t="s">
        <v>169</v>
      </c>
      <c r="V105" s="34" t="s">
        <v>169</v>
      </c>
      <c r="W105" s="33" t="s">
        <v>172</v>
      </c>
      <c r="X105" s="33" t="s">
        <v>172</v>
      </c>
      <c r="Y105" s="33" t="s">
        <v>172</v>
      </c>
      <c r="Z105" s="34" t="s">
        <v>169</v>
      </c>
      <c r="AA105" s="34" t="s">
        <v>169</v>
      </c>
    </row>
    <row r="106" spans="1:27" s="13" customFormat="1" ht="12.75" customHeight="1">
      <c r="A106" s="1">
        <v>173</v>
      </c>
      <c r="B106" s="1">
        <v>220</v>
      </c>
      <c r="C106" s="1" t="s">
        <v>394</v>
      </c>
      <c r="D106" s="15" t="s">
        <v>500</v>
      </c>
      <c r="E106" s="28" t="s">
        <v>289</v>
      </c>
      <c r="F106" s="25" t="s">
        <v>309</v>
      </c>
      <c r="G106" s="26">
        <v>33</v>
      </c>
      <c r="H106" s="29">
        <v>0.1</v>
      </c>
      <c r="I106" s="25" t="s">
        <v>389</v>
      </c>
      <c r="J106" s="30">
        <v>0.91900000000000004</v>
      </c>
      <c r="K106" s="31">
        <f t="shared" si="11"/>
        <v>4.3525571273122958</v>
      </c>
      <c r="L106" s="25">
        <v>40</v>
      </c>
      <c r="M106" s="25">
        <v>40</v>
      </c>
      <c r="N106" s="29">
        <v>18.55</v>
      </c>
      <c r="O106" s="29">
        <v>27.27</v>
      </c>
      <c r="P106" s="27">
        <f t="shared" si="12"/>
        <v>0.46375</v>
      </c>
      <c r="Q106" s="27">
        <f t="shared" ref="Q106:Q114" si="13">O106/N106</f>
        <v>1.4700808625336927</v>
      </c>
      <c r="R106" s="26">
        <v>3</v>
      </c>
      <c r="S106" s="33" t="s">
        <v>172</v>
      </c>
      <c r="T106" s="34" t="s">
        <v>169</v>
      </c>
      <c r="U106" s="34" t="s">
        <v>169</v>
      </c>
      <c r="V106" s="34" t="s">
        <v>169</v>
      </c>
      <c r="W106" s="33" t="s">
        <v>172</v>
      </c>
      <c r="X106" s="33" t="s">
        <v>172</v>
      </c>
      <c r="Y106" s="33" t="s">
        <v>172</v>
      </c>
      <c r="Z106" s="33" t="s">
        <v>172</v>
      </c>
      <c r="AA106" s="34" t="s">
        <v>169</v>
      </c>
    </row>
    <row r="107" spans="1:27" s="13" customFormat="1" ht="12.75" customHeight="1">
      <c r="A107" s="1">
        <v>146</v>
      </c>
      <c r="B107" s="1">
        <v>144</v>
      </c>
      <c r="C107" s="1" t="s">
        <v>409</v>
      </c>
      <c r="D107" s="3" t="s">
        <v>501</v>
      </c>
      <c r="E107" s="28" t="s">
        <v>290</v>
      </c>
      <c r="F107" s="25" t="s">
        <v>323</v>
      </c>
      <c r="G107" s="26">
        <v>80</v>
      </c>
      <c r="H107" s="29">
        <v>7.0000000000000007E-2</v>
      </c>
      <c r="I107" s="25" t="s">
        <v>243</v>
      </c>
      <c r="J107" s="30">
        <v>1.2290000000000001</v>
      </c>
      <c r="K107" s="31">
        <f t="shared" si="11"/>
        <v>0.56956875508543536</v>
      </c>
      <c r="L107" s="25">
        <v>10</v>
      </c>
      <c r="M107" s="25">
        <v>10</v>
      </c>
      <c r="N107" s="29">
        <v>3.72</v>
      </c>
      <c r="O107" s="29">
        <v>3.5712000000000002</v>
      </c>
      <c r="P107" s="27">
        <f t="shared" si="12"/>
        <v>0.372</v>
      </c>
      <c r="Q107" s="27">
        <f t="shared" si="13"/>
        <v>0.96</v>
      </c>
      <c r="R107" s="26">
        <v>3</v>
      </c>
      <c r="S107" s="33" t="s">
        <v>172</v>
      </c>
      <c r="T107" s="34" t="s">
        <v>169</v>
      </c>
      <c r="U107" s="34" t="s">
        <v>169</v>
      </c>
      <c r="V107" s="34" t="s">
        <v>169</v>
      </c>
      <c r="W107" s="33" t="s">
        <v>172</v>
      </c>
      <c r="X107" s="33" t="s">
        <v>172</v>
      </c>
      <c r="Y107" s="33" t="s">
        <v>172</v>
      </c>
      <c r="Z107" s="34" t="s">
        <v>169</v>
      </c>
      <c r="AA107" s="34" t="s">
        <v>169</v>
      </c>
    </row>
    <row r="108" spans="1:27" s="13" customFormat="1" ht="12.75" customHeight="1">
      <c r="A108" s="1">
        <v>58</v>
      </c>
      <c r="B108" s="1">
        <v>43</v>
      </c>
      <c r="C108" s="1" t="s">
        <v>460</v>
      </c>
      <c r="D108" s="3" t="s">
        <v>58</v>
      </c>
      <c r="E108" s="28" t="s">
        <v>291</v>
      </c>
      <c r="F108" s="25" t="s">
        <v>250</v>
      </c>
      <c r="G108" s="26">
        <v>30</v>
      </c>
      <c r="H108" s="29">
        <v>1</v>
      </c>
      <c r="I108" s="25" t="s">
        <v>189</v>
      </c>
      <c r="J108" s="30">
        <v>0.52300000000000002</v>
      </c>
      <c r="K108" s="31">
        <f t="shared" si="11"/>
        <v>19.120458891013385</v>
      </c>
      <c r="L108" s="25">
        <v>10</v>
      </c>
      <c r="M108" s="25">
        <v>10</v>
      </c>
      <c r="N108" s="29">
        <v>5.5353333333333303</v>
      </c>
      <c r="O108" s="29">
        <v>6.798</v>
      </c>
      <c r="P108" s="27">
        <f t="shared" si="12"/>
        <v>0.55353333333333299</v>
      </c>
      <c r="Q108" s="27">
        <f t="shared" si="13"/>
        <v>1.2281103215705174</v>
      </c>
      <c r="R108" s="26">
        <v>3</v>
      </c>
      <c r="S108" s="34" t="s">
        <v>169</v>
      </c>
      <c r="T108" s="34" t="s">
        <v>169</v>
      </c>
      <c r="U108" s="34" t="s">
        <v>169</v>
      </c>
      <c r="V108" s="34" t="s">
        <v>169</v>
      </c>
      <c r="W108" s="33" t="s">
        <v>172</v>
      </c>
      <c r="X108" s="33" t="s">
        <v>172</v>
      </c>
      <c r="Y108" s="33" t="s">
        <v>172</v>
      </c>
      <c r="Z108" s="34" t="s">
        <v>169</v>
      </c>
      <c r="AA108" s="34" t="s">
        <v>169</v>
      </c>
    </row>
    <row r="109" spans="1:27" s="13" customFormat="1" ht="12.75" customHeight="1">
      <c r="A109" s="1">
        <v>57</v>
      </c>
      <c r="B109" s="1">
        <v>43</v>
      </c>
      <c r="C109" s="1" t="s">
        <v>460</v>
      </c>
      <c r="D109" s="16" t="s">
        <v>58</v>
      </c>
      <c r="E109" s="40" t="s">
        <v>291</v>
      </c>
      <c r="F109" s="25" t="s">
        <v>250</v>
      </c>
      <c r="G109" s="26">
        <v>32</v>
      </c>
      <c r="H109" s="29">
        <v>1</v>
      </c>
      <c r="I109" s="25" t="s">
        <v>189</v>
      </c>
      <c r="J109" s="30">
        <v>0.53500000000000003</v>
      </c>
      <c r="K109" s="31">
        <f t="shared" si="11"/>
        <v>18.691588785046729</v>
      </c>
      <c r="L109" s="25">
        <v>10</v>
      </c>
      <c r="M109" s="25">
        <v>10</v>
      </c>
      <c r="N109" s="29">
        <v>5.8125</v>
      </c>
      <c r="O109" s="29">
        <v>6.5</v>
      </c>
      <c r="P109" s="27">
        <f t="shared" si="12"/>
        <v>0.58125000000000004</v>
      </c>
      <c r="Q109" s="27">
        <f t="shared" si="13"/>
        <v>1.118279569892473</v>
      </c>
      <c r="R109" s="26">
        <v>3</v>
      </c>
      <c r="S109" s="34" t="s">
        <v>169</v>
      </c>
      <c r="T109" s="34" t="s">
        <v>169</v>
      </c>
      <c r="U109" s="34" t="s">
        <v>169</v>
      </c>
      <c r="V109" s="34" t="s">
        <v>169</v>
      </c>
      <c r="W109" s="33" t="s">
        <v>172</v>
      </c>
      <c r="X109" s="33" t="s">
        <v>172</v>
      </c>
      <c r="Y109" s="33" t="s">
        <v>172</v>
      </c>
      <c r="Z109" s="34" t="s">
        <v>169</v>
      </c>
      <c r="AA109" s="34" t="s">
        <v>169</v>
      </c>
    </row>
    <row r="110" spans="1:27" s="13" customFormat="1" ht="12.75" customHeight="1">
      <c r="A110" s="1">
        <v>69</v>
      </c>
      <c r="B110" s="1">
        <v>53</v>
      </c>
      <c r="C110" s="3" t="s">
        <v>59</v>
      </c>
      <c r="D110" s="3" t="s">
        <v>37</v>
      </c>
      <c r="E110" s="28" t="s">
        <v>292</v>
      </c>
      <c r="F110" s="25" t="s">
        <v>504</v>
      </c>
      <c r="G110" s="26">
        <v>74</v>
      </c>
      <c r="H110" s="29">
        <v>160</v>
      </c>
      <c r="I110" s="25" t="s">
        <v>195</v>
      </c>
      <c r="J110" s="30">
        <v>134</v>
      </c>
      <c r="K110" s="31">
        <f t="shared" si="11"/>
        <v>11.940298507462687</v>
      </c>
      <c r="L110" s="25">
        <v>10</v>
      </c>
      <c r="M110" s="25">
        <v>10</v>
      </c>
      <c r="N110" s="29">
        <v>5.0999999999999996</v>
      </c>
      <c r="O110" s="29">
        <v>6.12</v>
      </c>
      <c r="P110" s="27">
        <f t="shared" si="12"/>
        <v>0.51</v>
      </c>
      <c r="Q110" s="27">
        <f t="shared" si="13"/>
        <v>1.2000000000000002</v>
      </c>
      <c r="R110" s="26">
        <v>3</v>
      </c>
      <c r="S110" s="33" t="s">
        <v>172</v>
      </c>
      <c r="T110" s="34" t="s">
        <v>169</v>
      </c>
      <c r="U110" s="34" t="s">
        <v>169</v>
      </c>
      <c r="V110" s="34" t="s">
        <v>169</v>
      </c>
      <c r="W110" s="34" t="s">
        <v>169</v>
      </c>
      <c r="X110" s="34" t="s">
        <v>169</v>
      </c>
      <c r="Y110" s="34" t="s">
        <v>169</v>
      </c>
      <c r="Z110" s="33" t="s">
        <v>172</v>
      </c>
      <c r="AA110" s="34" t="s">
        <v>169</v>
      </c>
    </row>
    <row r="111" spans="1:27" s="13" customFormat="1" ht="12.75" customHeight="1">
      <c r="A111" s="1">
        <v>37</v>
      </c>
      <c r="B111" s="1">
        <v>29</v>
      </c>
      <c r="C111" s="1" t="s">
        <v>415</v>
      </c>
      <c r="D111" s="3" t="s">
        <v>39</v>
      </c>
      <c r="E111" s="28" t="s">
        <v>85</v>
      </c>
      <c r="F111" s="25" t="s">
        <v>503</v>
      </c>
      <c r="G111" s="26">
        <v>24</v>
      </c>
      <c r="H111" s="29">
        <v>0.2</v>
      </c>
      <c r="I111" s="25" t="s">
        <v>190</v>
      </c>
      <c r="J111" s="30">
        <v>1</v>
      </c>
      <c r="K111" s="31">
        <f t="shared" si="11"/>
        <v>2.4000000000000004</v>
      </c>
      <c r="L111" s="25">
        <v>12</v>
      </c>
      <c r="M111" s="25">
        <v>12</v>
      </c>
      <c r="N111" s="29">
        <v>4.63</v>
      </c>
      <c r="O111" s="29">
        <v>6.806</v>
      </c>
      <c r="P111" s="27">
        <f t="shared" si="12"/>
        <v>0.38583333333333331</v>
      </c>
      <c r="Q111" s="27">
        <f t="shared" si="13"/>
        <v>1.4699784017278619</v>
      </c>
      <c r="R111" s="26">
        <v>3</v>
      </c>
      <c r="S111" s="34" t="s">
        <v>169</v>
      </c>
      <c r="T111" s="34" t="s">
        <v>169</v>
      </c>
      <c r="U111" s="34" t="s">
        <v>169</v>
      </c>
      <c r="V111" s="34" t="s">
        <v>169</v>
      </c>
      <c r="W111" s="33" t="s">
        <v>172</v>
      </c>
      <c r="X111" s="33" t="s">
        <v>172</v>
      </c>
      <c r="Y111" s="33" t="s">
        <v>172</v>
      </c>
      <c r="Z111" s="34" t="s">
        <v>169</v>
      </c>
      <c r="AA111" s="34" t="s">
        <v>169</v>
      </c>
    </row>
    <row r="112" spans="1:27" s="13" customFormat="1" ht="12.75" customHeight="1">
      <c r="A112" s="1">
        <v>16</v>
      </c>
      <c r="B112" s="1">
        <v>13</v>
      </c>
      <c r="C112" s="1" t="s">
        <v>302</v>
      </c>
      <c r="D112" s="3" t="s">
        <v>14</v>
      </c>
      <c r="E112" s="40" t="s">
        <v>85</v>
      </c>
      <c r="F112" s="25" t="s">
        <v>503</v>
      </c>
      <c r="G112" s="26">
        <v>36</v>
      </c>
      <c r="H112" s="29">
        <v>0.2</v>
      </c>
      <c r="I112" s="25" t="s">
        <v>190</v>
      </c>
      <c r="J112" s="30">
        <v>1</v>
      </c>
      <c r="K112" s="31">
        <f t="shared" si="11"/>
        <v>2.4000000000000004</v>
      </c>
      <c r="L112" s="25">
        <v>12</v>
      </c>
      <c r="M112" s="25">
        <v>12</v>
      </c>
      <c r="N112" s="29">
        <v>6.01</v>
      </c>
      <c r="O112" s="29">
        <v>6.25</v>
      </c>
      <c r="P112" s="27">
        <f t="shared" si="12"/>
        <v>0.50083333333333335</v>
      </c>
      <c r="Q112" s="27">
        <f t="shared" si="13"/>
        <v>1.0399334442595674</v>
      </c>
      <c r="R112" s="26">
        <v>3</v>
      </c>
      <c r="S112" s="34" t="s">
        <v>169</v>
      </c>
      <c r="T112" s="34" t="s">
        <v>169</v>
      </c>
      <c r="U112" s="34" t="s">
        <v>169</v>
      </c>
      <c r="V112" s="34" t="s">
        <v>169</v>
      </c>
      <c r="W112" s="33" t="s">
        <v>172</v>
      </c>
      <c r="X112" s="33" t="s">
        <v>172</v>
      </c>
      <c r="Y112" s="33" t="s">
        <v>172</v>
      </c>
      <c r="Z112" s="34" t="s">
        <v>169</v>
      </c>
      <c r="AA112" s="34" t="s">
        <v>169</v>
      </c>
    </row>
    <row r="113" spans="1:27" s="13" customFormat="1" ht="12.75" customHeight="1">
      <c r="A113" s="1">
        <v>113</v>
      </c>
      <c r="B113" s="1">
        <v>115</v>
      </c>
      <c r="C113" s="1" t="s">
        <v>350</v>
      </c>
      <c r="D113" s="3" t="s">
        <v>15</v>
      </c>
      <c r="E113" s="28" t="s">
        <v>86</v>
      </c>
      <c r="F113" s="25" t="s">
        <v>454</v>
      </c>
      <c r="G113" s="26">
        <v>69</v>
      </c>
      <c r="H113" s="29">
        <v>1</v>
      </c>
      <c r="I113" s="25" t="s">
        <v>368</v>
      </c>
      <c r="J113" s="30">
        <v>1.244</v>
      </c>
      <c r="K113" s="31">
        <f t="shared" si="11"/>
        <v>24.115755627009648</v>
      </c>
      <c r="L113" s="25">
        <v>30</v>
      </c>
      <c r="M113" s="25">
        <v>0</v>
      </c>
      <c r="N113" s="29">
        <v>25.71</v>
      </c>
      <c r="O113" s="29">
        <v>25.83</v>
      </c>
      <c r="P113" s="27">
        <f t="shared" si="12"/>
        <v>0.85699999999999998</v>
      </c>
      <c r="Q113" s="27">
        <f t="shared" si="13"/>
        <v>1.0046674445740955</v>
      </c>
      <c r="R113" s="26">
        <v>2</v>
      </c>
      <c r="S113" s="33" t="s">
        <v>172</v>
      </c>
      <c r="T113" s="33" t="s">
        <v>172</v>
      </c>
      <c r="U113" s="33" t="s">
        <v>172</v>
      </c>
      <c r="V113" s="34" t="s">
        <v>169</v>
      </c>
      <c r="W113" s="33" t="s">
        <v>172</v>
      </c>
      <c r="X113" s="33" t="s">
        <v>172</v>
      </c>
      <c r="Y113" s="33" t="s">
        <v>172</v>
      </c>
      <c r="Z113" s="33" t="s">
        <v>172</v>
      </c>
      <c r="AA113" s="34" t="s">
        <v>169</v>
      </c>
    </row>
    <row r="114" spans="1:27" s="13" customFormat="1" ht="12.75" customHeight="1">
      <c r="A114" s="1">
        <v>60</v>
      </c>
      <c r="B114" s="1">
        <v>45</v>
      </c>
      <c r="C114" s="1" t="s">
        <v>382</v>
      </c>
      <c r="D114" s="3" t="s">
        <v>295</v>
      </c>
      <c r="E114" s="40" t="s">
        <v>86</v>
      </c>
      <c r="F114" s="25" t="s">
        <v>454</v>
      </c>
      <c r="G114" s="26">
        <v>69</v>
      </c>
      <c r="H114" s="29">
        <v>1</v>
      </c>
      <c r="I114" s="25" t="s">
        <v>368</v>
      </c>
      <c r="J114" s="30">
        <v>1.244</v>
      </c>
      <c r="K114" s="31">
        <f t="shared" si="11"/>
        <v>24.115755627009648</v>
      </c>
      <c r="L114" s="25">
        <v>30</v>
      </c>
      <c r="M114" s="25">
        <v>0</v>
      </c>
      <c r="N114" s="29">
        <v>16.88</v>
      </c>
      <c r="O114" s="29">
        <v>13.47</v>
      </c>
      <c r="P114" s="27">
        <f t="shared" si="12"/>
        <v>0.56266666666666665</v>
      </c>
      <c r="Q114" s="27">
        <f t="shared" si="13"/>
        <v>0.79798578199052139</v>
      </c>
      <c r="R114" s="26">
        <v>2</v>
      </c>
      <c r="S114" s="34" t="s">
        <v>169</v>
      </c>
      <c r="T114" s="33" t="s">
        <v>172</v>
      </c>
      <c r="U114" s="34" t="s">
        <v>169</v>
      </c>
      <c r="V114" s="34" t="s">
        <v>169</v>
      </c>
      <c r="W114" s="33" t="s">
        <v>172</v>
      </c>
      <c r="X114" s="33" t="s">
        <v>172</v>
      </c>
      <c r="Y114" s="33" t="s">
        <v>172</v>
      </c>
      <c r="Z114" s="33" t="s">
        <v>172</v>
      </c>
      <c r="AA114" s="34" t="s">
        <v>169</v>
      </c>
    </row>
    <row r="115" spans="1:27" s="13" customFormat="1" ht="12.75" customHeight="1">
      <c r="A115" s="1">
        <v>61</v>
      </c>
      <c r="B115" s="1">
        <v>45</v>
      </c>
      <c r="C115" s="1" t="s">
        <v>382</v>
      </c>
      <c r="D115" s="16" t="s">
        <v>295</v>
      </c>
      <c r="E115" s="28" t="s">
        <v>293</v>
      </c>
      <c r="F115" s="25" t="s">
        <v>251</v>
      </c>
      <c r="G115" s="26">
        <v>232</v>
      </c>
      <c r="H115" s="29">
        <v>0.6</v>
      </c>
      <c r="I115" s="25" t="s">
        <v>443</v>
      </c>
      <c r="J115" s="30">
        <v>1</v>
      </c>
      <c r="K115" s="31">
        <f t="shared" si="11"/>
        <v>6</v>
      </c>
      <c r="L115" s="25">
        <v>10</v>
      </c>
      <c r="M115" s="25">
        <v>10</v>
      </c>
      <c r="N115" s="29">
        <v>4.6639999999999997</v>
      </c>
      <c r="O115" s="32"/>
      <c r="P115" s="27">
        <f t="shared" si="12"/>
        <v>0.46639999999999998</v>
      </c>
      <c r="Q115" s="27"/>
      <c r="R115" s="26">
        <v>3</v>
      </c>
      <c r="S115" s="33" t="s">
        <v>172</v>
      </c>
      <c r="T115" s="34" t="s">
        <v>169</v>
      </c>
      <c r="U115" s="34" t="s">
        <v>169</v>
      </c>
      <c r="V115" s="34" t="s">
        <v>169</v>
      </c>
      <c r="W115" s="34" t="s">
        <v>169</v>
      </c>
      <c r="X115" s="33" t="s">
        <v>172</v>
      </c>
      <c r="Y115" s="33" t="s">
        <v>172</v>
      </c>
      <c r="Z115" s="34" t="s">
        <v>169</v>
      </c>
      <c r="AA115" s="34" t="s">
        <v>169</v>
      </c>
    </row>
    <row r="116" spans="1:27" s="13" customFormat="1" ht="12.75" customHeight="1">
      <c r="A116" s="1">
        <v>132</v>
      </c>
      <c r="B116" s="1">
        <v>133</v>
      </c>
      <c r="C116" s="1" t="s">
        <v>450</v>
      </c>
      <c r="D116" s="3" t="s">
        <v>41</v>
      </c>
      <c r="E116" s="28" t="s">
        <v>294</v>
      </c>
      <c r="F116" s="25" t="s">
        <v>503</v>
      </c>
      <c r="G116" s="26">
        <v>45</v>
      </c>
      <c r="H116" s="29">
        <v>1</v>
      </c>
      <c r="I116" s="25" t="s">
        <v>190</v>
      </c>
      <c r="J116" s="30">
        <v>1</v>
      </c>
      <c r="K116" s="31">
        <f t="shared" si="11"/>
        <v>10</v>
      </c>
      <c r="L116" s="25">
        <v>10</v>
      </c>
      <c r="M116" s="25">
        <v>10</v>
      </c>
      <c r="N116" s="29">
        <v>6.89</v>
      </c>
      <c r="O116" s="32"/>
      <c r="P116" s="27">
        <f t="shared" si="12"/>
        <v>0.68899999999999995</v>
      </c>
      <c r="Q116" s="27"/>
      <c r="R116" s="26">
        <v>3</v>
      </c>
      <c r="S116" s="33" t="s">
        <v>172</v>
      </c>
      <c r="T116" s="34" t="s">
        <v>169</v>
      </c>
      <c r="U116" s="34" t="s">
        <v>169</v>
      </c>
      <c r="V116" s="34" t="s">
        <v>169</v>
      </c>
      <c r="W116" s="33" t="s">
        <v>172</v>
      </c>
      <c r="X116" s="33" t="s">
        <v>172</v>
      </c>
      <c r="Y116" s="33" t="s">
        <v>172</v>
      </c>
      <c r="Z116" s="33" t="s">
        <v>172</v>
      </c>
      <c r="AA116" s="33" t="s">
        <v>172</v>
      </c>
    </row>
    <row r="117" spans="1:27" s="13" customFormat="1" ht="12.75" customHeight="1">
      <c r="A117" s="1">
        <v>133</v>
      </c>
      <c r="B117" s="1">
        <v>133</v>
      </c>
      <c r="C117" s="1" t="s">
        <v>450</v>
      </c>
      <c r="D117" s="16" t="s">
        <v>41</v>
      </c>
      <c r="E117" s="28" t="s">
        <v>178</v>
      </c>
      <c r="F117" s="25" t="s">
        <v>503</v>
      </c>
      <c r="G117" s="26">
        <v>108</v>
      </c>
      <c r="H117" s="29">
        <v>1</v>
      </c>
      <c r="I117" s="25" t="s">
        <v>190</v>
      </c>
      <c r="J117" s="30">
        <v>1</v>
      </c>
      <c r="K117" s="31">
        <f t="shared" si="11"/>
        <v>10</v>
      </c>
      <c r="L117" s="25">
        <v>10</v>
      </c>
      <c r="M117" s="25">
        <v>10</v>
      </c>
      <c r="N117" s="29">
        <v>6.2114814814814796</v>
      </c>
      <c r="O117" s="32"/>
      <c r="P117" s="27">
        <f t="shared" si="12"/>
        <v>0.621148148148148</v>
      </c>
      <c r="Q117" s="27"/>
      <c r="R117" s="26">
        <v>3</v>
      </c>
      <c r="S117" s="33" t="s">
        <v>172</v>
      </c>
      <c r="T117" s="34" t="s">
        <v>169</v>
      </c>
      <c r="U117" s="34" t="s">
        <v>169</v>
      </c>
      <c r="V117" s="34" t="s">
        <v>169</v>
      </c>
      <c r="W117" s="33" t="s">
        <v>172</v>
      </c>
      <c r="X117" s="33" t="s">
        <v>172</v>
      </c>
      <c r="Y117" s="34" t="s">
        <v>169</v>
      </c>
      <c r="Z117" s="33" t="s">
        <v>172</v>
      </c>
      <c r="AA117" s="34" t="s">
        <v>169</v>
      </c>
    </row>
    <row r="118" spans="1:27" s="13" customFormat="1" ht="12.75" customHeight="1">
      <c r="A118" s="1">
        <v>119</v>
      </c>
      <c r="B118" s="1">
        <v>121</v>
      </c>
      <c r="C118" s="1" t="s">
        <v>153</v>
      </c>
      <c r="D118" s="3" t="s">
        <v>42</v>
      </c>
      <c r="E118" s="43" t="s">
        <v>179</v>
      </c>
      <c r="F118" s="25" t="s">
        <v>379</v>
      </c>
      <c r="G118" s="26">
        <v>70</v>
      </c>
      <c r="H118" s="29">
        <v>1</v>
      </c>
      <c r="I118" s="25" t="s">
        <v>532</v>
      </c>
      <c r="J118" s="30">
        <v>5.6879999999999997</v>
      </c>
      <c r="K118" s="31">
        <f t="shared" si="11"/>
        <v>8.7904360056258799</v>
      </c>
      <c r="L118" s="25">
        <v>50</v>
      </c>
      <c r="M118" s="25">
        <v>0</v>
      </c>
      <c r="N118" s="29">
        <v>27.54</v>
      </c>
      <c r="O118" s="32"/>
      <c r="P118" s="27">
        <f t="shared" si="12"/>
        <v>0.55079999999999996</v>
      </c>
      <c r="Q118" s="27"/>
      <c r="R118" s="26">
        <v>3</v>
      </c>
      <c r="S118" s="33" t="s">
        <v>172</v>
      </c>
      <c r="T118" s="33" t="s">
        <v>172</v>
      </c>
      <c r="U118" s="34" t="s">
        <v>169</v>
      </c>
      <c r="V118" s="34" t="s">
        <v>169</v>
      </c>
      <c r="W118" s="34" t="s">
        <v>169</v>
      </c>
      <c r="X118" s="33" t="s">
        <v>172</v>
      </c>
      <c r="Y118" s="33" t="s">
        <v>172</v>
      </c>
      <c r="Z118" s="34" t="s">
        <v>169</v>
      </c>
      <c r="AA118" s="34" t="s">
        <v>169</v>
      </c>
    </row>
    <row r="119" spans="1:27" s="13" customFormat="1" ht="12.75" customHeight="1">
      <c r="A119" s="1">
        <v>70</v>
      </c>
      <c r="B119" s="1">
        <v>54</v>
      </c>
      <c r="C119" s="1" t="s">
        <v>152</v>
      </c>
      <c r="D119" s="3" t="s">
        <v>43</v>
      </c>
      <c r="E119" s="28" t="s">
        <v>180</v>
      </c>
      <c r="F119" s="25" t="s">
        <v>503</v>
      </c>
      <c r="G119" s="26">
        <v>38</v>
      </c>
      <c r="H119" s="29">
        <v>1</v>
      </c>
      <c r="I119" s="25" t="s">
        <v>190</v>
      </c>
      <c r="J119" s="30">
        <v>1</v>
      </c>
      <c r="K119" s="31">
        <f t="shared" si="11"/>
        <v>10</v>
      </c>
      <c r="L119" s="25">
        <v>10</v>
      </c>
      <c r="M119" s="25">
        <v>0</v>
      </c>
      <c r="N119" s="29">
        <v>4.8600000000000003</v>
      </c>
      <c r="O119" s="29">
        <v>5.4432</v>
      </c>
      <c r="P119" s="27">
        <f t="shared" si="12"/>
        <v>0.48600000000000004</v>
      </c>
      <c r="Q119" s="27">
        <f>O119/N119</f>
        <v>1.1199999999999999</v>
      </c>
      <c r="R119" s="26">
        <v>3</v>
      </c>
      <c r="S119" s="33" t="s">
        <v>172</v>
      </c>
      <c r="T119" s="33" t="s">
        <v>172</v>
      </c>
      <c r="U119" s="34" t="s">
        <v>169</v>
      </c>
      <c r="V119" s="34" t="s">
        <v>169</v>
      </c>
      <c r="W119" s="33" t="s">
        <v>172</v>
      </c>
      <c r="X119" s="33" t="s">
        <v>172</v>
      </c>
      <c r="Y119" s="33" t="s">
        <v>172</v>
      </c>
      <c r="Z119" s="34" t="s">
        <v>169</v>
      </c>
      <c r="AA119" s="34" t="s">
        <v>169</v>
      </c>
    </row>
    <row r="120" spans="1:27" s="13" customFormat="1" ht="12.75" customHeight="1">
      <c r="A120" s="1">
        <v>86</v>
      </c>
      <c r="B120" s="1">
        <v>66</v>
      </c>
      <c r="C120" s="1" t="s">
        <v>515</v>
      </c>
      <c r="D120" s="3" t="s">
        <v>44</v>
      </c>
      <c r="E120" s="28" t="s">
        <v>87</v>
      </c>
      <c r="F120" s="25" t="s">
        <v>309</v>
      </c>
      <c r="G120" s="26">
        <v>64</v>
      </c>
      <c r="H120" s="29">
        <v>3.3333333333333E-2</v>
      </c>
      <c r="I120" s="25" t="s">
        <v>443</v>
      </c>
      <c r="J120" s="30">
        <v>0.92500000000000004</v>
      </c>
      <c r="K120" s="31">
        <f t="shared" si="11"/>
        <v>0.36036036036035674</v>
      </c>
      <c r="L120" s="25">
        <v>10</v>
      </c>
      <c r="M120" s="25">
        <v>10</v>
      </c>
      <c r="N120" s="29">
        <v>2.2400000000000002</v>
      </c>
      <c r="O120" s="29">
        <v>1.45</v>
      </c>
      <c r="P120" s="27">
        <f t="shared" si="12"/>
        <v>0.22400000000000003</v>
      </c>
      <c r="Q120" s="27">
        <f>O120/N120</f>
        <v>0.64732142857142849</v>
      </c>
      <c r="R120" s="26">
        <v>3</v>
      </c>
      <c r="S120" s="33" t="s">
        <v>172</v>
      </c>
      <c r="T120" s="34" t="s">
        <v>169</v>
      </c>
      <c r="U120" s="34" t="s">
        <v>169</v>
      </c>
      <c r="V120" s="34" t="s">
        <v>169</v>
      </c>
      <c r="W120" s="34" t="s">
        <v>169</v>
      </c>
      <c r="X120" s="33" t="s">
        <v>172</v>
      </c>
      <c r="Y120" s="33" t="s">
        <v>172</v>
      </c>
      <c r="Z120" s="34" t="s">
        <v>169</v>
      </c>
      <c r="AA120" s="34" t="s">
        <v>169</v>
      </c>
    </row>
    <row r="121" spans="1:27" s="13" customFormat="1" ht="12.75" customHeight="1">
      <c r="A121" s="1">
        <v>131</v>
      </c>
      <c r="B121" s="1">
        <v>132</v>
      </c>
      <c r="C121" s="1" t="s">
        <v>385</v>
      </c>
      <c r="D121" s="3" t="s">
        <v>247</v>
      </c>
      <c r="E121" s="43" t="s">
        <v>88</v>
      </c>
      <c r="F121" s="25" t="s">
        <v>421</v>
      </c>
      <c r="G121" s="26">
        <v>38</v>
      </c>
      <c r="H121" s="29">
        <v>1</v>
      </c>
      <c r="I121" s="25" t="s">
        <v>190</v>
      </c>
      <c r="J121" s="30">
        <v>1</v>
      </c>
      <c r="K121" s="31">
        <f t="shared" si="11"/>
        <v>10</v>
      </c>
      <c r="L121" s="25">
        <v>10</v>
      </c>
      <c r="M121" s="25">
        <v>0</v>
      </c>
      <c r="N121" s="29"/>
      <c r="O121" s="29"/>
      <c r="P121" s="39"/>
      <c r="Q121" s="39"/>
      <c r="R121" s="26">
        <v>3</v>
      </c>
      <c r="S121" s="33" t="s">
        <v>172</v>
      </c>
      <c r="T121" s="33" t="s">
        <v>172</v>
      </c>
      <c r="U121" s="34" t="s">
        <v>169</v>
      </c>
      <c r="V121" s="34" t="s">
        <v>169</v>
      </c>
      <c r="W121" s="33" t="s">
        <v>172</v>
      </c>
      <c r="X121" s="33" t="s">
        <v>172</v>
      </c>
      <c r="Y121" s="33" t="s">
        <v>172</v>
      </c>
      <c r="Z121" s="33" t="s">
        <v>172</v>
      </c>
      <c r="AA121" s="34" t="s">
        <v>169</v>
      </c>
    </row>
    <row r="122" spans="1:27" s="13" customFormat="1" ht="12.75" customHeight="1">
      <c r="A122" s="1">
        <v>89</v>
      </c>
      <c r="B122" s="1">
        <v>69</v>
      </c>
      <c r="C122" s="1" t="s">
        <v>144</v>
      </c>
      <c r="D122" s="3" t="s">
        <v>45</v>
      </c>
      <c r="E122" s="28" t="s">
        <v>181</v>
      </c>
      <c r="F122" s="25" t="s">
        <v>401</v>
      </c>
      <c r="G122" s="26">
        <v>851</v>
      </c>
      <c r="H122" s="29">
        <v>0.02</v>
      </c>
      <c r="I122" s="25" t="s">
        <v>389</v>
      </c>
      <c r="J122" s="30">
        <v>0.84</v>
      </c>
      <c r="K122" s="31">
        <f t="shared" si="11"/>
        <v>4.7619047619047619</v>
      </c>
      <c r="L122" s="25">
        <v>200</v>
      </c>
      <c r="M122" s="25">
        <v>0</v>
      </c>
      <c r="N122" s="29">
        <v>91.16</v>
      </c>
      <c r="O122" s="29">
        <v>94.3</v>
      </c>
      <c r="P122" s="27">
        <f t="shared" ref="P122:P135" si="14">N122/L122</f>
        <v>0.45579999999999998</v>
      </c>
      <c r="Q122" s="27">
        <f>O122/N122</f>
        <v>1.0344449319877138</v>
      </c>
      <c r="R122" s="26">
        <v>3</v>
      </c>
      <c r="S122" s="33" t="s">
        <v>172</v>
      </c>
      <c r="T122" s="33" t="s">
        <v>172</v>
      </c>
      <c r="U122" s="34" t="s">
        <v>169</v>
      </c>
      <c r="V122" s="34" t="s">
        <v>169</v>
      </c>
      <c r="W122" s="33" t="s">
        <v>172</v>
      </c>
      <c r="X122" s="33" t="s">
        <v>172</v>
      </c>
      <c r="Y122" s="34" t="s">
        <v>169</v>
      </c>
      <c r="Z122" s="33" t="s">
        <v>172</v>
      </c>
      <c r="AA122" s="34" t="s">
        <v>169</v>
      </c>
    </row>
    <row r="123" spans="1:27" s="13" customFormat="1" ht="12.75" customHeight="1">
      <c r="A123" s="1">
        <v>85</v>
      </c>
      <c r="B123" s="1">
        <v>65</v>
      </c>
      <c r="C123" s="1" t="s">
        <v>369</v>
      </c>
      <c r="D123" s="16" t="s">
        <v>57</v>
      </c>
      <c r="E123" s="28" t="s">
        <v>182</v>
      </c>
      <c r="F123" s="25" t="s">
        <v>397</v>
      </c>
      <c r="G123" s="26">
        <v>186</v>
      </c>
      <c r="H123" s="29">
        <v>1</v>
      </c>
      <c r="I123" s="25" t="s">
        <v>407</v>
      </c>
      <c r="J123" s="30">
        <v>580.45699999999999</v>
      </c>
      <c r="K123" s="31">
        <f t="shared" si="11"/>
        <v>6.891121995255463</v>
      </c>
      <c r="L123" s="25">
        <v>4000</v>
      </c>
      <c r="M123" s="25">
        <v>0</v>
      </c>
      <c r="N123" s="29">
        <v>1960</v>
      </c>
      <c r="O123" s="29">
        <v>1940.4</v>
      </c>
      <c r="P123" s="27">
        <f t="shared" si="14"/>
        <v>0.49</v>
      </c>
      <c r="Q123" s="27">
        <f>O123/N123</f>
        <v>0.99</v>
      </c>
      <c r="R123" s="26">
        <v>3</v>
      </c>
      <c r="S123" s="33" t="s">
        <v>172</v>
      </c>
      <c r="T123" s="33" t="s">
        <v>172</v>
      </c>
      <c r="U123" s="34" t="s">
        <v>169</v>
      </c>
      <c r="V123" s="33" t="s">
        <v>172</v>
      </c>
      <c r="W123" s="33" t="s">
        <v>172</v>
      </c>
      <c r="X123" s="33" t="s">
        <v>172</v>
      </c>
      <c r="Y123" s="33" t="s">
        <v>172</v>
      </c>
      <c r="Z123" s="33" t="s">
        <v>172</v>
      </c>
      <c r="AA123" s="34" t="s">
        <v>169</v>
      </c>
    </row>
    <row r="124" spans="1:27" s="13" customFormat="1" ht="12.75" customHeight="1">
      <c r="A124" s="1">
        <v>154</v>
      </c>
      <c r="B124" s="1">
        <v>200</v>
      </c>
      <c r="C124" s="1" t="s">
        <v>143</v>
      </c>
      <c r="D124" s="3" t="s">
        <v>142</v>
      </c>
      <c r="E124" s="28" t="s">
        <v>89</v>
      </c>
      <c r="F124" s="25" t="s">
        <v>525</v>
      </c>
      <c r="G124" s="26">
        <v>36</v>
      </c>
      <c r="H124" s="29">
        <v>8.3000000000000004E-2</v>
      </c>
      <c r="I124" s="25" t="s">
        <v>443</v>
      </c>
      <c r="J124" s="30">
        <v>0.89300000000000002</v>
      </c>
      <c r="K124" s="31">
        <f t="shared" si="11"/>
        <v>0.92945128779395303</v>
      </c>
      <c r="L124" s="25">
        <v>10</v>
      </c>
      <c r="M124" s="25">
        <v>10</v>
      </c>
      <c r="N124" s="29">
        <v>4.3899999999999997</v>
      </c>
      <c r="O124" s="32"/>
      <c r="P124" s="27">
        <f t="shared" si="14"/>
        <v>0.43899999999999995</v>
      </c>
      <c r="Q124" s="27"/>
      <c r="R124" s="26">
        <v>3</v>
      </c>
      <c r="S124" s="33" t="s">
        <v>172</v>
      </c>
      <c r="T124" s="34" t="s">
        <v>169</v>
      </c>
      <c r="U124" s="34" t="s">
        <v>169</v>
      </c>
      <c r="V124" s="34" t="s">
        <v>169</v>
      </c>
      <c r="W124" s="34" t="s">
        <v>169</v>
      </c>
      <c r="X124" s="34" t="s">
        <v>169</v>
      </c>
      <c r="Y124" s="34" t="s">
        <v>169</v>
      </c>
      <c r="Z124" s="34" t="s">
        <v>169</v>
      </c>
      <c r="AA124" s="34" t="s">
        <v>169</v>
      </c>
    </row>
    <row r="125" spans="1:27" s="13" customFormat="1" ht="12.75" customHeight="1">
      <c r="A125" s="1">
        <v>55</v>
      </c>
      <c r="B125" s="1">
        <v>41</v>
      </c>
      <c r="C125" s="1" t="s">
        <v>241</v>
      </c>
      <c r="D125" s="3" t="s">
        <v>46</v>
      </c>
      <c r="E125" s="40" t="s">
        <v>89</v>
      </c>
      <c r="F125" s="25" t="s">
        <v>509</v>
      </c>
      <c r="G125" s="26">
        <v>34</v>
      </c>
      <c r="H125" s="29">
        <v>12</v>
      </c>
      <c r="I125" s="25" t="s">
        <v>435</v>
      </c>
      <c r="J125" s="30">
        <v>116.459</v>
      </c>
      <c r="K125" s="31">
        <f t="shared" si="11"/>
        <v>1.0304055504512317</v>
      </c>
      <c r="L125" s="25">
        <v>10</v>
      </c>
      <c r="M125" s="25">
        <v>10</v>
      </c>
      <c r="N125" s="29">
        <v>4.47</v>
      </c>
      <c r="O125" s="32"/>
      <c r="P125" s="27">
        <f t="shared" si="14"/>
        <v>0.44699999999999995</v>
      </c>
      <c r="Q125" s="27"/>
      <c r="R125" s="26">
        <v>3</v>
      </c>
      <c r="S125" s="33" t="s">
        <v>172</v>
      </c>
      <c r="T125" s="34" t="s">
        <v>169</v>
      </c>
      <c r="U125" s="34" t="s">
        <v>169</v>
      </c>
      <c r="V125" s="34" t="s">
        <v>169</v>
      </c>
      <c r="W125" s="34" t="s">
        <v>169</v>
      </c>
      <c r="X125" s="34" t="s">
        <v>169</v>
      </c>
      <c r="Y125" s="34" t="s">
        <v>169</v>
      </c>
      <c r="Z125" s="34" t="s">
        <v>169</v>
      </c>
      <c r="AA125" s="34" t="s">
        <v>169</v>
      </c>
    </row>
    <row r="126" spans="1:27" s="13" customFormat="1" ht="12.75" customHeight="1">
      <c r="A126" s="1">
        <v>98</v>
      </c>
      <c r="B126" s="1">
        <v>106</v>
      </c>
      <c r="C126" s="1" t="s">
        <v>392</v>
      </c>
      <c r="D126" s="3" t="s">
        <v>24</v>
      </c>
      <c r="E126" s="28" t="s">
        <v>183</v>
      </c>
      <c r="F126" s="25" t="s">
        <v>503</v>
      </c>
      <c r="G126" s="26">
        <v>32</v>
      </c>
      <c r="H126" s="29">
        <v>1</v>
      </c>
      <c r="I126" s="25" t="s">
        <v>190</v>
      </c>
      <c r="J126" s="30">
        <v>1</v>
      </c>
      <c r="K126" s="31">
        <f t="shared" si="11"/>
        <v>10</v>
      </c>
      <c r="L126" s="25">
        <v>10</v>
      </c>
      <c r="M126" s="25">
        <v>10</v>
      </c>
      <c r="N126" s="29">
        <v>4.4000000000000004</v>
      </c>
      <c r="O126" s="29">
        <v>2.25</v>
      </c>
      <c r="P126" s="27">
        <f t="shared" si="14"/>
        <v>0.44000000000000006</v>
      </c>
      <c r="Q126" s="27">
        <f>O126/N126</f>
        <v>0.51136363636363635</v>
      </c>
      <c r="R126" s="26">
        <v>3</v>
      </c>
      <c r="S126" s="34" t="s">
        <v>169</v>
      </c>
      <c r="T126" s="34" t="s">
        <v>169</v>
      </c>
      <c r="U126" s="34" t="s">
        <v>169</v>
      </c>
      <c r="V126" s="34" t="s">
        <v>169</v>
      </c>
      <c r="W126" s="33" t="s">
        <v>172</v>
      </c>
      <c r="X126" s="33" t="s">
        <v>172</v>
      </c>
      <c r="Y126" s="33" t="s">
        <v>172</v>
      </c>
      <c r="Z126" s="33" t="s">
        <v>172</v>
      </c>
      <c r="AA126" s="34" t="s">
        <v>169</v>
      </c>
    </row>
    <row r="127" spans="1:27" s="13" customFormat="1" ht="12.75" customHeight="1">
      <c r="A127" s="1">
        <v>123</v>
      </c>
      <c r="B127" s="1">
        <v>125</v>
      </c>
      <c r="C127" s="1" t="s">
        <v>467</v>
      </c>
      <c r="D127" s="3" t="s">
        <v>427</v>
      </c>
      <c r="E127" s="40" t="s">
        <v>183</v>
      </c>
      <c r="F127" s="25" t="s">
        <v>503</v>
      </c>
      <c r="G127" s="26">
        <v>24</v>
      </c>
      <c r="H127" s="29">
        <v>1</v>
      </c>
      <c r="I127" s="25" t="s">
        <v>190</v>
      </c>
      <c r="J127" s="30">
        <v>1</v>
      </c>
      <c r="K127" s="31">
        <f t="shared" si="11"/>
        <v>10</v>
      </c>
      <c r="L127" s="25">
        <v>10</v>
      </c>
      <c r="M127" s="25">
        <v>10</v>
      </c>
      <c r="N127" s="29">
        <v>5.75</v>
      </c>
      <c r="O127" s="29">
        <v>7.2</v>
      </c>
      <c r="P127" s="27">
        <f t="shared" si="14"/>
        <v>0.57499999999999996</v>
      </c>
      <c r="Q127" s="27">
        <f>O127/N127</f>
        <v>1.2521739130434784</v>
      </c>
      <c r="R127" s="26">
        <v>3</v>
      </c>
      <c r="S127" s="34" t="s">
        <v>169</v>
      </c>
      <c r="T127" s="34" t="s">
        <v>169</v>
      </c>
      <c r="U127" s="34" t="s">
        <v>169</v>
      </c>
      <c r="V127" s="34" t="s">
        <v>169</v>
      </c>
      <c r="W127" s="34" t="s">
        <v>169</v>
      </c>
      <c r="X127" s="33" t="s">
        <v>172</v>
      </c>
      <c r="Y127" s="33" t="s">
        <v>172</v>
      </c>
      <c r="Z127" s="33" t="s">
        <v>172</v>
      </c>
      <c r="AA127" s="34" t="s">
        <v>169</v>
      </c>
    </row>
    <row r="128" spans="1:27" s="13" customFormat="1" ht="12.75" customHeight="1">
      <c r="A128" s="1">
        <v>92</v>
      </c>
      <c r="B128" s="1">
        <v>72</v>
      </c>
      <c r="C128" s="3" t="s">
        <v>25</v>
      </c>
      <c r="D128" s="3" t="s">
        <v>26</v>
      </c>
      <c r="E128" s="28" t="s">
        <v>106</v>
      </c>
      <c r="F128" s="25" t="s">
        <v>503</v>
      </c>
      <c r="G128" s="26">
        <v>155</v>
      </c>
      <c r="H128" s="29">
        <v>1.0000000000000001E-9</v>
      </c>
      <c r="I128" s="25" t="s">
        <v>190</v>
      </c>
      <c r="J128" s="30">
        <v>1</v>
      </c>
      <c r="K128" s="31">
        <f t="shared" si="11"/>
        <v>3.0000000000000004E-8</v>
      </c>
      <c r="L128" s="25">
        <v>30</v>
      </c>
      <c r="M128" s="25">
        <v>0</v>
      </c>
      <c r="N128" s="29">
        <v>12.91</v>
      </c>
      <c r="O128" s="32"/>
      <c r="P128" s="27">
        <f t="shared" si="14"/>
        <v>0.43033333333333335</v>
      </c>
      <c r="Q128" s="27"/>
      <c r="R128" s="26">
        <v>3</v>
      </c>
      <c r="S128" s="33" t="s">
        <v>172</v>
      </c>
      <c r="T128" s="33" t="s">
        <v>172</v>
      </c>
      <c r="U128" s="34" t="s">
        <v>169</v>
      </c>
      <c r="V128" s="33" t="s">
        <v>172</v>
      </c>
      <c r="W128" s="33" t="s">
        <v>172</v>
      </c>
      <c r="X128" s="33" t="s">
        <v>172</v>
      </c>
      <c r="Y128" s="33" t="s">
        <v>172</v>
      </c>
      <c r="Z128" s="33" t="s">
        <v>172</v>
      </c>
      <c r="AA128" s="33" t="s">
        <v>172</v>
      </c>
    </row>
    <row r="129" spans="1:27" s="13" customFormat="1" ht="12.75" customHeight="1">
      <c r="A129" s="1">
        <v>158</v>
      </c>
      <c r="B129" s="1">
        <v>204</v>
      </c>
      <c r="C129" s="1" t="s">
        <v>436</v>
      </c>
      <c r="D129" s="3" t="s">
        <v>10</v>
      </c>
      <c r="E129" s="28" t="s">
        <v>107</v>
      </c>
      <c r="F129" s="35" t="s">
        <v>464</v>
      </c>
      <c r="G129" s="36">
        <v>52</v>
      </c>
      <c r="H129" s="37">
        <v>1</v>
      </c>
      <c r="I129" s="35" t="s">
        <v>306</v>
      </c>
      <c r="J129" s="38">
        <v>3.5880000000000001</v>
      </c>
      <c r="K129" s="31">
        <f t="shared" ref="K129:K160" si="15">(L129*H129)/J129</f>
        <v>5.5741360089186172</v>
      </c>
      <c r="L129" s="35">
        <v>20</v>
      </c>
      <c r="M129" s="35">
        <v>0</v>
      </c>
      <c r="N129" s="37">
        <v>13.38</v>
      </c>
      <c r="O129" s="37"/>
      <c r="P129" s="27">
        <f t="shared" si="14"/>
        <v>0.66900000000000004</v>
      </c>
      <c r="Q129" s="27"/>
      <c r="R129" s="36">
        <v>3</v>
      </c>
      <c r="S129" s="33" t="s">
        <v>172</v>
      </c>
      <c r="T129" s="33" t="s">
        <v>172</v>
      </c>
      <c r="U129" s="34" t="s">
        <v>169</v>
      </c>
      <c r="V129" s="34" t="s">
        <v>169</v>
      </c>
      <c r="W129" s="33" t="s">
        <v>172</v>
      </c>
      <c r="X129" s="33" t="s">
        <v>172</v>
      </c>
      <c r="Y129" s="33" t="s">
        <v>172</v>
      </c>
      <c r="Z129" s="33" t="s">
        <v>172</v>
      </c>
      <c r="AA129" s="33" t="s">
        <v>172</v>
      </c>
    </row>
    <row r="130" spans="1:27" s="13" customFormat="1" ht="12.75" customHeight="1">
      <c r="A130" s="7">
        <v>167</v>
      </c>
      <c r="B130" s="1">
        <v>214</v>
      </c>
      <c r="C130" s="1" t="s">
        <v>475</v>
      </c>
      <c r="D130" s="3" t="s">
        <v>30</v>
      </c>
      <c r="E130" s="28" t="s">
        <v>90</v>
      </c>
      <c r="F130" s="25" t="s">
        <v>503</v>
      </c>
      <c r="G130" s="26">
        <v>502</v>
      </c>
      <c r="H130" s="29">
        <v>1</v>
      </c>
      <c r="I130" s="25" t="s">
        <v>413</v>
      </c>
      <c r="J130" s="30">
        <v>1</v>
      </c>
      <c r="K130" s="31">
        <f t="shared" si="15"/>
        <v>50</v>
      </c>
      <c r="L130" s="44">
        <v>50</v>
      </c>
      <c r="M130" s="25">
        <v>0</v>
      </c>
      <c r="N130" s="29">
        <v>18.82</v>
      </c>
      <c r="O130" s="29">
        <v>18.02</v>
      </c>
      <c r="P130" s="27">
        <f t="shared" si="14"/>
        <v>0.37640000000000001</v>
      </c>
      <c r="Q130" s="27">
        <f>O130/N130</f>
        <v>0.95749202975557912</v>
      </c>
      <c r="R130" s="26">
        <v>3</v>
      </c>
      <c r="S130" s="33" t="s">
        <v>172</v>
      </c>
      <c r="T130" s="33" t="s">
        <v>172</v>
      </c>
      <c r="U130" s="34" t="s">
        <v>169</v>
      </c>
      <c r="V130" s="34" t="s">
        <v>169</v>
      </c>
      <c r="W130" s="34" t="s">
        <v>169</v>
      </c>
      <c r="X130" s="34" t="s">
        <v>169</v>
      </c>
      <c r="Y130" s="34" t="s">
        <v>169</v>
      </c>
      <c r="Z130" s="34" t="s">
        <v>169</v>
      </c>
      <c r="AA130" s="34" t="s">
        <v>169</v>
      </c>
    </row>
    <row r="131" spans="1:27" s="13" customFormat="1" ht="12.75" customHeight="1">
      <c r="A131" s="1">
        <v>81</v>
      </c>
      <c r="B131" s="1">
        <v>64</v>
      </c>
      <c r="C131" s="1" t="s">
        <v>354</v>
      </c>
      <c r="D131" s="3" t="s">
        <v>31</v>
      </c>
      <c r="E131" s="28" t="s">
        <v>108</v>
      </c>
      <c r="F131" s="25" t="s">
        <v>383</v>
      </c>
      <c r="G131" s="26">
        <v>188</v>
      </c>
      <c r="H131" s="29">
        <v>1</v>
      </c>
      <c r="I131" s="25" t="s">
        <v>197</v>
      </c>
      <c r="J131" s="30">
        <v>1513.0609999999999</v>
      </c>
      <c r="K131" s="31">
        <f t="shared" si="15"/>
        <v>5.287295092530969</v>
      </c>
      <c r="L131" s="25">
        <v>8000</v>
      </c>
      <c r="M131" s="25">
        <v>0</v>
      </c>
      <c r="N131" s="29">
        <v>3745</v>
      </c>
      <c r="O131" s="29">
        <v>4875.99</v>
      </c>
      <c r="P131" s="27">
        <f t="shared" si="14"/>
        <v>0.46812500000000001</v>
      </c>
      <c r="Q131" s="27">
        <f>O131/N131</f>
        <v>1.302</v>
      </c>
      <c r="R131" s="26">
        <v>3</v>
      </c>
      <c r="S131" s="33" t="s">
        <v>172</v>
      </c>
      <c r="T131" s="33" t="s">
        <v>172</v>
      </c>
      <c r="U131" s="34" t="s">
        <v>169</v>
      </c>
      <c r="V131" s="33" t="s">
        <v>172</v>
      </c>
      <c r="W131" s="34" t="s">
        <v>169</v>
      </c>
      <c r="X131" s="33" t="s">
        <v>172</v>
      </c>
      <c r="Y131" s="34" t="s">
        <v>169</v>
      </c>
      <c r="Z131" s="34" t="s">
        <v>169</v>
      </c>
      <c r="AA131" s="34" t="s">
        <v>169</v>
      </c>
    </row>
    <row r="132" spans="1:27" s="13" customFormat="1" ht="12.75" customHeight="1">
      <c r="A132" s="1">
        <v>36</v>
      </c>
      <c r="B132" s="1">
        <v>28</v>
      </c>
      <c r="C132" s="1" t="s">
        <v>431</v>
      </c>
      <c r="D132" s="3" t="s">
        <v>32</v>
      </c>
      <c r="E132" s="28" t="s">
        <v>109</v>
      </c>
      <c r="F132" s="25" t="s">
        <v>503</v>
      </c>
      <c r="G132" s="26">
        <v>486</v>
      </c>
      <c r="H132" s="29">
        <v>0.05</v>
      </c>
      <c r="I132" s="25" t="s">
        <v>342</v>
      </c>
      <c r="J132" s="30">
        <v>1</v>
      </c>
      <c r="K132" s="31">
        <f t="shared" si="15"/>
        <v>5</v>
      </c>
      <c r="L132" s="25">
        <v>100</v>
      </c>
      <c r="M132" s="25">
        <v>0</v>
      </c>
      <c r="N132" s="29">
        <v>25.94</v>
      </c>
      <c r="O132" s="29">
        <v>17.309999999999999</v>
      </c>
      <c r="P132" s="27">
        <f t="shared" si="14"/>
        <v>0.25940000000000002</v>
      </c>
      <c r="Q132" s="27">
        <f>O132/N132</f>
        <v>0.66730917501927511</v>
      </c>
      <c r="R132" s="26">
        <v>3</v>
      </c>
      <c r="S132" s="33" t="s">
        <v>172</v>
      </c>
      <c r="T132" s="33" t="s">
        <v>172</v>
      </c>
      <c r="U132" s="34" t="s">
        <v>169</v>
      </c>
      <c r="V132" s="34" t="s">
        <v>169</v>
      </c>
      <c r="W132" s="33" t="s">
        <v>172</v>
      </c>
      <c r="X132" s="33" t="s">
        <v>172</v>
      </c>
      <c r="Y132" s="34" t="s">
        <v>169</v>
      </c>
      <c r="Z132" s="34" t="s">
        <v>169</v>
      </c>
      <c r="AA132" s="34" t="s">
        <v>169</v>
      </c>
    </row>
    <row r="133" spans="1:27" s="13" customFormat="1" ht="12.75" customHeight="1">
      <c r="A133" s="1">
        <v>9</v>
      </c>
      <c r="B133" s="1">
        <v>6</v>
      </c>
      <c r="C133" s="1" t="s">
        <v>378</v>
      </c>
      <c r="D133" s="3" t="s">
        <v>33</v>
      </c>
      <c r="E133" s="28" t="s">
        <v>110</v>
      </c>
      <c r="F133" s="25" t="s">
        <v>525</v>
      </c>
      <c r="G133" s="26">
        <v>58</v>
      </c>
      <c r="H133" s="29">
        <v>0.5</v>
      </c>
      <c r="I133" s="25" t="s">
        <v>443</v>
      </c>
      <c r="J133" s="30">
        <v>0.88500000000000001</v>
      </c>
      <c r="K133" s="31">
        <f t="shared" si="15"/>
        <v>5.6497175141242941</v>
      </c>
      <c r="L133" s="25">
        <v>10</v>
      </c>
      <c r="M133" s="25">
        <v>0</v>
      </c>
      <c r="N133" s="29">
        <v>6.17</v>
      </c>
      <c r="O133" s="29">
        <v>5.56</v>
      </c>
      <c r="P133" s="27">
        <f t="shared" si="14"/>
        <v>0.61699999999999999</v>
      </c>
      <c r="Q133" s="27">
        <f>O133/N133</f>
        <v>0.90113452188006482</v>
      </c>
      <c r="R133" s="26">
        <v>3</v>
      </c>
      <c r="S133" s="33" t="s">
        <v>172</v>
      </c>
      <c r="T133" s="33" t="s">
        <v>172</v>
      </c>
      <c r="U133" s="34" t="s">
        <v>169</v>
      </c>
      <c r="V133" s="34" t="s">
        <v>169</v>
      </c>
      <c r="W133" s="33" t="s">
        <v>172</v>
      </c>
      <c r="X133" s="33" t="s">
        <v>172</v>
      </c>
      <c r="Y133" s="33" t="s">
        <v>172</v>
      </c>
      <c r="Z133" s="33" t="s">
        <v>172</v>
      </c>
      <c r="AA133" s="34" t="s">
        <v>169</v>
      </c>
    </row>
    <row r="134" spans="1:27" s="13" customFormat="1" ht="12.75" customHeight="1">
      <c r="A134" s="1">
        <v>106</v>
      </c>
      <c r="B134" s="1">
        <v>109</v>
      </c>
      <c r="C134" s="1" t="s">
        <v>507</v>
      </c>
      <c r="D134" s="3" t="s">
        <v>34</v>
      </c>
      <c r="E134" s="40" t="s">
        <v>110</v>
      </c>
      <c r="F134" s="25" t="s">
        <v>470</v>
      </c>
      <c r="G134" s="26">
        <v>60</v>
      </c>
      <c r="H134" s="29">
        <v>1</v>
      </c>
      <c r="I134" s="25" t="s">
        <v>477</v>
      </c>
      <c r="J134" s="30">
        <v>0.92700000000000005</v>
      </c>
      <c r="K134" s="31">
        <f t="shared" si="15"/>
        <v>10.787486515641856</v>
      </c>
      <c r="L134" s="25">
        <v>10</v>
      </c>
      <c r="M134" s="25">
        <v>0</v>
      </c>
      <c r="N134" s="29">
        <v>6.95</v>
      </c>
      <c r="O134" s="29">
        <v>9.2200000000000006</v>
      </c>
      <c r="P134" s="27">
        <f t="shared" si="14"/>
        <v>0.69500000000000006</v>
      </c>
      <c r="Q134" s="27">
        <f>O134/N134</f>
        <v>1.3266187050359712</v>
      </c>
      <c r="R134" s="26">
        <v>3</v>
      </c>
      <c r="S134" s="33" t="s">
        <v>172</v>
      </c>
      <c r="T134" s="33" t="s">
        <v>172</v>
      </c>
      <c r="U134" s="34" t="s">
        <v>169</v>
      </c>
      <c r="V134" s="34" t="s">
        <v>169</v>
      </c>
      <c r="W134" s="33" t="s">
        <v>172</v>
      </c>
      <c r="X134" s="33" t="s">
        <v>172</v>
      </c>
      <c r="Y134" s="33" t="s">
        <v>172</v>
      </c>
      <c r="Z134" s="33" t="s">
        <v>172</v>
      </c>
      <c r="AA134" s="34" t="s">
        <v>169</v>
      </c>
    </row>
    <row r="135" spans="1:27" s="13" customFormat="1" ht="12.75" customHeight="1">
      <c r="A135" s="1">
        <v>120</v>
      </c>
      <c r="B135" s="1">
        <v>122</v>
      </c>
      <c r="C135" s="1" t="s">
        <v>522</v>
      </c>
      <c r="D135" s="3" t="s">
        <v>35</v>
      </c>
      <c r="E135" s="28" t="s">
        <v>91</v>
      </c>
      <c r="F135" s="25" t="s">
        <v>485</v>
      </c>
      <c r="G135" s="26">
        <v>41</v>
      </c>
      <c r="H135" s="29">
        <v>1</v>
      </c>
      <c r="I135" s="25" t="s">
        <v>480</v>
      </c>
      <c r="J135" s="30">
        <v>1.54</v>
      </c>
      <c r="K135" s="31">
        <f t="shared" si="15"/>
        <v>6.4935064935064934</v>
      </c>
      <c r="L135" s="25">
        <v>10</v>
      </c>
      <c r="M135" s="25">
        <v>0</v>
      </c>
      <c r="N135" s="29">
        <v>6.59</v>
      </c>
      <c r="O135" s="32"/>
      <c r="P135" s="27">
        <f t="shared" si="14"/>
        <v>0.65900000000000003</v>
      </c>
      <c r="Q135" s="27"/>
      <c r="R135" s="26">
        <v>3</v>
      </c>
      <c r="S135" s="33" t="s">
        <v>172</v>
      </c>
      <c r="T135" s="33" t="s">
        <v>172</v>
      </c>
      <c r="U135" s="34" t="s">
        <v>169</v>
      </c>
      <c r="V135" s="34" t="s">
        <v>169</v>
      </c>
      <c r="W135" s="34" t="s">
        <v>169</v>
      </c>
      <c r="X135" s="33" t="s">
        <v>172</v>
      </c>
      <c r="Y135" s="33" t="s">
        <v>172</v>
      </c>
      <c r="Z135" s="33" t="s">
        <v>172</v>
      </c>
      <c r="AA135" s="34" t="s">
        <v>169</v>
      </c>
    </row>
    <row r="136" spans="1:27" s="13" customFormat="1" ht="12.75" customHeight="1">
      <c r="A136" s="1">
        <v>175</v>
      </c>
      <c r="B136" s="1">
        <v>222</v>
      </c>
      <c r="C136" s="3" t="s">
        <v>246</v>
      </c>
      <c r="D136" s="2" t="s">
        <v>36</v>
      </c>
      <c r="E136" s="28" t="s">
        <v>92</v>
      </c>
      <c r="F136" s="25" t="s">
        <v>503</v>
      </c>
      <c r="G136" s="26">
        <v>24</v>
      </c>
      <c r="H136" s="29">
        <v>1</v>
      </c>
      <c r="I136" s="25" t="s">
        <v>190</v>
      </c>
      <c r="J136" s="30">
        <v>1</v>
      </c>
      <c r="K136" s="31">
        <f t="shared" si="15"/>
        <v>10</v>
      </c>
      <c r="L136" s="25">
        <v>10</v>
      </c>
      <c r="M136" s="25">
        <v>0</v>
      </c>
      <c r="N136" s="29"/>
      <c r="O136" s="29">
        <v>15.63</v>
      </c>
      <c r="P136" s="27"/>
      <c r="Q136" s="39">
        <v>0.52</v>
      </c>
      <c r="R136" s="26">
        <v>3</v>
      </c>
      <c r="S136" s="33" t="s">
        <v>172</v>
      </c>
      <c r="T136" s="33" t="s">
        <v>172</v>
      </c>
      <c r="U136" s="34" t="s">
        <v>169</v>
      </c>
      <c r="V136" s="34" t="s">
        <v>169</v>
      </c>
      <c r="W136" s="33" t="s">
        <v>172</v>
      </c>
      <c r="X136" s="33" t="s">
        <v>172</v>
      </c>
      <c r="Y136" s="34" t="s">
        <v>169</v>
      </c>
      <c r="Z136" s="33" t="s">
        <v>172</v>
      </c>
      <c r="AA136" s="33" t="s">
        <v>172</v>
      </c>
    </row>
    <row r="137" spans="1:27" s="13" customFormat="1" ht="12.75" customHeight="1">
      <c r="A137" s="1">
        <v>65</v>
      </c>
      <c r="B137" s="1">
        <v>49</v>
      </c>
      <c r="C137" s="1" t="s">
        <v>395</v>
      </c>
      <c r="D137" s="3" t="s">
        <v>11</v>
      </c>
      <c r="E137" s="28" t="s">
        <v>93</v>
      </c>
      <c r="F137" s="25" t="s">
        <v>421</v>
      </c>
      <c r="G137" s="26">
        <v>147</v>
      </c>
      <c r="H137" s="29">
        <v>1</v>
      </c>
      <c r="I137" s="25" t="s">
        <v>190</v>
      </c>
      <c r="J137" s="30">
        <v>1</v>
      </c>
      <c r="K137" s="31">
        <f t="shared" si="15"/>
        <v>6</v>
      </c>
      <c r="L137" s="25">
        <v>6</v>
      </c>
      <c r="M137" s="25">
        <v>0</v>
      </c>
      <c r="N137" s="29">
        <v>3.54</v>
      </c>
      <c r="O137" s="29">
        <v>4.0355999999999996</v>
      </c>
      <c r="P137" s="27">
        <f t="shared" ref="P137:P164" si="16">N137/L137</f>
        <v>0.59</v>
      </c>
      <c r="Q137" s="27">
        <f>O137/N137</f>
        <v>1.1399999999999999</v>
      </c>
      <c r="R137" s="26">
        <v>3</v>
      </c>
      <c r="S137" s="33" t="s">
        <v>172</v>
      </c>
      <c r="T137" s="33" t="s">
        <v>172</v>
      </c>
      <c r="U137" s="34" t="s">
        <v>169</v>
      </c>
      <c r="V137" s="34" t="s">
        <v>169</v>
      </c>
      <c r="W137" s="34" t="s">
        <v>169</v>
      </c>
      <c r="X137" s="33" t="s">
        <v>172</v>
      </c>
      <c r="Y137" s="33" t="s">
        <v>172</v>
      </c>
      <c r="Z137" s="33" t="s">
        <v>172</v>
      </c>
      <c r="AA137" s="34" t="s">
        <v>169</v>
      </c>
    </row>
    <row r="138" spans="1:27" s="13" customFormat="1" ht="12.75" customHeight="1">
      <c r="A138" s="1">
        <v>77</v>
      </c>
      <c r="B138" s="1">
        <v>60</v>
      </c>
      <c r="C138" s="19" t="s">
        <v>170</v>
      </c>
      <c r="D138" s="3" t="s">
        <v>12</v>
      </c>
      <c r="E138" s="28" t="s">
        <v>111</v>
      </c>
      <c r="F138" s="25" t="s">
        <v>503</v>
      </c>
      <c r="G138" s="26">
        <v>56</v>
      </c>
      <c r="H138" s="29">
        <v>1</v>
      </c>
      <c r="I138" s="25" t="s">
        <v>190</v>
      </c>
      <c r="J138" s="30">
        <v>1</v>
      </c>
      <c r="K138" s="31">
        <f t="shared" si="15"/>
        <v>30</v>
      </c>
      <c r="L138" s="25">
        <v>30</v>
      </c>
      <c r="M138" s="25">
        <v>0</v>
      </c>
      <c r="N138" s="29">
        <v>13.3</v>
      </c>
      <c r="O138" s="32"/>
      <c r="P138" s="27">
        <f t="shared" si="16"/>
        <v>0.44333333333333336</v>
      </c>
      <c r="Q138" s="27"/>
      <c r="R138" s="26">
        <v>3</v>
      </c>
      <c r="S138" s="33" t="s">
        <v>172</v>
      </c>
      <c r="T138" s="33" t="s">
        <v>172</v>
      </c>
      <c r="U138" s="33" t="s">
        <v>172</v>
      </c>
      <c r="V138" s="34" t="s">
        <v>169</v>
      </c>
      <c r="W138" s="34" t="s">
        <v>169</v>
      </c>
      <c r="X138" s="34" t="s">
        <v>169</v>
      </c>
      <c r="Y138" s="34" t="s">
        <v>169</v>
      </c>
      <c r="Z138" s="34" t="s">
        <v>169</v>
      </c>
      <c r="AA138" s="34" t="s">
        <v>169</v>
      </c>
    </row>
    <row r="139" spans="1:27" s="13" customFormat="1" ht="12.75" customHeight="1">
      <c r="A139" s="1">
        <v>41</v>
      </c>
      <c r="B139" s="1">
        <v>32</v>
      </c>
      <c r="C139" s="1" t="s">
        <v>146</v>
      </c>
      <c r="D139" s="3" t="s">
        <v>13</v>
      </c>
      <c r="E139" s="28" t="s">
        <v>112</v>
      </c>
      <c r="F139" s="25" t="s">
        <v>503</v>
      </c>
      <c r="G139" s="26">
        <v>30</v>
      </c>
      <c r="H139" s="29">
        <v>1</v>
      </c>
      <c r="I139" s="25" t="s">
        <v>190</v>
      </c>
      <c r="J139" s="30">
        <v>1</v>
      </c>
      <c r="K139" s="31">
        <f t="shared" si="15"/>
        <v>10</v>
      </c>
      <c r="L139" s="25">
        <v>10</v>
      </c>
      <c r="M139" s="25">
        <v>10</v>
      </c>
      <c r="N139" s="29">
        <v>6.87</v>
      </c>
      <c r="O139" s="29">
        <v>4.3466199999999997</v>
      </c>
      <c r="P139" s="27">
        <f t="shared" si="16"/>
        <v>0.68700000000000006</v>
      </c>
      <c r="Q139" s="27">
        <f t="shared" ref="Q139:Q148" si="17">O139/N139</f>
        <v>0.63269577874818039</v>
      </c>
      <c r="R139" s="26">
        <v>3</v>
      </c>
      <c r="S139" s="33" t="s">
        <v>172</v>
      </c>
      <c r="T139" s="34" t="s">
        <v>169</v>
      </c>
      <c r="U139" s="34" t="s">
        <v>169</v>
      </c>
      <c r="V139" s="34" t="s">
        <v>169</v>
      </c>
      <c r="W139" s="33" t="s">
        <v>172</v>
      </c>
      <c r="X139" s="33" t="s">
        <v>172</v>
      </c>
      <c r="Y139" s="33" t="s">
        <v>172</v>
      </c>
      <c r="Z139" s="34" t="s">
        <v>169</v>
      </c>
      <c r="AA139" s="34" t="s">
        <v>169</v>
      </c>
    </row>
    <row r="140" spans="1:27" s="13" customFormat="1" ht="12.75" customHeight="1">
      <c r="A140" s="1">
        <v>35</v>
      </c>
      <c r="B140" s="1">
        <v>27</v>
      </c>
      <c r="C140" s="1" t="s">
        <v>461</v>
      </c>
      <c r="D140" s="3" t="s">
        <v>16</v>
      </c>
      <c r="E140" s="40" t="s">
        <v>112</v>
      </c>
      <c r="F140" s="25" t="s">
        <v>503</v>
      </c>
      <c r="G140" s="26">
        <v>30</v>
      </c>
      <c r="H140" s="29">
        <v>1</v>
      </c>
      <c r="I140" s="25" t="s">
        <v>190</v>
      </c>
      <c r="J140" s="30">
        <v>1</v>
      </c>
      <c r="K140" s="31">
        <f t="shared" si="15"/>
        <v>10</v>
      </c>
      <c r="L140" s="25">
        <v>10</v>
      </c>
      <c r="M140" s="25">
        <v>10</v>
      </c>
      <c r="N140" s="29">
        <v>7.6</v>
      </c>
      <c r="O140" s="29">
        <v>10.824</v>
      </c>
      <c r="P140" s="27">
        <f t="shared" si="16"/>
        <v>0.76</v>
      </c>
      <c r="Q140" s="27">
        <f t="shared" si="17"/>
        <v>1.4242105263157896</v>
      </c>
      <c r="R140" s="26">
        <v>3</v>
      </c>
      <c r="S140" s="33" t="s">
        <v>172</v>
      </c>
      <c r="T140" s="34" t="s">
        <v>169</v>
      </c>
      <c r="U140" s="34" t="s">
        <v>169</v>
      </c>
      <c r="V140" s="34" t="s">
        <v>169</v>
      </c>
      <c r="W140" s="33" t="s">
        <v>172</v>
      </c>
      <c r="X140" s="33" t="s">
        <v>172</v>
      </c>
      <c r="Y140" s="33" t="s">
        <v>172</v>
      </c>
      <c r="Z140" s="34" t="s">
        <v>169</v>
      </c>
      <c r="AA140" s="34" t="s">
        <v>169</v>
      </c>
    </row>
    <row r="141" spans="1:27" s="13" customFormat="1" ht="12.75" customHeight="1">
      <c r="A141" s="1">
        <v>102</v>
      </c>
      <c r="B141" s="1">
        <v>107</v>
      </c>
      <c r="C141" s="1" t="s">
        <v>338</v>
      </c>
      <c r="D141" s="16" t="s">
        <v>327</v>
      </c>
      <c r="E141" s="40" t="s">
        <v>112</v>
      </c>
      <c r="F141" s="25" t="s">
        <v>503</v>
      </c>
      <c r="G141" s="26">
        <v>30</v>
      </c>
      <c r="H141" s="29">
        <v>1</v>
      </c>
      <c r="I141" s="25" t="s">
        <v>190</v>
      </c>
      <c r="J141" s="30">
        <v>1</v>
      </c>
      <c r="K141" s="31">
        <f t="shared" si="15"/>
        <v>10</v>
      </c>
      <c r="L141" s="25">
        <v>10</v>
      </c>
      <c r="M141" s="25">
        <v>10</v>
      </c>
      <c r="N141" s="29">
        <v>6.2</v>
      </c>
      <c r="O141" s="29">
        <v>8.4656000000000002</v>
      </c>
      <c r="P141" s="27">
        <f t="shared" si="16"/>
        <v>0.62</v>
      </c>
      <c r="Q141" s="27">
        <f t="shared" si="17"/>
        <v>1.3654193548387097</v>
      </c>
      <c r="R141" s="26">
        <v>3</v>
      </c>
      <c r="S141" s="33" t="s">
        <v>172</v>
      </c>
      <c r="T141" s="34" t="s">
        <v>169</v>
      </c>
      <c r="U141" s="34" t="s">
        <v>169</v>
      </c>
      <c r="V141" s="34" t="s">
        <v>169</v>
      </c>
      <c r="W141" s="33" t="s">
        <v>172</v>
      </c>
      <c r="X141" s="33" t="s">
        <v>172</v>
      </c>
      <c r="Y141" s="33" t="s">
        <v>172</v>
      </c>
      <c r="Z141" s="34" t="s">
        <v>169</v>
      </c>
      <c r="AA141" s="34" t="s">
        <v>169</v>
      </c>
    </row>
    <row r="142" spans="1:27" s="13" customFormat="1" ht="12.75" customHeight="1">
      <c r="A142" s="1">
        <v>100</v>
      </c>
      <c r="B142" s="1">
        <v>107</v>
      </c>
      <c r="C142" s="1" t="s">
        <v>338</v>
      </c>
      <c r="D142" s="16" t="s">
        <v>327</v>
      </c>
      <c r="E142" s="40" t="s">
        <v>112</v>
      </c>
      <c r="F142" s="25" t="s">
        <v>503</v>
      </c>
      <c r="G142" s="26">
        <v>30</v>
      </c>
      <c r="H142" s="29">
        <v>1</v>
      </c>
      <c r="I142" s="25" t="s">
        <v>190</v>
      </c>
      <c r="J142" s="30">
        <v>1</v>
      </c>
      <c r="K142" s="31">
        <f t="shared" si="15"/>
        <v>10</v>
      </c>
      <c r="L142" s="25">
        <v>10</v>
      </c>
      <c r="M142" s="25">
        <v>10</v>
      </c>
      <c r="N142" s="29">
        <v>6.93</v>
      </c>
      <c r="O142" s="29">
        <v>9.4833200000000009</v>
      </c>
      <c r="P142" s="27">
        <f t="shared" si="16"/>
        <v>0.69299999999999995</v>
      </c>
      <c r="Q142" s="27">
        <f t="shared" si="17"/>
        <v>1.3684444444444446</v>
      </c>
      <c r="R142" s="26">
        <v>3</v>
      </c>
      <c r="S142" s="33" t="s">
        <v>172</v>
      </c>
      <c r="T142" s="34" t="s">
        <v>169</v>
      </c>
      <c r="U142" s="34" t="s">
        <v>169</v>
      </c>
      <c r="V142" s="34" t="s">
        <v>169</v>
      </c>
      <c r="W142" s="34" t="s">
        <v>169</v>
      </c>
      <c r="X142" s="33" t="s">
        <v>172</v>
      </c>
      <c r="Y142" s="33" t="s">
        <v>172</v>
      </c>
      <c r="Z142" s="34" t="s">
        <v>169</v>
      </c>
      <c r="AA142" s="34" t="s">
        <v>169</v>
      </c>
    </row>
    <row r="143" spans="1:27" s="13" customFormat="1" ht="12.75" customHeight="1">
      <c r="A143" s="1">
        <v>103</v>
      </c>
      <c r="B143" s="1">
        <v>107</v>
      </c>
      <c r="C143" s="1" t="s">
        <v>338</v>
      </c>
      <c r="D143" s="16" t="s">
        <v>327</v>
      </c>
      <c r="E143" s="28" t="s">
        <v>113</v>
      </c>
      <c r="F143" s="25" t="s">
        <v>323</v>
      </c>
      <c r="G143" s="26">
        <v>144</v>
      </c>
      <c r="H143" s="29">
        <v>1</v>
      </c>
      <c r="I143" s="25" t="s">
        <v>521</v>
      </c>
      <c r="J143" s="30">
        <v>1.23</v>
      </c>
      <c r="K143" s="31">
        <f t="shared" si="15"/>
        <v>4.0650406504065044</v>
      </c>
      <c r="L143" s="25">
        <v>5</v>
      </c>
      <c r="M143" s="25">
        <v>5</v>
      </c>
      <c r="N143" s="29">
        <v>3.3517000000000001</v>
      </c>
      <c r="O143" s="29">
        <v>4.6484727299999999</v>
      </c>
      <c r="P143" s="27">
        <f t="shared" si="16"/>
        <v>0.67034000000000005</v>
      </c>
      <c r="Q143" s="27">
        <f t="shared" si="17"/>
        <v>1.3869</v>
      </c>
      <c r="R143" s="26">
        <v>3</v>
      </c>
      <c r="S143" s="34" t="s">
        <v>169</v>
      </c>
      <c r="T143" s="34" t="s">
        <v>169</v>
      </c>
      <c r="U143" s="34" t="s">
        <v>169</v>
      </c>
      <c r="V143" s="34" t="s">
        <v>169</v>
      </c>
      <c r="W143" s="33" t="s">
        <v>172</v>
      </c>
      <c r="X143" s="33" t="s">
        <v>172</v>
      </c>
      <c r="Y143" s="33" t="s">
        <v>172</v>
      </c>
      <c r="Z143" s="34" t="s">
        <v>169</v>
      </c>
      <c r="AA143" s="34" t="s">
        <v>169</v>
      </c>
    </row>
    <row r="144" spans="1:27" s="13" customFormat="1" ht="12.75" customHeight="1">
      <c r="A144" s="1">
        <v>104</v>
      </c>
      <c r="B144" s="1">
        <v>107</v>
      </c>
      <c r="C144" s="1" t="s">
        <v>338</v>
      </c>
      <c r="D144" s="16" t="s">
        <v>327</v>
      </c>
      <c r="E144" s="28" t="s">
        <v>114</v>
      </c>
      <c r="F144" s="25" t="s">
        <v>323</v>
      </c>
      <c r="G144" s="26">
        <v>108</v>
      </c>
      <c r="H144" s="29">
        <v>1</v>
      </c>
      <c r="I144" s="25" t="s">
        <v>243</v>
      </c>
      <c r="J144" s="30">
        <v>1.2050000000000001</v>
      </c>
      <c r="K144" s="31">
        <f t="shared" si="15"/>
        <v>4.1493775933609953</v>
      </c>
      <c r="L144" s="25">
        <v>5</v>
      </c>
      <c r="M144" s="25">
        <v>5</v>
      </c>
      <c r="N144" s="29">
        <v>3.74</v>
      </c>
      <c r="O144" s="29">
        <v>1.34</v>
      </c>
      <c r="P144" s="27">
        <f t="shared" si="16"/>
        <v>0.748</v>
      </c>
      <c r="Q144" s="27">
        <f t="shared" si="17"/>
        <v>0.35828877005347592</v>
      </c>
      <c r="R144" s="26">
        <v>3</v>
      </c>
      <c r="S144" s="33" t="s">
        <v>172</v>
      </c>
      <c r="T144" s="34" t="s">
        <v>169</v>
      </c>
      <c r="U144" s="34" t="s">
        <v>169</v>
      </c>
      <c r="V144" s="34" t="s">
        <v>169</v>
      </c>
      <c r="W144" s="34" t="s">
        <v>169</v>
      </c>
      <c r="X144" s="33" t="s">
        <v>172</v>
      </c>
      <c r="Y144" s="33" t="s">
        <v>172</v>
      </c>
      <c r="Z144" s="34" t="s">
        <v>169</v>
      </c>
      <c r="AA144" s="34" t="s">
        <v>169</v>
      </c>
    </row>
    <row r="145" spans="1:28" s="13" customFormat="1" ht="12.75" customHeight="1">
      <c r="A145" s="1">
        <v>99</v>
      </c>
      <c r="B145" s="1">
        <v>107</v>
      </c>
      <c r="C145" s="1" t="s">
        <v>338</v>
      </c>
      <c r="D145" s="3" t="s">
        <v>327</v>
      </c>
      <c r="E145" s="40" t="s">
        <v>115</v>
      </c>
      <c r="F145" s="25" t="s">
        <v>525</v>
      </c>
      <c r="G145" s="26">
        <v>68</v>
      </c>
      <c r="H145" s="29">
        <v>0.5</v>
      </c>
      <c r="I145" s="25" t="s">
        <v>443</v>
      </c>
      <c r="J145" s="30">
        <v>0.88500000000000001</v>
      </c>
      <c r="K145" s="31">
        <f t="shared" si="15"/>
        <v>5.6497175141242941</v>
      </c>
      <c r="L145" s="25">
        <v>10</v>
      </c>
      <c r="M145" s="25">
        <v>0</v>
      </c>
      <c r="N145" s="29">
        <v>5.38</v>
      </c>
      <c r="O145" s="29">
        <v>8.65</v>
      </c>
      <c r="P145" s="27">
        <f t="shared" si="16"/>
        <v>0.53800000000000003</v>
      </c>
      <c r="Q145" s="27">
        <f t="shared" si="17"/>
        <v>1.6078066914498141</v>
      </c>
      <c r="R145" s="26">
        <v>3</v>
      </c>
      <c r="S145" s="33" t="s">
        <v>172</v>
      </c>
      <c r="T145" s="33" t="s">
        <v>172</v>
      </c>
      <c r="U145" s="34" t="s">
        <v>169</v>
      </c>
      <c r="V145" s="33" t="s">
        <v>172</v>
      </c>
      <c r="W145" s="33" t="s">
        <v>172</v>
      </c>
      <c r="X145" s="33" t="s">
        <v>172</v>
      </c>
      <c r="Y145" s="33" t="s">
        <v>172</v>
      </c>
      <c r="Z145" s="33" t="s">
        <v>172</v>
      </c>
      <c r="AA145" s="34" t="s">
        <v>169</v>
      </c>
    </row>
    <row r="146" spans="1:28" s="13" customFormat="1" ht="12.75" customHeight="1">
      <c r="A146" s="1">
        <v>43</v>
      </c>
      <c r="B146" s="1">
        <v>33</v>
      </c>
      <c r="C146" s="1" t="s">
        <v>356</v>
      </c>
      <c r="D146" s="3" t="s">
        <v>17</v>
      </c>
      <c r="E146" s="28" t="s">
        <v>115</v>
      </c>
      <c r="F146" s="25" t="s">
        <v>525</v>
      </c>
      <c r="G146" s="26">
        <v>220</v>
      </c>
      <c r="H146" s="29">
        <v>0.5</v>
      </c>
      <c r="I146" s="25" t="s">
        <v>443</v>
      </c>
      <c r="J146" s="30">
        <v>0.88500000000000001</v>
      </c>
      <c r="K146" s="31">
        <f t="shared" si="15"/>
        <v>5.6497175141242941</v>
      </c>
      <c r="L146" s="25">
        <v>10</v>
      </c>
      <c r="M146" s="25">
        <v>0</v>
      </c>
      <c r="N146" s="29">
        <v>6.56</v>
      </c>
      <c r="O146" s="29">
        <v>7.06</v>
      </c>
      <c r="P146" s="27">
        <f t="shared" si="16"/>
        <v>0.65599999999999992</v>
      </c>
      <c r="Q146" s="27">
        <f t="shared" si="17"/>
        <v>1.0762195121951219</v>
      </c>
      <c r="R146" s="26">
        <v>3</v>
      </c>
      <c r="S146" s="33" t="s">
        <v>172</v>
      </c>
      <c r="T146" s="33" t="s">
        <v>172</v>
      </c>
      <c r="U146" s="34" t="s">
        <v>169</v>
      </c>
      <c r="V146" s="34" t="s">
        <v>169</v>
      </c>
      <c r="W146" s="33" t="s">
        <v>172</v>
      </c>
      <c r="X146" s="33" t="s">
        <v>172</v>
      </c>
      <c r="Y146" s="33" t="s">
        <v>172</v>
      </c>
      <c r="Z146" s="33" t="s">
        <v>172</v>
      </c>
      <c r="AA146" s="34" t="s">
        <v>169</v>
      </c>
    </row>
    <row r="147" spans="1:28" s="13" customFormat="1" ht="12.75" customHeight="1">
      <c r="A147" s="1">
        <v>44</v>
      </c>
      <c r="B147" s="1">
        <v>33</v>
      </c>
      <c r="C147" s="1" t="s">
        <v>356</v>
      </c>
      <c r="D147" s="16" t="s">
        <v>17</v>
      </c>
      <c r="E147" s="40" t="s">
        <v>115</v>
      </c>
      <c r="F147" s="25" t="s">
        <v>525</v>
      </c>
      <c r="G147" s="26">
        <v>62</v>
      </c>
      <c r="H147" s="29">
        <v>0.5</v>
      </c>
      <c r="I147" s="25" t="s">
        <v>443</v>
      </c>
      <c r="J147" s="30">
        <v>0.88500000000000001</v>
      </c>
      <c r="K147" s="31">
        <f t="shared" si="15"/>
        <v>5.6497175141242941</v>
      </c>
      <c r="L147" s="25">
        <v>10</v>
      </c>
      <c r="M147" s="25">
        <v>0</v>
      </c>
      <c r="N147" s="29">
        <v>6.58</v>
      </c>
      <c r="O147" s="29">
        <v>9.0299999999999994</v>
      </c>
      <c r="P147" s="27">
        <f t="shared" si="16"/>
        <v>0.65800000000000003</v>
      </c>
      <c r="Q147" s="27">
        <f t="shared" si="17"/>
        <v>1.3723404255319147</v>
      </c>
      <c r="R147" s="26">
        <v>3</v>
      </c>
      <c r="S147" s="33" t="s">
        <v>172</v>
      </c>
      <c r="T147" s="33" t="s">
        <v>172</v>
      </c>
      <c r="U147" s="34" t="s">
        <v>169</v>
      </c>
      <c r="V147" s="34" t="s">
        <v>169</v>
      </c>
      <c r="W147" s="33" t="s">
        <v>172</v>
      </c>
      <c r="X147" s="33" t="s">
        <v>172</v>
      </c>
      <c r="Y147" s="33" t="s">
        <v>172</v>
      </c>
      <c r="Z147" s="33" t="s">
        <v>172</v>
      </c>
      <c r="AA147" s="34" t="s">
        <v>169</v>
      </c>
    </row>
    <row r="148" spans="1:28" s="13" customFormat="1" ht="12.75" customHeight="1">
      <c r="A148" s="1">
        <v>42</v>
      </c>
      <c r="B148" s="1">
        <v>33</v>
      </c>
      <c r="C148" s="1" t="s">
        <v>356</v>
      </c>
      <c r="D148" s="16" t="s">
        <v>13</v>
      </c>
      <c r="E148" s="28" t="s">
        <v>116</v>
      </c>
      <c r="F148" s="25" t="s">
        <v>503</v>
      </c>
      <c r="G148" s="26">
        <v>94</v>
      </c>
      <c r="H148" s="29">
        <v>1</v>
      </c>
      <c r="I148" s="25" t="s">
        <v>362</v>
      </c>
      <c r="J148" s="30">
        <v>1</v>
      </c>
      <c r="K148" s="31">
        <f t="shared" si="15"/>
        <v>10</v>
      </c>
      <c r="L148" s="25">
        <v>10</v>
      </c>
      <c r="M148" s="25">
        <v>0</v>
      </c>
      <c r="N148" s="29">
        <v>8.85</v>
      </c>
      <c r="O148" s="29">
        <v>10.8855</v>
      </c>
      <c r="P148" s="27">
        <f t="shared" si="16"/>
        <v>0.88500000000000001</v>
      </c>
      <c r="Q148" s="27">
        <f t="shared" si="17"/>
        <v>1.2300000000000002</v>
      </c>
      <c r="R148" s="26">
        <v>3</v>
      </c>
      <c r="S148" s="33" t="s">
        <v>172</v>
      </c>
      <c r="T148" s="33" t="s">
        <v>172</v>
      </c>
      <c r="U148" s="34" t="s">
        <v>169</v>
      </c>
      <c r="V148" s="34" t="s">
        <v>169</v>
      </c>
      <c r="W148" s="33" t="s">
        <v>172</v>
      </c>
      <c r="X148" s="33" t="s">
        <v>172</v>
      </c>
      <c r="Y148" s="33" t="s">
        <v>172</v>
      </c>
      <c r="Z148" s="33" t="s">
        <v>172</v>
      </c>
      <c r="AA148" s="34" t="s">
        <v>169</v>
      </c>
    </row>
    <row r="149" spans="1:28" s="13" customFormat="1" ht="12.75" customHeight="1">
      <c r="A149" s="1">
        <v>156</v>
      </c>
      <c r="B149" s="1">
        <v>202</v>
      </c>
      <c r="C149" s="1" t="s">
        <v>533</v>
      </c>
      <c r="D149" s="3" t="s">
        <v>321</v>
      </c>
      <c r="E149" s="28" t="s">
        <v>117</v>
      </c>
      <c r="F149" s="25" t="s">
        <v>251</v>
      </c>
      <c r="G149" s="26">
        <v>48</v>
      </c>
      <c r="H149" s="29">
        <v>0.5</v>
      </c>
      <c r="I149" s="25" t="s">
        <v>443</v>
      </c>
      <c r="J149" s="30">
        <v>0.89600000000000002</v>
      </c>
      <c r="K149" s="31">
        <f t="shared" si="15"/>
        <v>5.5803571428571423</v>
      </c>
      <c r="L149" s="25">
        <v>10</v>
      </c>
      <c r="M149" s="25">
        <v>0</v>
      </c>
      <c r="N149" s="29">
        <v>3.5</v>
      </c>
      <c r="O149" s="32"/>
      <c r="P149" s="27">
        <f t="shared" si="16"/>
        <v>0.35</v>
      </c>
      <c r="Q149" s="27"/>
      <c r="R149" s="26">
        <v>3</v>
      </c>
      <c r="S149" s="33" t="s">
        <v>172</v>
      </c>
      <c r="T149" s="33" t="s">
        <v>172</v>
      </c>
      <c r="U149" s="34" t="s">
        <v>169</v>
      </c>
      <c r="V149" s="34" t="s">
        <v>169</v>
      </c>
      <c r="W149" s="34" t="s">
        <v>169</v>
      </c>
      <c r="X149" s="34" t="s">
        <v>169</v>
      </c>
      <c r="Y149" s="34" t="s">
        <v>169</v>
      </c>
      <c r="Z149" s="33" t="s">
        <v>172</v>
      </c>
      <c r="AA149" s="34" t="s">
        <v>169</v>
      </c>
    </row>
    <row r="150" spans="1:28" s="13" customFormat="1" ht="12.75" customHeight="1">
      <c r="A150" s="1">
        <v>67</v>
      </c>
      <c r="B150" s="1">
        <v>51</v>
      </c>
      <c r="C150" s="1" t="s">
        <v>372</v>
      </c>
      <c r="D150" s="3" t="s">
        <v>18</v>
      </c>
      <c r="E150" s="28" t="s">
        <v>118</v>
      </c>
      <c r="F150" s="25" t="s">
        <v>466</v>
      </c>
      <c r="G150" s="26">
        <v>110</v>
      </c>
      <c r="H150" s="29">
        <v>1</v>
      </c>
      <c r="I150" s="25" t="s">
        <v>484</v>
      </c>
      <c r="J150" s="30">
        <v>4712.6880000000001</v>
      </c>
      <c r="K150" s="31">
        <f t="shared" si="15"/>
        <v>4.243862526014877</v>
      </c>
      <c r="L150" s="25">
        <v>20000</v>
      </c>
      <c r="M150" s="25">
        <v>0</v>
      </c>
      <c r="N150" s="29">
        <v>5707</v>
      </c>
      <c r="O150" s="32"/>
      <c r="P150" s="27">
        <f t="shared" si="16"/>
        <v>0.28534999999999999</v>
      </c>
      <c r="Q150" s="27"/>
      <c r="R150" s="26">
        <v>3</v>
      </c>
      <c r="S150" s="33" t="s">
        <v>172</v>
      </c>
      <c r="T150" s="33" t="s">
        <v>172</v>
      </c>
      <c r="U150" s="34" t="s">
        <v>169</v>
      </c>
      <c r="V150" s="33" t="s">
        <v>172</v>
      </c>
      <c r="W150" s="34" t="s">
        <v>169</v>
      </c>
      <c r="X150" s="33" t="s">
        <v>172</v>
      </c>
      <c r="Y150" s="33" t="s">
        <v>172</v>
      </c>
      <c r="Z150" s="33" t="s">
        <v>172</v>
      </c>
      <c r="AA150" s="34" t="s">
        <v>169</v>
      </c>
    </row>
    <row r="151" spans="1:28" s="13" customFormat="1" ht="12.75" customHeight="1">
      <c r="A151" s="1">
        <v>122</v>
      </c>
      <c r="B151" s="1">
        <v>124</v>
      </c>
      <c r="C151" s="1" t="s">
        <v>145</v>
      </c>
      <c r="D151" s="3" t="s">
        <v>357</v>
      </c>
      <c r="E151" s="40" t="s">
        <v>118</v>
      </c>
      <c r="F151" s="25" t="s">
        <v>466</v>
      </c>
      <c r="G151" s="26">
        <v>84</v>
      </c>
      <c r="H151" s="29">
        <v>1</v>
      </c>
      <c r="I151" s="25" t="s">
        <v>484</v>
      </c>
      <c r="J151" s="30">
        <v>4712.6880000000001</v>
      </c>
      <c r="K151" s="31">
        <f t="shared" si="15"/>
        <v>4.243862526014877</v>
      </c>
      <c r="L151" s="25">
        <v>20000</v>
      </c>
      <c r="M151" s="25">
        <v>0</v>
      </c>
      <c r="N151" s="29">
        <v>7840</v>
      </c>
      <c r="O151" s="32"/>
      <c r="P151" s="27">
        <f t="shared" si="16"/>
        <v>0.39200000000000002</v>
      </c>
      <c r="Q151" s="27"/>
      <c r="R151" s="26">
        <v>3</v>
      </c>
      <c r="S151" s="33" t="s">
        <v>172</v>
      </c>
      <c r="T151" s="33" t="s">
        <v>172</v>
      </c>
      <c r="U151" s="34" t="s">
        <v>169</v>
      </c>
      <c r="V151" s="33" t="s">
        <v>172</v>
      </c>
      <c r="W151" s="34" t="s">
        <v>169</v>
      </c>
      <c r="X151" s="33" t="s">
        <v>172</v>
      </c>
      <c r="Y151" s="33" t="s">
        <v>172</v>
      </c>
      <c r="Z151" s="33" t="s">
        <v>172</v>
      </c>
      <c r="AA151" s="34" t="s">
        <v>169</v>
      </c>
    </row>
    <row r="152" spans="1:28" s="13" customFormat="1" ht="12.75" customHeight="1">
      <c r="A152" s="1">
        <v>176</v>
      </c>
      <c r="B152" s="1">
        <v>223</v>
      </c>
      <c r="C152" s="14" t="s">
        <v>414</v>
      </c>
      <c r="D152" s="3" t="s">
        <v>19</v>
      </c>
      <c r="E152" s="28" t="s">
        <v>119</v>
      </c>
      <c r="F152" s="25" t="s">
        <v>470</v>
      </c>
      <c r="G152" s="26">
        <v>139</v>
      </c>
      <c r="H152" s="29">
        <v>1</v>
      </c>
      <c r="I152" s="25" t="s">
        <v>443</v>
      </c>
      <c r="J152" s="30">
        <v>0.90900000000000003</v>
      </c>
      <c r="K152" s="31">
        <f t="shared" si="15"/>
        <v>8.8008800880088014</v>
      </c>
      <c r="L152" s="25">
        <v>8</v>
      </c>
      <c r="M152" s="25">
        <v>0</v>
      </c>
      <c r="N152" s="29">
        <v>2.23</v>
      </c>
      <c r="O152" s="32"/>
      <c r="P152" s="27">
        <f t="shared" si="16"/>
        <v>0.27875</v>
      </c>
      <c r="Q152" s="27"/>
      <c r="R152" s="26">
        <v>3</v>
      </c>
      <c r="S152" s="33" t="s">
        <v>172</v>
      </c>
      <c r="T152" s="33" t="s">
        <v>172</v>
      </c>
      <c r="U152" s="34" t="s">
        <v>169</v>
      </c>
      <c r="V152" s="34" t="s">
        <v>169</v>
      </c>
      <c r="W152" s="33" t="s">
        <v>172</v>
      </c>
      <c r="X152" s="33" t="s">
        <v>172</v>
      </c>
      <c r="Y152" s="33" t="s">
        <v>172</v>
      </c>
      <c r="Z152" s="33" t="s">
        <v>172</v>
      </c>
      <c r="AA152" s="33" t="s">
        <v>172</v>
      </c>
    </row>
    <row r="153" spans="1:28" s="13" customFormat="1" ht="12.75" customHeight="1">
      <c r="A153" s="1">
        <v>94</v>
      </c>
      <c r="B153" s="1">
        <v>101</v>
      </c>
      <c r="C153" s="1" t="s">
        <v>352</v>
      </c>
      <c r="D153" s="3" t="s">
        <v>493</v>
      </c>
      <c r="E153" s="28" t="s">
        <v>120</v>
      </c>
      <c r="F153" s="25" t="s">
        <v>528</v>
      </c>
      <c r="G153" s="26">
        <v>286</v>
      </c>
      <c r="H153" s="29">
        <v>1</v>
      </c>
      <c r="I153" s="25" t="s">
        <v>402</v>
      </c>
      <c r="J153" s="30">
        <v>3.4620000000000002</v>
      </c>
      <c r="K153" s="31">
        <f t="shared" si="15"/>
        <v>2.8885037550548813</v>
      </c>
      <c r="L153" s="25">
        <v>10</v>
      </c>
      <c r="M153" s="25">
        <v>0</v>
      </c>
      <c r="N153" s="29">
        <v>5.45</v>
      </c>
      <c r="O153" s="29">
        <v>8.01</v>
      </c>
      <c r="P153" s="27">
        <f t="shared" si="16"/>
        <v>0.54500000000000004</v>
      </c>
      <c r="Q153" s="27">
        <f t="shared" ref="Q153:Q159" si="18">O153/N153</f>
        <v>1.4697247706422016</v>
      </c>
      <c r="R153" s="26">
        <v>3</v>
      </c>
      <c r="S153" s="33" t="s">
        <v>172</v>
      </c>
      <c r="T153" s="33" t="s">
        <v>172</v>
      </c>
      <c r="U153" s="34" t="s">
        <v>169</v>
      </c>
      <c r="V153" s="33" t="s">
        <v>172</v>
      </c>
      <c r="W153" s="33" t="s">
        <v>172</v>
      </c>
      <c r="X153" s="34" t="s">
        <v>169</v>
      </c>
      <c r="Y153" s="33" t="s">
        <v>172</v>
      </c>
      <c r="Z153" s="33" t="s">
        <v>172</v>
      </c>
      <c r="AA153" s="34" t="s">
        <v>169</v>
      </c>
    </row>
    <row r="154" spans="1:28" s="13" customFormat="1" ht="12.75" customHeight="1">
      <c r="A154" s="1">
        <v>116</v>
      </c>
      <c r="B154" s="1">
        <v>118</v>
      </c>
      <c r="C154" s="3" t="s">
        <v>20</v>
      </c>
      <c r="D154" s="3" t="s">
        <v>21</v>
      </c>
      <c r="E154" s="28" t="s">
        <v>121</v>
      </c>
      <c r="F154" s="25" t="s">
        <v>483</v>
      </c>
      <c r="G154" s="26">
        <v>218</v>
      </c>
      <c r="H154" s="29">
        <v>1</v>
      </c>
      <c r="I154" s="25" t="s">
        <v>510</v>
      </c>
      <c r="J154" s="30">
        <v>4.0259999999999998</v>
      </c>
      <c r="K154" s="31">
        <f t="shared" si="15"/>
        <v>1.9870839542970691</v>
      </c>
      <c r="L154" s="25">
        <v>8</v>
      </c>
      <c r="M154" s="25">
        <v>8</v>
      </c>
      <c r="N154" s="29">
        <v>2.4</v>
      </c>
      <c r="O154" s="29">
        <v>1.62</v>
      </c>
      <c r="P154" s="27">
        <f t="shared" si="16"/>
        <v>0.3</v>
      </c>
      <c r="Q154" s="27">
        <f t="shared" si="18"/>
        <v>0.67500000000000004</v>
      </c>
      <c r="R154" s="26">
        <v>3</v>
      </c>
      <c r="S154" s="33" t="s">
        <v>172</v>
      </c>
      <c r="T154" s="34" t="s">
        <v>169</v>
      </c>
      <c r="U154" s="34" t="s">
        <v>169</v>
      </c>
      <c r="V154" s="33" t="s">
        <v>172</v>
      </c>
      <c r="W154" s="33" t="s">
        <v>172</v>
      </c>
      <c r="X154" s="33" t="s">
        <v>172</v>
      </c>
      <c r="Y154" s="33" t="s">
        <v>172</v>
      </c>
      <c r="Z154" s="33" t="s">
        <v>172</v>
      </c>
      <c r="AA154" s="34" t="s">
        <v>169</v>
      </c>
    </row>
    <row r="155" spans="1:28" s="13" customFormat="1" ht="12.75" customHeight="1">
      <c r="A155" s="1">
        <v>126</v>
      </c>
      <c r="B155" s="1">
        <v>128</v>
      </c>
      <c r="C155" s="1" t="s">
        <v>236</v>
      </c>
      <c r="D155" s="3" t="s">
        <v>23</v>
      </c>
      <c r="E155" s="28" t="s">
        <v>122</v>
      </c>
      <c r="F155" s="25" t="s">
        <v>470</v>
      </c>
      <c r="G155" s="26">
        <v>248</v>
      </c>
      <c r="H155" s="29">
        <v>0.25</v>
      </c>
      <c r="I155" s="25" t="s">
        <v>443</v>
      </c>
      <c r="J155" s="30">
        <v>0.90900000000000003</v>
      </c>
      <c r="K155" s="31">
        <f t="shared" si="15"/>
        <v>2.7502750275027501</v>
      </c>
      <c r="L155" s="25">
        <v>10</v>
      </c>
      <c r="M155" s="25">
        <v>10</v>
      </c>
      <c r="N155" s="29">
        <v>5.3</v>
      </c>
      <c r="O155" s="29">
        <v>5.5650000000000004</v>
      </c>
      <c r="P155" s="27">
        <f t="shared" si="16"/>
        <v>0.53</v>
      </c>
      <c r="Q155" s="27">
        <f t="shared" si="18"/>
        <v>1.05</v>
      </c>
      <c r="R155" s="26">
        <v>3</v>
      </c>
      <c r="S155" s="33" t="s">
        <v>172</v>
      </c>
      <c r="T155" s="34" t="s">
        <v>169</v>
      </c>
      <c r="U155" s="34" t="s">
        <v>169</v>
      </c>
      <c r="V155" s="34" t="s">
        <v>169</v>
      </c>
      <c r="W155" s="34" t="s">
        <v>169</v>
      </c>
      <c r="X155" s="34" t="s">
        <v>169</v>
      </c>
      <c r="Y155" s="33" t="s">
        <v>172</v>
      </c>
      <c r="Z155" s="34" t="s">
        <v>169</v>
      </c>
      <c r="AA155" s="34" t="s">
        <v>169</v>
      </c>
      <c r="AB155"/>
    </row>
    <row r="156" spans="1:28" s="13" customFormat="1" ht="12.75" customHeight="1">
      <c r="A156" s="1">
        <v>164</v>
      </c>
      <c r="B156" s="1">
        <v>210</v>
      </c>
      <c r="C156" s="1" t="s">
        <v>508</v>
      </c>
      <c r="D156" s="3" t="s">
        <v>0</v>
      </c>
      <c r="E156" s="28" t="s">
        <v>123</v>
      </c>
      <c r="F156" s="25" t="s">
        <v>470</v>
      </c>
      <c r="G156" s="26">
        <v>172</v>
      </c>
      <c r="H156" s="29">
        <v>1</v>
      </c>
      <c r="I156" s="25" t="s">
        <v>443</v>
      </c>
      <c r="J156" s="30">
        <v>0.85799999999999998</v>
      </c>
      <c r="K156" s="31">
        <f t="shared" si="15"/>
        <v>11.655011655011656</v>
      </c>
      <c r="L156" s="25">
        <v>10</v>
      </c>
      <c r="M156" s="25">
        <v>0</v>
      </c>
      <c r="N156" s="29">
        <v>5.0999999999999996</v>
      </c>
      <c r="O156" s="29">
        <v>5.508</v>
      </c>
      <c r="P156" s="27">
        <f t="shared" si="16"/>
        <v>0.51</v>
      </c>
      <c r="Q156" s="27">
        <f t="shared" si="18"/>
        <v>1.08</v>
      </c>
      <c r="R156" s="26">
        <v>3</v>
      </c>
      <c r="S156" s="33" t="s">
        <v>172</v>
      </c>
      <c r="T156" s="33" t="s">
        <v>172</v>
      </c>
      <c r="U156" s="34" t="s">
        <v>169</v>
      </c>
      <c r="V156" s="34" t="s">
        <v>169</v>
      </c>
      <c r="W156" s="34" t="s">
        <v>169</v>
      </c>
      <c r="X156" s="34" t="s">
        <v>169</v>
      </c>
      <c r="Y156" s="34" t="s">
        <v>169</v>
      </c>
      <c r="Z156" s="34" t="s">
        <v>169</v>
      </c>
      <c r="AA156" s="34" t="s">
        <v>169</v>
      </c>
    </row>
    <row r="157" spans="1:28" s="13" customFormat="1" ht="12.75" customHeight="1">
      <c r="A157" s="1">
        <v>14</v>
      </c>
      <c r="B157" s="1">
        <v>11</v>
      </c>
      <c r="C157" s="1" t="s">
        <v>343</v>
      </c>
      <c r="D157" s="3" t="s">
        <v>411</v>
      </c>
      <c r="E157" s="28" t="s">
        <v>124</v>
      </c>
      <c r="F157" s="25" t="s">
        <v>506</v>
      </c>
      <c r="G157" s="26">
        <v>30</v>
      </c>
      <c r="H157" s="29">
        <v>2</v>
      </c>
      <c r="I157" s="25" t="s">
        <v>190</v>
      </c>
      <c r="J157" s="30">
        <v>1</v>
      </c>
      <c r="K157" s="31">
        <f t="shared" si="15"/>
        <v>20</v>
      </c>
      <c r="L157" s="25">
        <v>10</v>
      </c>
      <c r="M157" s="25">
        <v>0</v>
      </c>
      <c r="N157" s="29">
        <v>5.7</v>
      </c>
      <c r="O157" s="29">
        <v>5.89</v>
      </c>
      <c r="P157" s="27">
        <f t="shared" si="16"/>
        <v>0.57000000000000006</v>
      </c>
      <c r="Q157" s="27">
        <f t="shared" si="18"/>
        <v>1.0333333333333332</v>
      </c>
      <c r="R157" s="26">
        <v>2</v>
      </c>
      <c r="S157" s="33" t="s">
        <v>172</v>
      </c>
      <c r="T157" s="33" t="s">
        <v>172</v>
      </c>
      <c r="U157" s="34" t="s">
        <v>169</v>
      </c>
      <c r="V157" s="34" t="s">
        <v>169</v>
      </c>
      <c r="W157" s="34" t="s">
        <v>169</v>
      </c>
      <c r="X157" s="34" t="s">
        <v>169</v>
      </c>
      <c r="Y157" s="33" t="s">
        <v>172</v>
      </c>
      <c r="Z157" s="33" t="s">
        <v>172</v>
      </c>
      <c r="AA157" s="34" t="s">
        <v>169</v>
      </c>
    </row>
    <row r="158" spans="1:28" s="13" customFormat="1" ht="12.75" customHeight="1">
      <c r="A158" s="1">
        <v>127</v>
      </c>
      <c r="B158" s="1">
        <v>129</v>
      </c>
      <c r="C158" s="1" t="s">
        <v>492</v>
      </c>
      <c r="D158" s="3" t="s">
        <v>1</v>
      </c>
      <c r="E158" s="40" t="s">
        <v>124</v>
      </c>
      <c r="F158" s="25" t="s">
        <v>251</v>
      </c>
      <c r="G158" s="26">
        <v>30</v>
      </c>
      <c r="H158" s="29">
        <v>2</v>
      </c>
      <c r="I158" s="25" t="s">
        <v>190</v>
      </c>
      <c r="J158" s="30">
        <v>1</v>
      </c>
      <c r="K158" s="31">
        <f t="shared" si="15"/>
        <v>20</v>
      </c>
      <c r="L158" s="25">
        <v>10</v>
      </c>
      <c r="M158" s="25">
        <v>0</v>
      </c>
      <c r="N158" s="29">
        <v>5.77</v>
      </c>
      <c r="O158" s="29">
        <v>3.9</v>
      </c>
      <c r="P158" s="27">
        <f t="shared" si="16"/>
        <v>0.57699999999999996</v>
      </c>
      <c r="Q158" s="27">
        <f t="shared" si="18"/>
        <v>0.67590987868284236</v>
      </c>
      <c r="R158" s="26">
        <v>2</v>
      </c>
      <c r="S158" s="33" t="s">
        <v>172</v>
      </c>
      <c r="T158" s="33" t="s">
        <v>172</v>
      </c>
      <c r="U158" s="34" t="s">
        <v>169</v>
      </c>
      <c r="V158" s="34" t="s">
        <v>169</v>
      </c>
      <c r="W158" s="34" t="s">
        <v>169</v>
      </c>
      <c r="X158" s="34" t="s">
        <v>169</v>
      </c>
      <c r="Y158" s="33" t="s">
        <v>172</v>
      </c>
      <c r="Z158" s="33" t="s">
        <v>172</v>
      </c>
      <c r="AA158" s="34" t="s">
        <v>169</v>
      </c>
    </row>
    <row r="159" spans="1:28" s="13" customFormat="1" ht="13.5" customHeight="1">
      <c r="A159" s="1">
        <v>121</v>
      </c>
      <c r="B159" s="1">
        <v>123</v>
      </c>
      <c r="C159" s="1" t="s">
        <v>314</v>
      </c>
      <c r="D159" s="3" t="s">
        <v>424</v>
      </c>
      <c r="E159" s="40" t="s">
        <v>124</v>
      </c>
      <c r="F159" s="25" t="s">
        <v>528</v>
      </c>
      <c r="G159" s="26">
        <v>30</v>
      </c>
      <c r="H159" s="29">
        <v>2</v>
      </c>
      <c r="I159" s="25" t="s">
        <v>190</v>
      </c>
      <c r="J159" s="30">
        <v>1</v>
      </c>
      <c r="K159" s="31">
        <f t="shared" si="15"/>
        <v>20</v>
      </c>
      <c r="L159" s="25">
        <v>10</v>
      </c>
      <c r="M159" s="25">
        <v>0</v>
      </c>
      <c r="N159" s="29">
        <v>5.8</v>
      </c>
      <c r="O159" s="29">
        <v>5.95</v>
      </c>
      <c r="P159" s="27">
        <f t="shared" si="16"/>
        <v>0.57999999999999996</v>
      </c>
      <c r="Q159" s="27">
        <f t="shared" si="18"/>
        <v>1.0258620689655173</v>
      </c>
      <c r="R159" s="26">
        <v>2</v>
      </c>
      <c r="S159" s="33" t="s">
        <v>172</v>
      </c>
      <c r="T159" s="33" t="s">
        <v>172</v>
      </c>
      <c r="U159" s="34" t="s">
        <v>169</v>
      </c>
      <c r="V159" s="34" t="s">
        <v>169</v>
      </c>
      <c r="W159" s="34" t="s">
        <v>169</v>
      </c>
      <c r="X159" s="34" t="s">
        <v>169</v>
      </c>
      <c r="Y159" s="33" t="s">
        <v>172</v>
      </c>
      <c r="Z159" s="33" t="s">
        <v>172</v>
      </c>
      <c r="AA159" s="34" t="s">
        <v>169</v>
      </c>
    </row>
    <row r="160" spans="1:28" s="13" customFormat="1" ht="12.75" customHeight="1">
      <c r="A160" s="1">
        <v>90</v>
      </c>
      <c r="B160" s="1">
        <v>70</v>
      </c>
      <c r="C160" s="1" t="s">
        <v>430</v>
      </c>
      <c r="D160" s="3" t="s">
        <v>384</v>
      </c>
      <c r="E160" s="28" t="s">
        <v>94</v>
      </c>
      <c r="F160" s="35" t="s">
        <v>251</v>
      </c>
      <c r="G160" s="36">
        <v>192</v>
      </c>
      <c r="H160" s="37">
        <v>3.5000000000000003E-2</v>
      </c>
      <c r="I160" s="35" t="s">
        <v>389</v>
      </c>
      <c r="J160" s="30">
        <v>0.85799999999999998</v>
      </c>
      <c r="K160" s="31">
        <f t="shared" si="15"/>
        <v>0.40792540792540799</v>
      </c>
      <c r="L160" s="35">
        <v>10</v>
      </c>
      <c r="M160" s="35">
        <v>10</v>
      </c>
      <c r="N160" s="37">
        <v>6.75</v>
      </c>
      <c r="O160" s="37"/>
      <c r="P160" s="27">
        <f t="shared" si="16"/>
        <v>0.67500000000000004</v>
      </c>
      <c r="Q160" s="27"/>
      <c r="R160" s="36">
        <v>3</v>
      </c>
      <c r="S160" s="33" t="s">
        <v>172</v>
      </c>
      <c r="T160" s="34" t="s">
        <v>169</v>
      </c>
      <c r="U160" s="34" t="s">
        <v>169</v>
      </c>
      <c r="V160" s="34" t="s">
        <v>169</v>
      </c>
      <c r="W160" s="33" t="s">
        <v>172</v>
      </c>
      <c r="X160" s="33" t="s">
        <v>172</v>
      </c>
      <c r="Y160" s="33" t="s">
        <v>172</v>
      </c>
      <c r="Z160" s="34" t="s">
        <v>169</v>
      </c>
      <c r="AA160" s="34" t="s">
        <v>169</v>
      </c>
    </row>
    <row r="161" spans="1:28" s="13" customFormat="1" ht="12.75" customHeight="1">
      <c r="A161" s="7">
        <v>170</v>
      </c>
      <c r="B161" s="1">
        <v>217</v>
      </c>
      <c r="C161" s="1" t="s">
        <v>376</v>
      </c>
      <c r="D161" s="3" t="s">
        <v>252</v>
      </c>
      <c r="E161" s="40" t="s">
        <v>125</v>
      </c>
      <c r="F161" s="25" t="s">
        <v>251</v>
      </c>
      <c r="G161" s="26">
        <v>60</v>
      </c>
      <c r="H161" s="29">
        <v>1</v>
      </c>
      <c r="I161" s="25" t="s">
        <v>443</v>
      </c>
      <c r="J161" s="30">
        <v>0.95499999999999996</v>
      </c>
      <c r="K161" s="31">
        <f t="shared" ref="K161:K164" si="19">(L161*H161)/J161</f>
        <v>10.471204188481677</v>
      </c>
      <c r="L161" s="25">
        <v>10</v>
      </c>
      <c r="M161" s="25">
        <v>10</v>
      </c>
      <c r="N161" s="29">
        <v>6.6</v>
      </c>
      <c r="O161" s="29">
        <f>(N161*3)*0.433</f>
        <v>8.5733999999999995</v>
      </c>
      <c r="P161" s="27">
        <f t="shared" si="16"/>
        <v>0.65999999999999992</v>
      </c>
      <c r="Q161" s="27">
        <f>O161/N161</f>
        <v>1.2989999999999999</v>
      </c>
      <c r="R161" s="26">
        <v>3</v>
      </c>
      <c r="S161" s="34" t="s">
        <v>169</v>
      </c>
      <c r="T161" s="34" t="s">
        <v>169</v>
      </c>
      <c r="U161" s="34" t="s">
        <v>169</v>
      </c>
      <c r="V161" s="34" t="s">
        <v>169</v>
      </c>
      <c r="W161" s="33" t="s">
        <v>172</v>
      </c>
      <c r="X161" s="33" t="s">
        <v>172</v>
      </c>
      <c r="Y161" s="33" t="s">
        <v>172</v>
      </c>
      <c r="Z161" s="33" t="s">
        <v>172</v>
      </c>
      <c r="AA161" s="34" t="s">
        <v>169</v>
      </c>
    </row>
    <row r="162" spans="1:28" s="13" customFormat="1" ht="13">
      <c r="A162" s="1">
        <v>128</v>
      </c>
      <c r="B162" s="1">
        <v>130</v>
      </c>
      <c r="C162" s="1" t="s">
        <v>320</v>
      </c>
      <c r="D162" s="3" t="s">
        <v>425</v>
      </c>
      <c r="E162" s="28" t="s">
        <v>125</v>
      </c>
      <c r="F162" s="25" t="s">
        <v>309</v>
      </c>
      <c r="G162" s="26">
        <v>60</v>
      </c>
      <c r="H162" s="29">
        <v>1</v>
      </c>
      <c r="I162" s="25" t="s">
        <v>443</v>
      </c>
      <c r="J162" s="30">
        <v>0.91900000000000004</v>
      </c>
      <c r="K162" s="31">
        <f t="shared" si="19"/>
        <v>10.881392818280739</v>
      </c>
      <c r="L162" s="25">
        <v>10</v>
      </c>
      <c r="M162" s="25">
        <v>10</v>
      </c>
      <c r="N162" s="29">
        <v>4.2</v>
      </c>
      <c r="O162" s="29">
        <f>(N162*3)*0.39</f>
        <v>4.9140000000000006</v>
      </c>
      <c r="P162" s="27">
        <f t="shared" si="16"/>
        <v>0.42000000000000004</v>
      </c>
      <c r="Q162" s="27">
        <f>O162/N162</f>
        <v>1.1700000000000002</v>
      </c>
      <c r="R162" s="26">
        <v>3</v>
      </c>
      <c r="S162" s="34" t="s">
        <v>169</v>
      </c>
      <c r="T162" s="34" t="s">
        <v>169</v>
      </c>
      <c r="U162" s="34" t="s">
        <v>169</v>
      </c>
      <c r="V162" s="34" t="s">
        <v>169</v>
      </c>
      <c r="W162" s="33" t="s">
        <v>172</v>
      </c>
      <c r="X162" s="33" t="s">
        <v>172</v>
      </c>
      <c r="Y162" s="33" t="s">
        <v>172</v>
      </c>
      <c r="Z162" s="33" t="s">
        <v>172</v>
      </c>
      <c r="AA162" s="34" t="s">
        <v>169</v>
      </c>
    </row>
    <row r="163" spans="1:28" ht="12.75" customHeight="1">
      <c r="A163" s="1">
        <v>129</v>
      </c>
      <c r="B163" s="1">
        <v>130</v>
      </c>
      <c r="C163" s="1" t="s">
        <v>320</v>
      </c>
      <c r="D163" s="16" t="s">
        <v>425</v>
      </c>
      <c r="E163" s="28" t="s">
        <v>126</v>
      </c>
      <c r="F163" s="25" t="s">
        <v>503</v>
      </c>
      <c r="G163" s="26">
        <v>96</v>
      </c>
      <c r="H163" s="29">
        <v>1</v>
      </c>
      <c r="I163" s="25" t="s">
        <v>190</v>
      </c>
      <c r="J163" s="30">
        <v>1</v>
      </c>
      <c r="K163" s="31">
        <f t="shared" si="19"/>
        <v>10</v>
      </c>
      <c r="L163" s="25">
        <v>10</v>
      </c>
      <c r="M163" s="25">
        <v>10</v>
      </c>
      <c r="N163" s="29">
        <v>5.52</v>
      </c>
      <c r="O163" s="29">
        <v>6.96</v>
      </c>
      <c r="P163" s="27">
        <f t="shared" si="16"/>
        <v>0.55199999999999994</v>
      </c>
      <c r="Q163" s="27">
        <f>O163/N163</f>
        <v>1.2608695652173914</v>
      </c>
      <c r="R163" s="26">
        <v>3</v>
      </c>
      <c r="S163" s="33" t="s">
        <v>172</v>
      </c>
      <c r="T163" s="34" t="s">
        <v>169</v>
      </c>
      <c r="U163" s="34" t="s">
        <v>169</v>
      </c>
      <c r="V163" s="34" t="s">
        <v>169</v>
      </c>
      <c r="W163" s="33" t="s">
        <v>172</v>
      </c>
      <c r="X163" s="33" t="s">
        <v>172</v>
      </c>
      <c r="Y163" s="33" t="s">
        <v>172</v>
      </c>
      <c r="Z163" s="33" t="s">
        <v>172</v>
      </c>
      <c r="AA163" s="34" t="s">
        <v>169</v>
      </c>
      <c r="AB163" s="13"/>
    </row>
    <row r="164" spans="1:28" ht="12.75" customHeight="1">
      <c r="A164" s="1">
        <v>93</v>
      </c>
      <c r="B164" s="1">
        <v>100</v>
      </c>
      <c r="C164" s="1" t="s">
        <v>440</v>
      </c>
      <c r="D164" s="3" t="s">
        <v>3</v>
      </c>
      <c r="E164" s="28" t="s">
        <v>127</v>
      </c>
      <c r="F164" s="25" t="s">
        <v>200</v>
      </c>
      <c r="G164" s="26">
        <v>66</v>
      </c>
      <c r="H164" s="29">
        <v>1</v>
      </c>
      <c r="I164" s="25" t="s">
        <v>194</v>
      </c>
      <c r="J164" s="30">
        <v>9.2639999999999993</v>
      </c>
      <c r="K164" s="31">
        <f t="shared" si="19"/>
        <v>16.191709844559586</v>
      </c>
      <c r="L164" s="25">
        <v>150</v>
      </c>
      <c r="M164" s="25">
        <v>0</v>
      </c>
      <c r="N164" s="29">
        <v>115</v>
      </c>
      <c r="O164" s="29">
        <v>130</v>
      </c>
      <c r="P164" s="27">
        <f t="shared" si="16"/>
        <v>0.76666666666666672</v>
      </c>
      <c r="Q164" s="27">
        <f>O164/N164</f>
        <v>1.1304347826086956</v>
      </c>
      <c r="R164" s="26">
        <v>3</v>
      </c>
      <c r="S164" s="34" t="s">
        <v>169</v>
      </c>
      <c r="T164" s="33" t="s">
        <v>172</v>
      </c>
      <c r="U164" s="34" t="s">
        <v>169</v>
      </c>
      <c r="V164" s="33" t="s">
        <v>172</v>
      </c>
      <c r="W164" s="34" t="s">
        <v>169</v>
      </c>
      <c r="X164" s="34" t="s">
        <v>169</v>
      </c>
      <c r="Y164" s="34" t="s">
        <v>169</v>
      </c>
      <c r="Z164" s="34" t="s">
        <v>169</v>
      </c>
      <c r="AA164" s="34" t="s">
        <v>169</v>
      </c>
      <c r="AB164" s="13"/>
    </row>
  </sheetData>
  <sortState ref="E2:AA165">
    <sortCondition ref="E2:E165"/>
  </sortState>
  <phoneticPr fontId="4"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0"/>
  <sheetViews>
    <sheetView workbookViewId="0">
      <selection activeCell="A10" sqref="A10"/>
    </sheetView>
  </sheetViews>
  <sheetFormatPr baseColWidth="10" defaultColWidth="13" defaultRowHeight="12.75" customHeight="1"/>
  <cols>
    <col min="1" max="6" width="13" customWidth="1"/>
  </cols>
  <sheetData>
    <row r="1" spans="1:3" ht="12.75" customHeight="1">
      <c r="A1" s="7" t="s">
        <v>305</v>
      </c>
    </row>
    <row r="2" spans="1:3" ht="12.75" customHeight="1">
      <c r="A2" s="7" t="s">
        <v>445</v>
      </c>
      <c r="C2" s="7" t="s">
        <v>185</v>
      </c>
    </row>
    <row r="3" spans="1:3" ht="24">
      <c r="A3" s="8" t="s">
        <v>297</v>
      </c>
      <c r="B3" s="7" t="s">
        <v>524</v>
      </c>
      <c r="C3" s="7" t="s">
        <v>185</v>
      </c>
    </row>
    <row r="4" spans="1:3" ht="36">
      <c r="A4" s="9" t="s">
        <v>347</v>
      </c>
      <c r="B4" s="7" t="s">
        <v>530</v>
      </c>
      <c r="C4" s="7" t="s">
        <v>185</v>
      </c>
    </row>
    <row r="5" spans="1:3" ht="24">
      <c r="A5" s="4" t="s">
        <v>400</v>
      </c>
      <c r="B5" s="7" t="s">
        <v>524</v>
      </c>
      <c r="C5" s="7" t="s">
        <v>193</v>
      </c>
    </row>
    <row r="6" spans="1:3" ht="12.75" customHeight="1">
      <c r="A6" s="10" t="s">
        <v>310</v>
      </c>
      <c r="C6" s="7" t="s">
        <v>185</v>
      </c>
    </row>
    <row r="8" spans="1:3" ht="12.75" customHeight="1">
      <c r="A8" s="5" t="s">
        <v>472</v>
      </c>
    </row>
    <row r="9" spans="1:3" ht="24">
      <c r="A9" s="11" t="s">
        <v>325</v>
      </c>
    </row>
    <row r="10" spans="1:3" ht="24">
      <c r="A10" s="6" t="s">
        <v>336</v>
      </c>
    </row>
  </sheetData>
  <phoneticPr fontId="4"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Ayal</dc:creator>
  <cp:lastModifiedBy>Noel Johnson</cp:lastModifiedBy>
  <dcterms:created xsi:type="dcterms:W3CDTF">2011-04-10T22:03:54Z</dcterms:created>
  <dcterms:modified xsi:type="dcterms:W3CDTF">2019-06-04T17:53:40Z</dcterms:modified>
</cp:coreProperties>
</file>