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Ivers\"/>
    </mc:Choice>
  </mc:AlternateContent>
  <bookViews>
    <workbookView xWindow="-105" yWindow="-105" windowWidth="23250" windowHeight="13170" tabRatio="802"/>
  </bookViews>
  <sheets>
    <sheet name="1- RECAPITULATIF CA3" sheetId="7" r:id="rId1"/>
    <sheet name="2- CONTROLE TVA FACTURéE" sheetId="10" r:id="rId2"/>
    <sheet name="3- CONTROLE TVA DECLARéE" sheetId="14" r:id="rId3"/>
    <sheet name="4- ANALYSE SOLDES TVA" sheetId="12" r:id="rId4"/>
    <sheet name="Liste factures non échues" sheetId="13" r:id="rId5"/>
  </sheets>
  <calcPr calcId="162913"/>
</workbook>
</file>

<file path=xl/calcChain.xml><?xml version="1.0" encoding="utf-8"?>
<calcChain xmlns="http://schemas.openxmlformats.org/spreadsheetml/2006/main">
  <c r="Q26" i="7" l="1"/>
  <c r="S19" i="7" l="1"/>
  <c r="D7" i="10" l="1"/>
  <c r="D8" i="10"/>
  <c r="D9" i="10"/>
  <c r="D10" i="10"/>
  <c r="D11" i="10"/>
  <c r="D12" i="10"/>
  <c r="D13" i="10"/>
  <c r="D14" i="10"/>
  <c r="D15" i="10"/>
  <c r="D6" i="10"/>
  <c r="D39" i="14" l="1"/>
  <c r="D16" i="12" l="1"/>
  <c r="E16" i="12"/>
  <c r="C16" i="12"/>
  <c r="L36" i="14" l="1"/>
  <c r="K36" i="14"/>
  <c r="J36" i="14"/>
  <c r="K35" i="14"/>
  <c r="J35" i="14"/>
  <c r="L34" i="14"/>
  <c r="J34" i="14"/>
  <c r="L33" i="14"/>
  <c r="K33" i="14"/>
  <c r="L32" i="14"/>
  <c r="K32" i="14"/>
  <c r="J32" i="14"/>
  <c r="K31" i="14"/>
  <c r="J31" i="14"/>
  <c r="L30" i="14"/>
  <c r="J30" i="14"/>
  <c r="L29" i="14"/>
  <c r="K29" i="14"/>
  <c r="L28" i="14"/>
  <c r="K28" i="14"/>
  <c r="J28" i="14"/>
  <c r="K27" i="14"/>
  <c r="J27" i="14"/>
  <c r="L26" i="14"/>
  <c r="J26" i="14"/>
  <c r="L25" i="14"/>
  <c r="K25" i="14"/>
  <c r="H36" i="14"/>
  <c r="G35" i="14"/>
  <c r="L35" i="14" s="1"/>
  <c r="E8" i="12" s="1"/>
  <c r="F34" i="14"/>
  <c r="K34" i="14" s="1"/>
  <c r="D8" i="12" s="1"/>
  <c r="E33" i="14"/>
  <c r="J33" i="14" s="1"/>
  <c r="C8" i="12" s="1"/>
  <c r="H32" i="14"/>
  <c r="G31" i="14"/>
  <c r="L31" i="14" s="1"/>
  <c r="E7" i="12" s="1"/>
  <c r="F30" i="14"/>
  <c r="K30" i="14" s="1"/>
  <c r="D7" i="12" s="1"/>
  <c r="E29" i="14"/>
  <c r="J29" i="14" s="1"/>
  <c r="C7" i="12" s="1"/>
  <c r="H28" i="14"/>
  <c r="G27" i="14"/>
  <c r="L27" i="14" s="1"/>
  <c r="E6" i="12" s="1"/>
  <c r="F26" i="14"/>
  <c r="K26" i="14" s="1"/>
  <c r="D6" i="12" s="1"/>
  <c r="E25" i="14"/>
  <c r="J25" i="14" s="1"/>
  <c r="C6" i="12" s="1"/>
  <c r="J9" i="14"/>
  <c r="L9" i="14"/>
  <c r="J10" i="14"/>
  <c r="K10" i="14"/>
  <c r="J11" i="14"/>
  <c r="K11" i="14"/>
  <c r="L11" i="14"/>
  <c r="K12" i="14"/>
  <c r="L12" i="14"/>
  <c r="J13" i="14"/>
  <c r="L13" i="14"/>
  <c r="J14" i="14"/>
  <c r="K14" i="14"/>
  <c r="J15" i="14"/>
  <c r="K15" i="14"/>
  <c r="L15" i="14"/>
  <c r="K16" i="14"/>
  <c r="L16" i="14"/>
  <c r="J17" i="14"/>
  <c r="L17" i="14"/>
  <c r="J18" i="14"/>
  <c r="K18" i="14"/>
  <c r="J19" i="14"/>
  <c r="K19" i="14"/>
  <c r="L19" i="14"/>
  <c r="K8" i="14"/>
  <c r="L8" i="14"/>
  <c r="H19" i="14"/>
  <c r="G18" i="14"/>
  <c r="L18" i="14" s="1"/>
  <c r="F17" i="14"/>
  <c r="K17" i="14" s="1"/>
  <c r="E16" i="14"/>
  <c r="J16" i="14" s="1"/>
  <c r="H15" i="14"/>
  <c r="G14" i="14"/>
  <c r="L14" i="14" s="1"/>
  <c r="F13" i="14"/>
  <c r="K13" i="14" s="1"/>
  <c r="E12" i="14"/>
  <c r="J12" i="14" s="1"/>
  <c r="G10" i="14"/>
  <c r="L10" i="14" s="1"/>
  <c r="H11" i="14"/>
  <c r="F9" i="14"/>
  <c r="K9" i="14" s="1"/>
  <c r="E8" i="14"/>
  <c r="J8" i="14" s="1"/>
  <c r="D30" i="10"/>
  <c r="D33" i="14" l="1"/>
  <c r="H37" i="14"/>
  <c r="I36" i="14"/>
  <c r="D36" i="14"/>
  <c r="I35" i="14"/>
  <c r="D35" i="14"/>
  <c r="D34" i="14"/>
  <c r="I33" i="14"/>
  <c r="D32" i="14"/>
  <c r="I31" i="14"/>
  <c r="D31" i="14"/>
  <c r="D30" i="14"/>
  <c r="I29" i="14"/>
  <c r="D29" i="14"/>
  <c r="D28" i="14"/>
  <c r="I27" i="14"/>
  <c r="D27" i="14"/>
  <c r="D26" i="14"/>
  <c r="I25" i="14"/>
  <c r="D25" i="14"/>
  <c r="H20" i="14"/>
  <c r="I19" i="14"/>
  <c r="D19" i="14"/>
  <c r="D18" i="14"/>
  <c r="I16" i="14"/>
  <c r="I15" i="14"/>
  <c r="D15" i="14"/>
  <c r="D14" i="14"/>
  <c r="I13" i="14"/>
  <c r="I12" i="14"/>
  <c r="I11" i="14"/>
  <c r="D11" i="14"/>
  <c r="D10" i="14"/>
  <c r="I8" i="14"/>
  <c r="B2" i="14"/>
  <c r="B1" i="14"/>
  <c r="D34" i="10"/>
  <c r="D33" i="10"/>
  <c r="B2" i="13"/>
  <c r="B1" i="13"/>
  <c r="B2" i="12"/>
  <c r="B1" i="12"/>
  <c r="B2" i="10"/>
  <c r="B1" i="10"/>
  <c r="H24" i="13"/>
  <c r="H38" i="14" s="1"/>
  <c r="G24" i="13"/>
  <c r="G37" i="14" s="1"/>
  <c r="F24" i="13"/>
  <c r="F37" i="14" s="1"/>
  <c r="C24" i="13"/>
  <c r="C38" i="14" s="1"/>
  <c r="L23" i="13"/>
  <c r="K23" i="13"/>
  <c r="E23" i="13"/>
  <c r="J23" i="13" s="1"/>
  <c r="I23" i="13" s="1"/>
  <c r="D23" i="13"/>
  <c r="L22" i="13"/>
  <c r="K22" i="13"/>
  <c r="E22" i="13" s="1"/>
  <c r="L21" i="13"/>
  <c r="K21" i="13"/>
  <c r="E21" i="13" s="1"/>
  <c r="L20" i="13"/>
  <c r="K20" i="13"/>
  <c r="E20" i="13"/>
  <c r="D20" i="13" s="1"/>
  <c r="L19" i="13"/>
  <c r="E19" i="13" s="1"/>
  <c r="K19" i="13"/>
  <c r="L18" i="13"/>
  <c r="L24" i="13" s="1"/>
  <c r="L38" i="14" s="1"/>
  <c r="K18" i="13"/>
  <c r="L17" i="13"/>
  <c r="K17" i="13"/>
  <c r="K7" i="13"/>
  <c r="L7" i="13"/>
  <c r="K8" i="13"/>
  <c r="L8" i="13"/>
  <c r="K9" i="13"/>
  <c r="L9" i="13"/>
  <c r="E9" i="13" s="1"/>
  <c r="K10" i="13"/>
  <c r="L10" i="13"/>
  <c r="K11" i="13"/>
  <c r="L11" i="13"/>
  <c r="K12" i="13"/>
  <c r="L12" i="13"/>
  <c r="F13" i="13"/>
  <c r="F20" i="14" s="1"/>
  <c r="G13" i="13"/>
  <c r="G20" i="14" s="1"/>
  <c r="H13" i="13"/>
  <c r="H21" i="14" s="1"/>
  <c r="C13" i="13"/>
  <c r="C21" i="14" s="1"/>
  <c r="K6" i="13"/>
  <c r="L6" i="13"/>
  <c r="J19" i="13" l="1"/>
  <c r="I19" i="13" s="1"/>
  <c r="D19" i="13"/>
  <c r="E12" i="13"/>
  <c r="K24" i="13"/>
  <c r="K38" i="14" s="1"/>
  <c r="L37" i="14"/>
  <c r="E9" i="12" s="1"/>
  <c r="L13" i="13"/>
  <c r="G21" i="14"/>
  <c r="G38" i="14"/>
  <c r="E10" i="13"/>
  <c r="J10" i="13" s="1"/>
  <c r="E8" i="13"/>
  <c r="D8" i="13" s="1"/>
  <c r="E6" i="13"/>
  <c r="J6" i="13" s="1"/>
  <c r="E11" i="13"/>
  <c r="J11" i="13" s="1"/>
  <c r="I11" i="13" s="1"/>
  <c r="E7" i="13"/>
  <c r="J7" i="13" s="1"/>
  <c r="I7" i="13" s="1"/>
  <c r="E18" i="13"/>
  <c r="J18" i="13" s="1"/>
  <c r="I18" i="13" s="1"/>
  <c r="K37" i="14"/>
  <c r="D9" i="12" s="1"/>
  <c r="F21" i="14"/>
  <c r="C20" i="14"/>
  <c r="F38" i="14"/>
  <c r="C37" i="14"/>
  <c r="D17" i="14"/>
  <c r="I28" i="14"/>
  <c r="D13" i="14"/>
  <c r="I32" i="14"/>
  <c r="D9" i="14"/>
  <c r="I9" i="14"/>
  <c r="I17" i="14"/>
  <c r="D8" i="14"/>
  <c r="D12" i="14"/>
  <c r="D16" i="14"/>
  <c r="I26" i="14"/>
  <c r="I30" i="14"/>
  <c r="I34" i="14"/>
  <c r="I18" i="14"/>
  <c r="I10" i="14"/>
  <c r="I14" i="14"/>
  <c r="D18" i="13"/>
  <c r="J21" i="13"/>
  <c r="I21" i="13" s="1"/>
  <c r="D21" i="13"/>
  <c r="J22" i="13"/>
  <c r="I22" i="13" s="1"/>
  <c r="D22" i="13"/>
  <c r="J20" i="13"/>
  <c r="I20" i="13" s="1"/>
  <c r="E17" i="13"/>
  <c r="I10" i="13"/>
  <c r="D10" i="13"/>
  <c r="D12" i="13"/>
  <c r="J12" i="13"/>
  <c r="I12" i="13" s="1"/>
  <c r="D9" i="13"/>
  <c r="J9" i="13"/>
  <c r="I9" i="13" s="1"/>
  <c r="D11" i="13"/>
  <c r="D7" i="13"/>
  <c r="K13" i="13"/>
  <c r="K26" i="10"/>
  <c r="L26" i="10"/>
  <c r="K27" i="10"/>
  <c r="L27" i="10"/>
  <c r="K28" i="10"/>
  <c r="L28" i="10"/>
  <c r="L25" i="10"/>
  <c r="E20" i="10"/>
  <c r="H19" i="10"/>
  <c r="E18" i="10"/>
  <c r="H17" i="10"/>
  <c r="H13" i="7"/>
  <c r="H18" i="7"/>
  <c r="U19" i="7"/>
  <c r="S20" i="7"/>
  <c r="R19" i="7"/>
  <c r="P19" i="7"/>
  <c r="I13" i="7"/>
  <c r="J16" i="7"/>
  <c r="J6" i="7"/>
  <c r="J17" i="7" s="1"/>
  <c r="J11" i="7"/>
  <c r="K6" i="7"/>
  <c r="K8" i="7" s="1"/>
  <c r="L6" i="7"/>
  <c r="L12" i="7" s="1"/>
  <c r="O12" i="7" s="1"/>
  <c r="L9" i="7"/>
  <c r="O9" i="7" s="1"/>
  <c r="I6" i="7"/>
  <c r="I18" i="7" s="1"/>
  <c r="G13" i="7"/>
  <c r="G18" i="7"/>
  <c r="H16" i="10"/>
  <c r="G16" i="10"/>
  <c r="G21" i="10" s="1"/>
  <c r="G32" i="10" s="1"/>
  <c r="F16" i="10"/>
  <c r="F21" i="10" s="1"/>
  <c r="D19" i="7"/>
  <c r="F43" i="14" s="1"/>
  <c r="F19" i="7"/>
  <c r="F23" i="7"/>
  <c r="H16" i="7"/>
  <c r="G15" i="7"/>
  <c r="H14" i="7"/>
  <c r="I12" i="7"/>
  <c r="G11" i="7"/>
  <c r="I9" i="7"/>
  <c r="H8" i="7"/>
  <c r="I7" i="7"/>
  <c r="E19" i="7"/>
  <c r="G43" i="14" s="1"/>
  <c r="E23" i="7"/>
  <c r="B19" i="7"/>
  <c r="H43" i="14" s="1"/>
  <c r="N19" i="7"/>
  <c r="K7" i="7"/>
  <c r="I15" i="7"/>
  <c r="M15" i="7" s="1"/>
  <c r="T15" i="7" s="1"/>
  <c r="V15" i="7" s="1"/>
  <c r="H15" i="7"/>
  <c r="H11" i="7"/>
  <c r="K18" i="7"/>
  <c r="K17" i="7"/>
  <c r="K16" i="7"/>
  <c r="K15" i="7"/>
  <c r="K14" i="7"/>
  <c r="K13" i="7"/>
  <c r="K12" i="7"/>
  <c r="K11" i="7"/>
  <c r="K10" i="7"/>
  <c r="K9" i="7"/>
  <c r="H9" i="7"/>
  <c r="G7" i="7"/>
  <c r="I11" i="7"/>
  <c r="G16" i="7"/>
  <c r="J13" i="7"/>
  <c r="G12" i="7"/>
  <c r="G14" i="7"/>
  <c r="G8" i="7"/>
  <c r="Q19" i="7"/>
  <c r="H7" i="7"/>
  <c r="J10" i="7"/>
  <c r="L15" i="7"/>
  <c r="O15" i="7" s="1"/>
  <c r="H12" i="7"/>
  <c r="J15" i="7"/>
  <c r="J14" i="7"/>
  <c r="G17" i="7"/>
  <c r="H17" i="7"/>
  <c r="I17" i="7"/>
  <c r="G10" i="7"/>
  <c r="I10" i="7"/>
  <c r="H10" i="7"/>
  <c r="C19" i="7"/>
  <c r="E43" i="14" s="1"/>
  <c r="I16" i="7"/>
  <c r="G9" i="7"/>
  <c r="G19" i="7" s="1"/>
  <c r="L8" i="7"/>
  <c r="O8" i="7"/>
  <c r="I14" i="7"/>
  <c r="L11" i="7"/>
  <c r="O11" i="7" s="1"/>
  <c r="J8" i="7"/>
  <c r="L13" i="7"/>
  <c r="O13" i="7" s="1"/>
  <c r="I8" i="7"/>
  <c r="C23" i="7"/>
  <c r="K25" i="10"/>
  <c r="E25" i="10" s="1"/>
  <c r="D25" i="10" s="1"/>
  <c r="M16" i="7" l="1"/>
  <c r="T16" i="7" s="1"/>
  <c r="V16" i="7" s="1"/>
  <c r="L14" i="7"/>
  <c r="O14" i="7" s="1"/>
  <c r="J9" i="7"/>
  <c r="J12" i="7"/>
  <c r="M12" i="7" s="1"/>
  <c r="T12" i="7" s="1"/>
  <c r="L18" i="7"/>
  <c r="O18" i="7" s="1"/>
  <c r="J18" i="7"/>
  <c r="M18" i="7" s="1"/>
  <c r="T18" i="7" s="1"/>
  <c r="J8" i="13"/>
  <c r="I8" i="13" s="1"/>
  <c r="M8" i="7"/>
  <c r="K19" i="7"/>
  <c r="L38" i="10" s="1"/>
  <c r="L41" i="10" s="1"/>
  <c r="L20" i="14"/>
  <c r="L21" i="14"/>
  <c r="L10" i="7"/>
  <c r="O10" i="7" s="1"/>
  <c r="O19" i="7" s="1"/>
  <c r="L16" i="7"/>
  <c r="O16" i="7" s="1"/>
  <c r="J7" i="7"/>
  <c r="L17" i="7"/>
  <c r="O17" i="7" s="1"/>
  <c r="H19" i="7"/>
  <c r="L7" i="7"/>
  <c r="O7" i="7" s="1"/>
  <c r="M11" i="7"/>
  <c r="K21" i="14"/>
  <c r="K20" i="14"/>
  <c r="S21" i="7"/>
  <c r="V12" i="7"/>
  <c r="M9" i="7"/>
  <c r="I19" i="7"/>
  <c r="J38" i="10" s="1"/>
  <c r="J41" i="10" s="1"/>
  <c r="M13" i="7"/>
  <c r="D23" i="7"/>
  <c r="C24" i="7" s="1"/>
  <c r="C25" i="7" s="1"/>
  <c r="L32" i="10"/>
  <c r="E26" i="10"/>
  <c r="J26" i="10" s="1"/>
  <c r="I26" i="10" s="1"/>
  <c r="D16" i="10"/>
  <c r="D21" i="10" s="1"/>
  <c r="E27" i="10"/>
  <c r="J27" i="10" s="1"/>
  <c r="I27" i="10" s="1"/>
  <c r="E16" i="10"/>
  <c r="E21" i="10" s="1"/>
  <c r="G35" i="10"/>
  <c r="H21" i="10"/>
  <c r="H32" i="10" s="1"/>
  <c r="E28" i="10"/>
  <c r="J28" i="10" s="1"/>
  <c r="I28" i="10" s="1"/>
  <c r="J25" i="10"/>
  <c r="I25" i="10" s="1"/>
  <c r="E24" i="13"/>
  <c r="D17" i="13"/>
  <c r="D24" i="13" s="1"/>
  <c r="J17" i="13"/>
  <c r="J13" i="13"/>
  <c r="E13" i="13"/>
  <c r="T9" i="7" l="1"/>
  <c r="T19" i="7" s="1"/>
  <c r="V19" i="7" s="1"/>
  <c r="T8" i="7"/>
  <c r="V8" i="7" s="1"/>
  <c r="V18" i="7"/>
  <c r="M14" i="7"/>
  <c r="T14" i="7" s="1"/>
  <c r="V14" i="7" s="1"/>
  <c r="T13" i="7"/>
  <c r="V13" i="7" s="1"/>
  <c r="T11" i="7"/>
  <c r="V11" i="7" s="1"/>
  <c r="J19" i="7"/>
  <c r="K38" i="10" s="1"/>
  <c r="K41" i="10" s="1"/>
  <c r="M7" i="7"/>
  <c r="T7" i="7" s="1"/>
  <c r="V7" i="7" s="1"/>
  <c r="M10" i="7"/>
  <c r="T10" i="7" s="1"/>
  <c r="V10" i="7" s="1"/>
  <c r="M17" i="7"/>
  <c r="T17" i="7" s="1"/>
  <c r="V17" i="7" s="1"/>
  <c r="L19" i="7"/>
  <c r="E21" i="14"/>
  <c r="E20" i="14"/>
  <c r="J21" i="14"/>
  <c r="J20" i="14"/>
  <c r="G5" i="14"/>
  <c r="L35" i="10"/>
  <c r="L42" i="10" s="1"/>
  <c r="E12" i="12" s="1"/>
  <c r="E37" i="14"/>
  <c r="E38" i="14"/>
  <c r="D38" i="14"/>
  <c r="D37" i="14"/>
  <c r="D27" i="10"/>
  <c r="I16" i="10"/>
  <c r="D26" i="10"/>
  <c r="H35" i="10"/>
  <c r="H5" i="14" s="1"/>
  <c r="D28" i="10"/>
  <c r="I21" i="10"/>
  <c r="E32" i="10"/>
  <c r="J32" i="10" s="1"/>
  <c r="I17" i="13"/>
  <c r="I24" i="13" s="1"/>
  <c r="J24" i="13"/>
  <c r="V9" i="7" l="1"/>
  <c r="H42" i="14"/>
  <c r="H44" i="14" s="1"/>
  <c r="H45" i="14" s="1"/>
  <c r="G42" i="14"/>
  <c r="G44" i="14" s="1"/>
  <c r="G45" i="14" s="1"/>
  <c r="E13" i="12" s="1"/>
  <c r="E14" i="12" s="1"/>
  <c r="E18" i="12" s="1"/>
  <c r="M19" i="7"/>
  <c r="U22" i="7" s="1"/>
  <c r="U23" i="7" s="1"/>
  <c r="I37" i="14"/>
  <c r="I38" i="14"/>
  <c r="J38" i="14"/>
  <c r="J37" i="14"/>
  <c r="I41" i="14"/>
  <c r="M24" i="13"/>
  <c r="E35" i="10"/>
  <c r="E5" i="14" l="1"/>
  <c r="E42" i="14" s="1"/>
  <c r="J35" i="10"/>
  <c r="L22" i="7"/>
  <c r="I40" i="14"/>
  <c r="C9" i="12"/>
  <c r="E44" i="14"/>
  <c r="E45" i="14" s="1"/>
  <c r="C13" i="12" s="1"/>
  <c r="D6" i="13"/>
  <c r="D13" i="13" s="1"/>
  <c r="I6" i="13"/>
  <c r="I13" i="13" s="1"/>
  <c r="D31" i="10"/>
  <c r="D32" i="10" s="1"/>
  <c r="F32" i="10"/>
  <c r="F35" i="10" s="1"/>
  <c r="J42" i="10" l="1"/>
  <c r="C12" i="12" s="1"/>
  <c r="C14" i="12" s="1"/>
  <c r="C18" i="12" s="1"/>
  <c r="I21" i="14"/>
  <c r="I20" i="14"/>
  <c r="M13" i="13"/>
  <c r="D21" i="14"/>
  <c r="D20" i="14"/>
  <c r="F5" i="14"/>
  <c r="F42" i="14" s="1"/>
  <c r="K35" i="10"/>
  <c r="K42" i="10" s="1"/>
  <c r="D12" i="12" s="1"/>
  <c r="K32" i="10"/>
  <c r="I32" i="10"/>
  <c r="D35" i="10"/>
  <c r="I35" i="10" s="1"/>
  <c r="I22" i="14" l="1"/>
  <c r="C41" i="10"/>
  <c r="I23" i="14"/>
  <c r="F44" i="14"/>
  <c r="F45" i="14" s="1"/>
  <c r="D13" i="12" s="1"/>
  <c r="D14" i="12" s="1"/>
  <c r="D18" i="12" s="1"/>
  <c r="D5" i="14"/>
  <c r="D42" i="14" s="1"/>
  <c r="I42" i="14" l="1"/>
</calcChain>
</file>

<file path=xl/sharedStrings.xml><?xml version="1.0" encoding="utf-8"?>
<sst xmlns="http://schemas.openxmlformats.org/spreadsheetml/2006/main" count="263" uniqueCount="154">
  <si>
    <t>TTC</t>
  </si>
  <si>
    <t>-</t>
  </si>
  <si>
    <t>+</t>
  </si>
  <si>
    <t>VENTES</t>
  </si>
  <si>
    <t>TVA S/</t>
  </si>
  <si>
    <t>TVA COLL.</t>
  </si>
  <si>
    <t xml:space="preserve">TVA </t>
  </si>
  <si>
    <t>SOLDE</t>
  </si>
  <si>
    <t>TVA</t>
  </si>
  <si>
    <t>S/VENTES</t>
  </si>
  <si>
    <t>IMMO.</t>
  </si>
  <si>
    <t>B&amp;S</t>
  </si>
  <si>
    <t>CALCULE</t>
  </si>
  <si>
    <t>PAYEE</t>
  </si>
  <si>
    <t>écarts</t>
  </si>
  <si>
    <t>TOTAUX</t>
  </si>
  <si>
    <t xml:space="preserve">VENTES </t>
  </si>
  <si>
    <t xml:space="preserve"> </t>
  </si>
  <si>
    <t xml:space="preserve">ACOMPTE </t>
  </si>
  <si>
    <t>CONGES</t>
  </si>
  <si>
    <t>HT</t>
  </si>
  <si>
    <t>PS 10%</t>
  </si>
  <si>
    <t>PS 20%</t>
  </si>
  <si>
    <t>PS SOUS TRAITANCE</t>
  </si>
  <si>
    <t>PS 5,5%</t>
  </si>
  <si>
    <t>VENTES 20%</t>
  </si>
  <si>
    <t>TVA 20%</t>
  </si>
  <si>
    <t>TVA 10%</t>
  </si>
  <si>
    <t>TVA 5,5%</t>
  </si>
  <si>
    <t>REFACT DIVERSES 20%</t>
  </si>
  <si>
    <t>REFACT DIVERSES NS</t>
  </si>
  <si>
    <t>TVA COLL</t>
  </si>
  <si>
    <t>TVA DED</t>
  </si>
  <si>
    <t>REGUL TVA</t>
  </si>
  <si>
    <t>REPORT</t>
  </si>
  <si>
    <t>CREDIT</t>
  </si>
  <si>
    <t>TVA COLLECTEE</t>
  </si>
  <si>
    <t>CA</t>
  </si>
  <si>
    <t>OD decl TVA</t>
  </si>
  <si>
    <t>exonéré</t>
  </si>
  <si>
    <t>Autoliquidation</t>
  </si>
  <si>
    <t xml:space="preserve">TOTAL </t>
  </si>
  <si>
    <t>IMPOSABLE</t>
  </si>
  <si>
    <t>vérif crédit</t>
  </si>
  <si>
    <t>TOTAL</t>
  </si>
  <si>
    <t xml:space="preserve"> (+)</t>
  </si>
  <si>
    <t xml:space="preserve"> (+/-)</t>
  </si>
  <si>
    <t xml:space="preserve"> (+ puis -)</t>
  </si>
  <si>
    <t xml:space="preserve"> ( +)</t>
  </si>
  <si>
    <t>TVA DUE s/CA</t>
  </si>
  <si>
    <t>TVA due avec autoliquidation</t>
  </si>
  <si>
    <t>Vérification TVA</t>
  </si>
  <si>
    <t>TOTAL TVA</t>
  </si>
  <si>
    <t>COLLECTEE</t>
  </si>
  <si>
    <t>SS TRAIT.</t>
  </si>
  <si>
    <t>N° Compte</t>
  </si>
  <si>
    <t>Libellé compte</t>
  </si>
  <si>
    <t>CONTRÔLE DE LA TVA FACTURéE</t>
  </si>
  <si>
    <t>Vérif TVA à payer</t>
  </si>
  <si>
    <t>RECAPITULATIF DECLARATIONS DE TVA</t>
  </si>
  <si>
    <t>vérif</t>
  </si>
  <si>
    <t>CA COMPTABLE</t>
  </si>
  <si>
    <t>7752x</t>
  </si>
  <si>
    <r>
      <t xml:space="preserve">Prix cession immo </t>
    </r>
    <r>
      <rPr>
        <b/>
        <sz val="10"/>
        <rFont val="Arial"/>
        <family val="2"/>
      </rPr>
      <t>sans</t>
    </r>
    <r>
      <rPr>
        <sz val="10"/>
        <rFont val="Arial"/>
        <family val="2"/>
      </rPr>
      <t xml:space="preserve"> TVA</t>
    </r>
  </si>
  <si>
    <r>
      <t xml:space="preserve">Prix cession immo </t>
    </r>
    <r>
      <rPr>
        <b/>
        <sz val="10"/>
        <rFont val="Arial"/>
        <family val="2"/>
      </rPr>
      <t>avec</t>
    </r>
    <r>
      <rPr>
        <sz val="10"/>
        <rFont val="Arial"/>
        <family val="2"/>
      </rPr>
      <t xml:space="preserve"> TVA</t>
    </r>
  </si>
  <si>
    <t>74x</t>
  </si>
  <si>
    <r>
      <t xml:space="preserve">Subvention </t>
    </r>
    <r>
      <rPr>
        <b/>
        <sz val="10"/>
        <rFont val="Arial"/>
        <family val="2"/>
      </rPr>
      <t>sans</t>
    </r>
    <r>
      <rPr>
        <sz val="10"/>
        <rFont val="Arial"/>
        <family val="2"/>
      </rPr>
      <t xml:space="preserve"> TVA</t>
    </r>
  </si>
  <si>
    <r>
      <t xml:space="preserve">Subvention </t>
    </r>
    <r>
      <rPr>
        <b/>
        <sz val="10"/>
        <rFont val="Arial"/>
        <family val="2"/>
      </rPr>
      <t>avec</t>
    </r>
    <r>
      <rPr>
        <sz val="10"/>
        <rFont val="Arial"/>
        <family val="2"/>
      </rPr>
      <t xml:space="preserve"> TVA</t>
    </r>
  </si>
  <si>
    <t>CA TVA</t>
  </si>
  <si>
    <t>Dossier:</t>
  </si>
  <si>
    <t xml:space="preserve">Exercice: </t>
  </si>
  <si>
    <t>FAE N-1</t>
  </si>
  <si>
    <t>FAE N</t>
  </si>
  <si>
    <t>AAE N-1</t>
  </si>
  <si>
    <t>AAE N</t>
  </si>
  <si>
    <r>
      <t xml:space="preserve">Produits Constatés d'Avance </t>
    </r>
    <r>
      <rPr>
        <i/>
        <sz val="10"/>
        <rFont val="Arial"/>
        <family val="2"/>
      </rPr>
      <t>Remplir le HT de chaque %</t>
    </r>
  </si>
  <si>
    <t>HT 20%</t>
  </si>
  <si>
    <t>HT 10%</t>
  </si>
  <si>
    <t>HT 5,5%</t>
  </si>
  <si>
    <t>HT 0</t>
  </si>
  <si>
    <t>PCA N-1</t>
  </si>
  <si>
    <t>Ne mettre que des chiffres positifs</t>
  </si>
  <si>
    <t>Intracom</t>
  </si>
  <si>
    <t>autoliq/Intracom</t>
  </si>
  <si>
    <r>
      <t xml:space="preserve">FACTURES </t>
    </r>
    <r>
      <rPr>
        <sz val="10"/>
        <rFont val="Arial"/>
        <family val="2"/>
      </rPr>
      <t>et subventions</t>
    </r>
  </si>
  <si>
    <t>TVA à l'encaissement</t>
  </si>
  <si>
    <t>Début d'exercice</t>
  </si>
  <si>
    <t>Clients 20%</t>
  </si>
  <si>
    <t>Clients 10%</t>
  </si>
  <si>
    <t>Clients 5,5%</t>
  </si>
  <si>
    <t>Clients 0%</t>
  </si>
  <si>
    <t>411x</t>
  </si>
  <si>
    <t>419x</t>
  </si>
  <si>
    <t>Acomptes clients 20%</t>
  </si>
  <si>
    <t>Acomptes clients 10%</t>
  </si>
  <si>
    <t>Acomptes clients 5,5%</t>
  </si>
  <si>
    <t>Acomptes clients 0</t>
  </si>
  <si>
    <t>416x</t>
  </si>
  <si>
    <t>(1) Uniquement si la TVA clients douteux n'est pas isolée dans un compte spécifique</t>
  </si>
  <si>
    <r>
      <t xml:space="preserve">Clients douteux 20% </t>
    </r>
    <r>
      <rPr>
        <sz val="8"/>
        <rFont val="Arial"/>
        <family val="2"/>
      </rPr>
      <t>(1)</t>
    </r>
  </si>
  <si>
    <r>
      <t xml:space="preserve">Clients douteux 10% </t>
    </r>
    <r>
      <rPr>
        <sz val="8"/>
        <rFont val="Arial"/>
        <family val="2"/>
      </rPr>
      <t>(1)</t>
    </r>
  </si>
  <si>
    <r>
      <t xml:space="preserve">Clients douteux 5,5% </t>
    </r>
    <r>
      <rPr>
        <sz val="8"/>
        <rFont val="Arial"/>
        <family val="2"/>
      </rPr>
      <t>(1)</t>
    </r>
  </si>
  <si>
    <r>
      <t>Clients douteux 0</t>
    </r>
    <r>
      <rPr>
        <sz val="8"/>
        <rFont val="Arial"/>
        <family val="2"/>
      </rPr>
      <t xml:space="preserve"> (1)</t>
    </r>
  </si>
  <si>
    <r>
      <t xml:space="preserve">Effets escomptés non échus </t>
    </r>
    <r>
      <rPr>
        <sz val="8"/>
        <rFont val="Arial"/>
        <family val="2"/>
      </rPr>
      <t>(2)</t>
    </r>
  </si>
  <si>
    <t>Remplir le TTc et le HT exo, 10% et 5,5%;      le 20% est calculé par différence</t>
  </si>
  <si>
    <t>N°fact</t>
  </si>
  <si>
    <t>Client</t>
  </si>
  <si>
    <t>FIN d'exercice</t>
  </si>
  <si>
    <r>
      <t xml:space="preserve">(2) Mettre la liste dans le dernier onglet du fichier "Liste factures non échues" et reprendre les totaux </t>
    </r>
    <r>
      <rPr>
        <b/>
        <sz val="8"/>
        <rFont val="Arial"/>
        <family val="2"/>
      </rPr>
      <t>+ supprimer l'une ou l'auter des référence</t>
    </r>
  </si>
  <si>
    <r>
      <t>Affacturage et Dailly non échus</t>
    </r>
    <r>
      <rPr>
        <sz val="8"/>
        <rFont val="Arial"/>
        <family val="2"/>
      </rPr>
      <t xml:space="preserve"> (2)</t>
    </r>
  </si>
  <si>
    <t>Factures+subv-Irrec</t>
  </si>
  <si>
    <r>
      <t xml:space="preserve">Factures à établir </t>
    </r>
    <r>
      <rPr>
        <i/>
        <sz val="10"/>
        <rFont val="Arial"/>
        <family val="2"/>
      </rPr>
      <t>Remplir le TTC et le HT exo, 10% et 5,5%;      le 20% est calculé par différence</t>
    </r>
  </si>
  <si>
    <t>Vérif TTC</t>
  </si>
  <si>
    <t>Vérif HT</t>
  </si>
  <si>
    <t>PCA N</t>
  </si>
  <si>
    <t>TVA calculée / CA</t>
  </si>
  <si>
    <t>Reconstitution de la TVA comptabilisée</t>
  </si>
  <si>
    <t>4457xx20%</t>
  </si>
  <si>
    <t>4457xx10%</t>
  </si>
  <si>
    <t>4457xx5,5%</t>
  </si>
  <si>
    <t>A nouveaux (cr:+ ;dr: -)</t>
  </si>
  <si>
    <t>Solde(cr:+ ;dr: -)</t>
  </si>
  <si>
    <t>TVA comptabilisée</t>
  </si>
  <si>
    <t>régul TVA N-1 (cr:+;dr:-)</t>
  </si>
  <si>
    <t>Ecart</t>
  </si>
  <si>
    <t>CONTRÔLE DE LA TVA DECLARéE</t>
  </si>
  <si>
    <t>(+: trop déclaré; -: insuffisance de déclaration)</t>
  </si>
  <si>
    <t>TVA clients</t>
  </si>
  <si>
    <t>TVA acomptes clients</t>
  </si>
  <si>
    <t>TVA clients douteux</t>
  </si>
  <si>
    <t>Ecarts N-1 non régularisés</t>
  </si>
  <si>
    <t>Ecart sur facturation</t>
  </si>
  <si>
    <t>Ecart sur déclaration</t>
  </si>
  <si>
    <t>Ecart:</t>
  </si>
  <si>
    <t>sommes au crédit: -  sommes au crédit: -</t>
  </si>
  <si>
    <t>TVA effets/Dailly non échus</t>
  </si>
  <si>
    <t>CA à DECLARER</t>
  </si>
  <si>
    <t>Ecart HT</t>
  </si>
  <si>
    <t>Ecart TVA</t>
  </si>
  <si>
    <t>TVA facturée &lt; TVA s/HT: -</t>
  </si>
  <si>
    <t>Solde TVA analysé</t>
  </si>
  <si>
    <t>Solde TVA comptable</t>
  </si>
  <si>
    <t>Irrecouvrables (exploitation)</t>
  </si>
  <si>
    <t>irrecouvrables (exceptionnel)</t>
  </si>
  <si>
    <t xml:space="preserve"> (pr info)</t>
  </si>
  <si>
    <t>regul n-1 (trop déclaré + / pas assez déclaré: -)</t>
  </si>
  <si>
    <t>CA DECLARée</t>
  </si>
  <si>
    <t>A mettre sur la liasse:</t>
  </si>
  <si>
    <t xml:space="preserve"> TVA collectée</t>
  </si>
  <si>
    <t>(ou crédit:-)</t>
  </si>
  <si>
    <t>Reprendre les différents comptes de Chiffres d'affaires dans la colonne % correspondant</t>
  </si>
  <si>
    <t>solde TVA à récup s/abs N-1 (dr: +  ; cr: -  )</t>
  </si>
  <si>
    <t>solde TVA à récup s/abs N (dr: +  ; cr: -  )</t>
  </si>
  <si>
    <t xml:space="preserve"> TVA récupérable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</si>
</sst>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\ _€_-;\-* #,##0.00\ _€_-;_-* &quot;-&quot;??\ _€_-;_-@_-"/>
    <numFmt numFmtId="165" formatCode="mmmm\-\y\y"/>
    <numFmt numFmtId="166" formatCode="0.0%"/>
    <numFmt numFmtId="167" formatCode="_-* #,##0\ _€_-;\-* #,##0\ _€_-;_-* &quot;-&quot;??\ _€_-;_-@_-"/>
  </numFmts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b/>
      <sz val="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0" fillId="0" borderId="0"/>
    <xf numFmtId="9" fontId="1" fillId="0" borderId="0" applyFont="0" applyFill="0" applyBorder="0" applyAlignment="0" applyProtection="0"/>
    <xf numFmtId="0" fontId="1" fillId="0" borderId="0"/>
  </cellStyleXfs>
  <cellXfs count="282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/>
    <xf numFmtId="0" fontId="0" fillId="0" borderId="10" xfId="0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3" fontId="3" fillId="0" borderId="0" xfId="0" applyNumberFormat="1" applyFont="1"/>
    <xf numFmtId="3" fontId="2" fillId="0" borderId="0" xfId="0" applyNumberFormat="1" applyFont="1"/>
    <xf numFmtId="14" fontId="2" fillId="0" borderId="0" xfId="0" applyNumberFormat="1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 applyBorder="1"/>
    <xf numFmtId="3" fontId="3" fillId="0" borderId="3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7" fontId="3" fillId="0" borderId="0" xfId="0" applyNumberFormat="1" applyFont="1" applyBorder="1"/>
    <xf numFmtId="3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0" fontId="7" fillId="0" borderId="0" xfId="0" applyFont="1" applyAlignment="1">
      <alignment horizontal="left"/>
    </xf>
    <xf numFmtId="3" fontId="2" fillId="0" borderId="0" xfId="0" applyNumberFormat="1" applyFont="1" applyBorder="1"/>
    <xf numFmtId="0" fontId="7" fillId="0" borderId="0" xfId="0" applyFont="1" applyAlignment="1">
      <alignment horizontal="right"/>
    </xf>
    <xf numFmtId="3" fontId="0" fillId="0" borderId="0" xfId="0" applyNumberFormat="1" applyAlignment="1">
      <alignment horizontal="right" indent="1"/>
    </xf>
    <xf numFmtId="0" fontId="3" fillId="0" borderId="0" xfId="0" applyFont="1" applyBorder="1" applyAlignment="1">
      <alignment horizontal="left"/>
    </xf>
    <xf numFmtId="0" fontId="3" fillId="0" borderId="0" xfId="0" applyFont="1" applyBorder="1"/>
    <xf numFmtId="4" fontId="3" fillId="0" borderId="0" xfId="0" applyNumberFormat="1" applyFont="1" applyAlignment="1">
      <alignment horizontal="right" indent="1"/>
    </xf>
    <xf numFmtId="0" fontId="0" fillId="0" borderId="0" xfId="0" applyFill="1"/>
    <xf numFmtId="0" fontId="3" fillId="0" borderId="0" xfId="0" applyNumberFormat="1" applyFont="1" applyAlignment="1" applyProtection="1">
      <alignment horizontal="center"/>
      <protection locked="0"/>
    </xf>
    <xf numFmtId="9" fontId="0" fillId="0" borderId="0" xfId="3" applyFont="1" applyAlignment="1">
      <alignment horizontal="center"/>
    </xf>
    <xf numFmtId="9" fontId="0" fillId="0" borderId="0" xfId="3" applyFont="1" applyAlignment="1" applyProtection="1">
      <alignment horizontal="center"/>
      <protection locked="0"/>
    </xf>
    <xf numFmtId="166" fontId="0" fillId="0" borderId="0" xfId="3" applyNumberFormat="1" applyFont="1" applyAlignment="1">
      <alignment horizontal="center"/>
    </xf>
    <xf numFmtId="17" fontId="3" fillId="0" borderId="0" xfId="0" applyNumberFormat="1" applyFont="1" applyFill="1" applyBorder="1"/>
    <xf numFmtId="3" fontId="3" fillId="2" borderId="3" xfId="0" applyNumberFormat="1" applyFont="1" applyFill="1" applyBorder="1" applyAlignment="1">
      <alignment horizontal="center"/>
    </xf>
    <xf numFmtId="3" fontId="3" fillId="2" borderId="9" xfId="0" applyNumberFormat="1" applyFont="1" applyFill="1" applyBorder="1"/>
    <xf numFmtId="3" fontId="3" fillId="2" borderId="3" xfId="0" applyNumberFormat="1" applyFont="1" applyFill="1" applyBorder="1"/>
    <xf numFmtId="165" fontId="3" fillId="0" borderId="0" xfId="0" applyNumberFormat="1" applyFont="1" applyAlignment="1">
      <alignment horizontal="right" vertical="center"/>
    </xf>
    <xf numFmtId="0" fontId="0" fillId="0" borderId="0" xfId="0" applyAlignment="1">
      <alignment vertical="center"/>
    </xf>
    <xf numFmtId="3" fontId="3" fillId="3" borderId="3" xfId="0" applyNumberFormat="1" applyFont="1" applyFill="1" applyBorder="1"/>
    <xf numFmtId="3" fontId="3" fillId="3" borderId="6" xfId="0" applyNumberFormat="1" applyFont="1" applyFill="1" applyBorder="1"/>
    <xf numFmtId="3" fontId="3" fillId="3" borderId="9" xfId="0" applyNumberFormat="1" applyFont="1" applyFill="1" applyBorder="1"/>
    <xf numFmtId="3" fontId="3" fillId="3" borderId="2" xfId="0" applyNumberFormat="1" applyFont="1" applyFill="1" applyBorder="1"/>
    <xf numFmtId="3" fontId="3" fillId="3" borderId="14" xfId="0" applyNumberFormat="1" applyFont="1" applyFill="1" applyBorder="1"/>
    <xf numFmtId="3" fontId="3" fillId="3" borderId="10" xfId="0" applyNumberFormat="1" applyFont="1" applyFill="1" applyBorder="1"/>
    <xf numFmtId="3" fontId="0" fillId="3" borderId="3" xfId="0" applyNumberFormat="1" applyFill="1" applyBorder="1"/>
    <xf numFmtId="3" fontId="3" fillId="2" borderId="6" xfId="0" applyNumberFormat="1" applyFont="1" applyFill="1" applyBorder="1"/>
    <xf numFmtId="3" fontId="3" fillId="2" borderId="2" xfId="0" applyNumberFormat="1" applyFont="1" applyFill="1" applyBorder="1"/>
    <xf numFmtId="3" fontId="3" fillId="2" borderId="0" xfId="0" applyNumberFormat="1" applyFont="1" applyFill="1" applyBorder="1"/>
    <xf numFmtId="3" fontId="3" fillId="3" borderId="0" xfId="0" applyNumberFormat="1" applyFont="1" applyFill="1" applyBorder="1"/>
    <xf numFmtId="3" fontId="3" fillId="3" borderId="7" xfId="0" applyNumberFormat="1" applyFont="1" applyFill="1" applyBorder="1"/>
    <xf numFmtId="3" fontId="0" fillId="3" borderId="0" xfId="0" applyNumberFormat="1" applyFill="1" applyBorder="1"/>
    <xf numFmtId="3" fontId="2" fillId="2" borderId="0" xfId="0" applyNumberFormat="1" applyFont="1" applyFill="1"/>
    <xf numFmtId="3" fontId="2" fillId="2" borderId="0" xfId="0" applyNumberFormat="1" applyFont="1" applyFill="1" applyAlignment="1">
      <alignment horizontal="right"/>
    </xf>
    <xf numFmtId="3" fontId="3" fillId="2" borderId="14" xfId="0" applyNumberFormat="1" applyFont="1" applyFill="1" applyBorder="1"/>
    <xf numFmtId="3" fontId="3" fillId="3" borderId="15" xfId="0" applyNumberFormat="1" applyFont="1" applyFill="1" applyBorder="1"/>
    <xf numFmtId="3" fontId="3" fillId="2" borderId="10" xfId="0" applyNumberFormat="1" applyFont="1" applyFill="1" applyBorder="1"/>
    <xf numFmtId="3" fontId="3" fillId="3" borderId="8" xfId="0" applyNumberFormat="1" applyFont="1" applyFill="1" applyBorder="1"/>
    <xf numFmtId="3" fontId="3" fillId="3" borderId="4" xfId="0" applyNumberFormat="1" applyFont="1" applyFill="1" applyBorder="1"/>
    <xf numFmtId="0" fontId="3" fillId="0" borderId="26" xfId="0" applyFont="1" applyBorder="1" applyAlignment="1">
      <alignment horizontal="center"/>
    </xf>
    <xf numFmtId="3" fontId="3" fillId="0" borderId="27" xfId="0" applyNumberFormat="1" applyFont="1" applyBorder="1" applyAlignment="1">
      <alignment horizontal="center"/>
    </xf>
    <xf numFmtId="3" fontId="3" fillId="2" borderId="27" xfId="0" applyNumberFormat="1" applyFont="1" applyFill="1" applyBorder="1" applyAlignment="1">
      <alignment horizontal="center"/>
    </xf>
    <xf numFmtId="3" fontId="3" fillId="0" borderId="27" xfId="0" applyNumberFormat="1" applyFont="1" applyBorder="1" applyAlignment="1">
      <alignment horizontal="center" wrapText="1"/>
    </xf>
    <xf numFmtId="3" fontId="3" fillId="0" borderId="28" xfId="0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9" fontId="3" fillId="3" borderId="31" xfId="3" applyFont="1" applyFill="1" applyBorder="1" applyAlignment="1">
      <alignment horizontal="center"/>
    </xf>
    <xf numFmtId="166" fontId="3" fillId="3" borderId="31" xfId="3" applyNumberFormat="1" applyFont="1" applyFill="1" applyBorder="1" applyAlignment="1">
      <alignment horizontal="center"/>
    </xf>
    <xf numFmtId="9" fontId="3" fillId="3" borderId="31" xfId="3" applyNumberFormat="1" applyFont="1" applyFill="1" applyBorder="1" applyAlignment="1">
      <alignment horizontal="center"/>
    </xf>
    <xf numFmtId="3" fontId="3" fillId="2" borderId="31" xfId="0" applyNumberFormat="1" applyFont="1" applyFill="1" applyBorder="1"/>
    <xf numFmtId="9" fontId="3" fillId="2" borderId="31" xfId="3" applyNumberFormat="1" applyFont="1" applyFill="1" applyBorder="1" applyAlignment="1">
      <alignment horizontal="center"/>
    </xf>
    <xf numFmtId="166" fontId="3" fillId="2" borderId="31" xfId="3" applyNumberFormat="1" applyFont="1" applyFill="1" applyBorder="1" applyAlignment="1">
      <alignment horizontal="center"/>
    </xf>
    <xf numFmtId="49" fontId="3" fillId="0" borderId="31" xfId="0" applyNumberFormat="1" applyFont="1" applyBorder="1" applyAlignment="1">
      <alignment horizontal="center"/>
    </xf>
    <xf numFmtId="3" fontId="3" fillId="0" borderId="31" xfId="0" applyNumberFormat="1" applyFont="1" applyBorder="1"/>
    <xf numFmtId="3" fontId="3" fillId="0" borderId="31" xfId="0" applyNumberFormat="1" applyFont="1" applyBorder="1" applyAlignment="1">
      <alignment horizontal="center"/>
    </xf>
    <xf numFmtId="3" fontId="3" fillId="3" borderId="26" xfId="0" applyNumberFormat="1" applyFont="1" applyFill="1" applyBorder="1"/>
    <xf numFmtId="3" fontId="3" fillId="3" borderId="28" xfId="0" applyNumberFormat="1" applyFont="1" applyFill="1" applyBorder="1"/>
    <xf numFmtId="3" fontId="3" fillId="3" borderId="27" xfId="0" applyNumberFormat="1" applyFont="1" applyFill="1" applyBorder="1"/>
    <xf numFmtId="3" fontId="3" fillId="2" borderId="27" xfId="0" applyNumberFormat="1" applyFont="1" applyFill="1" applyBorder="1"/>
    <xf numFmtId="3" fontId="3" fillId="2" borderId="28" xfId="0" applyNumberFormat="1" applyFont="1" applyFill="1" applyBorder="1"/>
    <xf numFmtId="3" fontId="3" fillId="3" borderId="21" xfId="0" applyNumberFormat="1" applyFont="1" applyFill="1" applyBorder="1"/>
    <xf numFmtId="3" fontId="3" fillId="3" borderId="29" xfId="0" applyNumberFormat="1" applyFont="1" applyFill="1" applyBorder="1"/>
    <xf numFmtId="3" fontId="3" fillId="3" borderId="32" xfId="0" applyNumberFormat="1" applyFont="1" applyFill="1" applyBorder="1"/>
    <xf numFmtId="3" fontId="3" fillId="3" borderId="33" xfId="0" applyNumberFormat="1" applyFont="1" applyFill="1" applyBorder="1"/>
    <xf numFmtId="3" fontId="3" fillId="3" borderId="34" xfId="0" applyNumberFormat="1" applyFont="1" applyFill="1" applyBorder="1"/>
    <xf numFmtId="3" fontId="3" fillId="3" borderId="16" xfId="0" applyNumberFormat="1" applyFont="1" applyFill="1" applyBorder="1"/>
    <xf numFmtId="3" fontId="3" fillId="3" borderId="35" xfId="0" applyNumberFormat="1" applyFont="1" applyFill="1" applyBorder="1"/>
    <xf numFmtId="3" fontId="3" fillId="3" borderId="17" xfId="0" applyNumberFormat="1" applyFont="1" applyFill="1" applyBorder="1"/>
    <xf numFmtId="3" fontId="3" fillId="3" borderId="31" xfId="0" applyNumberFormat="1" applyFont="1" applyFill="1" applyBorder="1"/>
    <xf numFmtId="3" fontId="3" fillId="2" borderId="36" xfId="0" applyNumberFormat="1" applyFont="1" applyFill="1" applyBorder="1"/>
    <xf numFmtId="3" fontId="3" fillId="3" borderId="37" xfId="0" applyNumberFormat="1" applyFont="1" applyFill="1" applyBorder="1"/>
    <xf numFmtId="3" fontId="3" fillId="3" borderId="18" xfId="0" applyNumberFormat="1" applyFont="1" applyFill="1" applyBorder="1"/>
    <xf numFmtId="3" fontId="3" fillId="2" borderId="38" xfId="0" applyNumberFormat="1" applyFont="1" applyFill="1" applyBorder="1" applyAlignment="1">
      <alignment vertical="center"/>
    </xf>
    <xf numFmtId="3" fontId="3" fillId="2" borderId="39" xfId="0" applyNumberFormat="1" applyFont="1" applyFill="1" applyBorder="1" applyAlignment="1">
      <alignment vertical="center"/>
    </xf>
    <xf numFmtId="3" fontId="3" fillId="2" borderId="22" xfId="0" applyNumberFormat="1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right"/>
    </xf>
    <xf numFmtId="3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center"/>
    </xf>
    <xf numFmtId="167" fontId="8" fillId="2" borderId="1" xfId="1" applyNumberFormat="1" applyFont="1" applyFill="1" applyBorder="1"/>
    <xf numFmtId="0" fontId="0" fillId="2" borderId="0" xfId="0" applyFill="1" applyAlignment="1">
      <alignment horizontal="right"/>
    </xf>
    <xf numFmtId="4" fontId="0" fillId="0" borderId="0" xfId="0" applyNumberFormat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3" fontId="2" fillId="2" borderId="5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left" vertical="center"/>
    </xf>
    <xf numFmtId="3" fontId="3" fillId="3" borderId="23" xfId="0" applyNumberFormat="1" applyFont="1" applyFill="1" applyBorder="1"/>
    <xf numFmtId="3" fontId="3" fillId="3" borderId="24" xfId="0" applyNumberFormat="1" applyFont="1" applyFill="1" applyBorder="1"/>
    <xf numFmtId="3" fontId="3" fillId="3" borderId="40" xfId="0" applyNumberFormat="1" applyFont="1" applyFill="1" applyBorder="1"/>
    <xf numFmtId="3" fontId="3" fillId="3" borderId="41" xfId="0" applyNumberFormat="1" applyFont="1" applyFill="1" applyBorder="1"/>
    <xf numFmtId="3" fontId="3" fillId="3" borderId="25" xfId="0" applyNumberFormat="1" applyFont="1" applyFill="1" applyBorder="1"/>
    <xf numFmtId="3" fontId="0" fillId="2" borderId="0" xfId="0" applyNumberFormat="1" applyFill="1" applyBorder="1"/>
    <xf numFmtId="3" fontId="0" fillId="2" borderId="5" xfId="0" applyNumberFormat="1" applyFill="1" applyBorder="1"/>
    <xf numFmtId="3" fontId="0" fillId="2" borderId="4" xfId="0" applyNumberFormat="1" applyFill="1" applyBorder="1"/>
    <xf numFmtId="3" fontId="0" fillId="2" borderId="0" xfId="0" applyNumberFormat="1" applyFill="1" applyAlignment="1">
      <alignment vertical="center"/>
    </xf>
    <xf numFmtId="0" fontId="3" fillId="0" borderId="0" xfId="0" applyFont="1" applyAlignment="1">
      <alignment vertical="center"/>
    </xf>
    <xf numFmtId="3" fontId="5" fillId="0" borderId="0" xfId="0" applyNumberFormat="1" applyFont="1" applyAlignment="1">
      <alignment vertical="center"/>
    </xf>
    <xf numFmtId="3" fontId="5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3" fillId="0" borderId="14" xfId="0" applyFont="1" applyBorder="1"/>
    <xf numFmtId="0" fontId="3" fillId="0" borderId="5" xfId="0" applyFont="1" applyBorder="1"/>
    <xf numFmtId="0" fontId="3" fillId="0" borderId="6" xfId="0" applyFont="1" applyBorder="1"/>
    <xf numFmtId="0" fontId="0" fillId="0" borderId="7" xfId="0" applyFill="1" applyBorder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3" fontId="7" fillId="3" borderId="0" xfId="0" applyNumberFormat="1" applyFont="1" applyFill="1"/>
    <xf numFmtId="3" fontId="0" fillId="3" borderId="0" xfId="0" applyNumberFormat="1" applyFill="1"/>
    <xf numFmtId="0" fontId="3" fillId="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2" borderId="0" xfId="0" applyNumberFormat="1" applyFont="1" applyFill="1" applyBorder="1" applyAlignment="1">
      <alignment horizontal="right" vertical="center"/>
    </xf>
    <xf numFmtId="0" fontId="2" fillId="3" borderId="0" xfId="0" applyFont="1" applyFill="1" applyAlignment="1">
      <alignment vertical="center"/>
    </xf>
    <xf numFmtId="0" fontId="3" fillId="2" borderId="5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167" fontId="11" fillId="3" borderId="0" xfId="1" applyNumberFormat="1" applyFont="1" applyFill="1" applyBorder="1" applyAlignment="1"/>
    <xf numFmtId="167" fontId="3" fillId="3" borderId="0" xfId="1" applyNumberFormat="1" applyFont="1" applyFill="1"/>
    <xf numFmtId="167" fontId="3" fillId="4" borderId="0" xfId="1" applyNumberFormat="1" applyFont="1" applyFill="1"/>
    <xf numFmtId="3" fontId="3" fillId="4" borderId="0" xfId="0" applyNumberFormat="1" applyFont="1" applyFill="1"/>
    <xf numFmtId="9" fontId="3" fillId="0" borderId="0" xfId="3" applyFont="1" applyAlignment="1">
      <alignment horizontal="center"/>
    </xf>
    <xf numFmtId="166" fontId="3" fillId="0" borderId="0" xfId="3" applyNumberFormat="1" applyFont="1" applyAlignment="1">
      <alignment horizontal="center"/>
    </xf>
    <xf numFmtId="0" fontId="7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167" fontId="2" fillId="0" borderId="5" xfId="0" applyNumberFormat="1" applyFont="1" applyBorder="1"/>
    <xf numFmtId="167" fontId="0" fillId="3" borderId="0" xfId="1" applyNumberFormat="1" applyFont="1" applyFill="1" applyAlignment="1">
      <alignment vertical="center"/>
    </xf>
    <xf numFmtId="167" fontId="0" fillId="0" borderId="0" xfId="1" applyNumberFormat="1" applyFont="1" applyAlignment="1">
      <alignment vertical="center"/>
    </xf>
    <xf numFmtId="167" fontId="0" fillId="2" borderId="0" xfId="1" applyNumberFormat="1" applyFont="1" applyFill="1" applyAlignment="1">
      <alignment vertical="center"/>
    </xf>
    <xf numFmtId="3" fontId="3" fillId="2" borderId="0" xfId="0" applyNumberFormat="1" applyFont="1" applyFill="1"/>
    <xf numFmtId="0" fontId="3" fillId="2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>
      <alignment horizontal="left" vertical="center"/>
    </xf>
    <xf numFmtId="167" fontId="0" fillId="0" borderId="0" xfId="1" applyNumberFormat="1" applyFont="1" applyFill="1" applyAlignment="1">
      <alignment horizontal="left" vertical="center"/>
    </xf>
    <xf numFmtId="167" fontId="0" fillId="3" borderId="0" xfId="1" applyNumberFormat="1" applyFont="1" applyFill="1" applyBorder="1" applyAlignment="1">
      <alignment horizontal="right" vertical="center"/>
    </xf>
    <xf numFmtId="167" fontId="0" fillId="2" borderId="0" xfId="1" applyNumberFormat="1" applyFont="1" applyFill="1" applyAlignment="1">
      <alignment horizontal="left" vertical="center"/>
    </xf>
    <xf numFmtId="167" fontId="2" fillId="2" borderId="5" xfId="1" applyNumberFormat="1" applyFont="1" applyFill="1" applyBorder="1" applyAlignment="1">
      <alignment horizontal="right" vertical="center"/>
    </xf>
    <xf numFmtId="167" fontId="2" fillId="2" borderId="0" xfId="1" applyNumberFormat="1" applyFont="1" applyFill="1" applyBorder="1" applyAlignment="1">
      <alignment horizontal="right" vertical="center"/>
    </xf>
    <xf numFmtId="3" fontId="2" fillId="2" borderId="2" xfId="0" applyNumberFormat="1" applyFont="1" applyFill="1" applyBorder="1" applyAlignment="1">
      <alignment horizontal="right" vertical="center"/>
    </xf>
    <xf numFmtId="3" fontId="3" fillId="3" borderId="3" xfId="0" applyNumberFormat="1" applyFont="1" applyFill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3" fontId="0" fillId="4" borderId="3" xfId="0" applyNumberFormat="1" applyFill="1" applyBorder="1" applyAlignment="1">
      <alignment horizontal="right" indent="1"/>
    </xf>
    <xf numFmtId="3" fontId="0" fillId="0" borderId="3" xfId="0" applyNumberFormat="1" applyBorder="1" applyAlignment="1">
      <alignment horizontal="right" indent="1"/>
    </xf>
    <xf numFmtId="167" fontId="2" fillId="2" borderId="2" xfId="1" applyNumberFormat="1" applyFont="1" applyFill="1" applyBorder="1" applyAlignment="1">
      <alignment horizontal="right" vertical="center"/>
    </xf>
    <xf numFmtId="167" fontId="0" fillId="0" borderId="3" xfId="1" applyNumberFormat="1" applyFont="1" applyFill="1" applyBorder="1" applyAlignment="1">
      <alignment horizontal="right" vertical="center"/>
    </xf>
    <xf numFmtId="167" fontId="2" fillId="2" borderId="3" xfId="1" applyNumberFormat="1" applyFont="1" applyFill="1" applyBorder="1" applyAlignment="1">
      <alignment horizontal="right" vertical="center"/>
    </xf>
    <xf numFmtId="0" fontId="0" fillId="0" borderId="3" xfId="0" applyBorder="1" applyAlignment="1">
      <alignment vertical="center"/>
    </xf>
    <xf numFmtId="167" fontId="0" fillId="2" borderId="3" xfId="1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3" fillId="0" borderId="4" xfId="3" applyFont="1" applyBorder="1" applyAlignment="1">
      <alignment horizontal="center"/>
    </xf>
    <xf numFmtId="166" fontId="3" fillId="0" borderId="4" xfId="3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9" fontId="0" fillId="0" borderId="4" xfId="3" applyFont="1" applyBorder="1" applyAlignment="1">
      <alignment horizontal="center"/>
    </xf>
    <xf numFmtId="166" fontId="0" fillId="0" borderId="4" xfId="3" applyNumberFormat="1" applyFont="1" applyBorder="1" applyAlignment="1">
      <alignment horizontal="center"/>
    </xf>
    <xf numFmtId="0" fontId="3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3" fontId="3" fillId="4" borderId="3" xfId="0" applyNumberFormat="1" applyFont="1" applyFill="1" applyBorder="1"/>
    <xf numFmtId="3" fontId="0" fillId="2" borderId="0" xfId="1" applyNumberFormat="1" applyFont="1" applyFill="1" applyAlignment="1">
      <alignment vertical="center"/>
    </xf>
    <xf numFmtId="3" fontId="3" fillId="2" borderId="0" xfId="0" applyNumberFormat="1" applyFont="1" applyFill="1" applyAlignment="1">
      <alignment vertical="center"/>
    </xf>
    <xf numFmtId="0" fontId="0" fillId="0" borderId="0" xfId="0" applyAlignment="1">
      <alignment horizontal="right" vertical="center"/>
    </xf>
    <xf numFmtId="3" fontId="0" fillId="2" borderId="3" xfId="0" applyNumberFormat="1" applyFill="1" applyBorder="1" applyAlignment="1">
      <alignment horizontal="right" indent="1"/>
    </xf>
    <xf numFmtId="167" fontId="3" fillId="2" borderId="0" xfId="1" applyNumberFormat="1" applyFont="1" applyFill="1"/>
    <xf numFmtId="167" fontId="2" fillId="2" borderId="1" xfId="1" applyNumberFormat="1" applyFont="1" applyFill="1" applyBorder="1" applyAlignment="1">
      <alignment vertical="center"/>
    </xf>
    <xf numFmtId="0" fontId="1" fillId="0" borderId="0" xfId="0" applyFont="1" applyAlignment="1">
      <alignment horizontal="center"/>
    </xf>
    <xf numFmtId="0" fontId="7" fillId="0" borderId="0" xfId="0" quotePrefix="1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3" borderId="0" xfId="0" applyFont="1" applyFill="1"/>
    <xf numFmtId="3" fontId="1" fillId="3" borderId="0" xfId="0" applyNumberFormat="1" applyFont="1" applyFill="1" applyAlignment="1">
      <alignment horizontal="right" indent="1"/>
    </xf>
    <xf numFmtId="3" fontId="1" fillId="2" borderId="0" xfId="0" applyNumberFormat="1" applyFont="1" applyFill="1" applyAlignment="1">
      <alignment horizontal="right" indent="1"/>
    </xf>
    <xf numFmtId="3" fontId="1" fillId="3" borderId="0" xfId="0" applyNumberFormat="1" applyFont="1" applyFill="1" applyBorder="1" applyAlignment="1">
      <alignment horizontal="right" indent="1"/>
    </xf>
    <xf numFmtId="0" fontId="7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167" fontId="0" fillId="2" borderId="1" xfId="1" applyNumberFormat="1" applyFont="1" applyFill="1" applyBorder="1" applyAlignment="1">
      <alignment horizontal="right" vertical="center"/>
    </xf>
    <xf numFmtId="0" fontId="5" fillId="0" borderId="19" xfId="0" applyFont="1" applyBorder="1" applyAlignment="1">
      <alignment vertical="center"/>
    </xf>
    <xf numFmtId="0" fontId="0" fillId="0" borderId="20" xfId="0" applyBorder="1" applyAlignment="1">
      <alignment vertical="center"/>
    </xf>
    <xf numFmtId="9" fontId="1" fillId="0" borderId="0" xfId="3" applyFont="1" applyAlignment="1">
      <alignment horizontal="center"/>
    </xf>
    <xf numFmtId="0" fontId="0" fillId="0" borderId="0" xfId="0" applyAlignment="1">
      <alignment horizontal="left" vertical="center"/>
    </xf>
    <xf numFmtId="0" fontId="2" fillId="6" borderId="11" xfId="0" applyFont="1" applyFill="1" applyBorder="1" applyAlignment="1">
      <alignment vertical="center"/>
    </xf>
    <xf numFmtId="0" fontId="1" fillId="6" borderId="12" xfId="0" quotePrefix="1" applyFont="1" applyFill="1" applyBorder="1" applyAlignment="1">
      <alignment horizontal="left" vertical="center"/>
    </xf>
    <xf numFmtId="0" fontId="0" fillId="6" borderId="12" xfId="0" applyFill="1" applyBorder="1" applyAlignment="1">
      <alignment horizontal="left" vertical="center"/>
    </xf>
    <xf numFmtId="4" fontId="0" fillId="6" borderId="13" xfId="0" applyNumberFormat="1" applyFill="1" applyBorder="1" applyAlignment="1">
      <alignment vertical="center"/>
    </xf>
    <xf numFmtId="0" fontId="2" fillId="0" borderId="0" xfId="0" applyFont="1" applyFill="1"/>
    <xf numFmtId="0" fontId="0" fillId="0" borderId="0" xfId="0" applyNumberFormat="1" applyFill="1" applyProtection="1">
      <protection locked="0"/>
    </xf>
    <xf numFmtId="0" fontId="1" fillId="0" borderId="6" xfId="4" applyFont="1" applyBorder="1" applyProtection="1">
      <protection locked="0"/>
    </xf>
    <xf numFmtId="4" fontId="2" fillId="0" borderId="0" xfId="0" applyNumberFormat="1" applyFont="1" applyFill="1" applyAlignment="1"/>
    <xf numFmtId="0" fontId="7" fillId="0" borderId="0" xfId="0" quotePrefix="1" applyFont="1" applyFill="1"/>
    <xf numFmtId="167" fontId="0" fillId="3" borderId="0" xfId="1" applyNumberFormat="1" applyFont="1" applyFill="1"/>
    <xf numFmtId="0" fontId="0" fillId="0" borderId="0" xfId="0" applyNumberFormat="1" applyAlignment="1" applyProtection="1">
      <alignment vertical="center"/>
      <protection locked="0"/>
    </xf>
    <xf numFmtId="0" fontId="5" fillId="6" borderId="11" xfId="4" applyFont="1" applyFill="1" applyBorder="1" applyAlignment="1" applyProtection="1">
      <alignment vertical="center"/>
      <protection locked="0"/>
    </xf>
    <xf numFmtId="0" fontId="2" fillId="6" borderId="11" xfId="4" applyFont="1" applyFill="1" applyBorder="1" applyAlignment="1" applyProtection="1">
      <alignment vertical="center"/>
      <protection locked="0"/>
    </xf>
    <xf numFmtId="3" fontId="0" fillId="0" borderId="0" xfId="1" applyNumberFormat="1" applyFont="1" applyAlignment="1">
      <alignment horizontal="right" indent="1"/>
    </xf>
    <xf numFmtId="3" fontId="0" fillId="3" borderId="0" xfId="1" applyNumberFormat="1" applyFont="1" applyFill="1" applyAlignment="1">
      <alignment horizontal="right" indent="1"/>
    </xf>
    <xf numFmtId="3" fontId="2" fillId="6" borderId="1" xfId="1" applyNumberFormat="1" applyFont="1" applyFill="1" applyBorder="1" applyAlignment="1">
      <alignment horizontal="right" vertical="center" indent="1"/>
    </xf>
    <xf numFmtId="3" fontId="0" fillId="6" borderId="1" xfId="1" applyNumberFormat="1" applyFont="1" applyFill="1" applyBorder="1" applyAlignment="1">
      <alignment horizontal="right" vertical="center" indent="1"/>
    </xf>
    <xf numFmtId="0" fontId="0" fillId="6" borderId="12" xfId="0" applyFill="1" applyBorder="1" applyAlignment="1">
      <alignment vertical="center"/>
    </xf>
    <xf numFmtId="3" fontId="0" fillId="0" borderId="3" xfId="1" applyNumberFormat="1" applyFont="1" applyBorder="1" applyAlignment="1">
      <alignment horizontal="right" indent="1"/>
    </xf>
    <xf numFmtId="3" fontId="0" fillId="3" borderId="3" xfId="1" applyNumberFormat="1" applyFont="1" applyFill="1" applyBorder="1" applyAlignment="1">
      <alignment horizontal="right" indent="1"/>
    </xf>
    <xf numFmtId="3" fontId="2" fillId="6" borderId="12" xfId="1" applyNumberFormat="1" applyFont="1" applyFill="1" applyBorder="1" applyAlignment="1">
      <alignment horizontal="right" vertical="center" indent="1"/>
    </xf>
    <xf numFmtId="3" fontId="0" fillId="6" borderId="12" xfId="1" applyNumberFormat="1" applyFont="1" applyFill="1" applyBorder="1" applyAlignment="1">
      <alignment horizontal="right" vertical="center" indent="1"/>
    </xf>
    <xf numFmtId="9" fontId="0" fillId="0" borderId="9" xfId="3" applyFont="1" applyBorder="1" applyAlignment="1">
      <alignment horizontal="center"/>
    </xf>
    <xf numFmtId="166" fontId="0" fillId="0" borderId="9" xfId="3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7" fontId="2" fillId="0" borderId="2" xfId="0" applyNumberFormat="1" applyFont="1" applyBorder="1"/>
    <xf numFmtId="0" fontId="0" fillId="0" borderId="3" xfId="0" applyBorder="1" applyAlignment="1"/>
    <xf numFmtId="167" fontId="11" fillId="3" borderId="5" xfId="1" applyNumberFormat="1" applyFont="1" applyFill="1" applyBorder="1" applyAlignment="1"/>
    <xf numFmtId="3" fontId="0" fillId="4" borderId="2" xfId="0" applyNumberFormat="1" applyFill="1" applyBorder="1" applyAlignment="1">
      <alignment horizontal="right" indent="1"/>
    </xf>
    <xf numFmtId="167" fontId="3" fillId="4" borderId="5" xfId="1" applyNumberFormat="1" applyFont="1" applyFill="1" applyBorder="1"/>
    <xf numFmtId="167" fontId="3" fillId="3" borderId="5" xfId="1" applyNumberFormat="1" applyFont="1" applyFill="1" applyBorder="1"/>
    <xf numFmtId="3" fontId="3" fillId="4" borderId="5" xfId="0" applyNumberFormat="1" applyFont="1" applyFill="1" applyBorder="1"/>
    <xf numFmtId="3" fontId="3" fillId="4" borderId="2" xfId="0" applyNumberFormat="1" applyFont="1" applyFill="1" applyBorder="1"/>
    <xf numFmtId="3" fontId="0" fillId="2" borderId="3" xfId="1" applyNumberFormat="1" applyFont="1" applyFill="1" applyBorder="1" applyAlignment="1">
      <alignment horizontal="right" indent="1"/>
    </xf>
    <xf numFmtId="3" fontId="0" fillId="2" borderId="0" xfId="1" applyNumberFormat="1" applyFont="1" applyFill="1" applyAlignment="1">
      <alignment horizontal="right" indent="1"/>
    </xf>
    <xf numFmtId="3" fontId="0" fillId="6" borderId="1" xfId="0" applyNumberFormat="1" applyFill="1" applyBorder="1" applyAlignment="1">
      <alignment horizontal="right" vertical="center" indent="1"/>
    </xf>
    <xf numFmtId="3" fontId="2" fillId="6" borderId="1" xfId="0" applyNumberFormat="1" applyFont="1" applyFill="1" applyBorder="1" applyAlignment="1">
      <alignment horizontal="right" vertical="center" indent="1"/>
    </xf>
    <xf numFmtId="167" fontId="2" fillId="2" borderId="5" xfId="1" applyNumberFormat="1" applyFont="1" applyFill="1" applyBorder="1" applyAlignment="1">
      <alignment vertical="center"/>
    </xf>
    <xf numFmtId="3" fontId="1" fillId="0" borderId="31" xfId="0" applyNumberFormat="1" applyFont="1" applyBorder="1"/>
    <xf numFmtId="0" fontId="1" fillId="0" borderId="0" xfId="0" applyFont="1" applyFill="1" applyAlignment="1">
      <alignment vertical="center"/>
    </xf>
    <xf numFmtId="167" fontId="0" fillId="0" borderId="0" xfId="1" applyNumberFormat="1" applyFont="1" applyFill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vertical="center"/>
    </xf>
    <xf numFmtId="167" fontId="0" fillId="0" borderId="0" xfId="1" applyNumberFormat="1" applyFont="1" applyFill="1" applyBorder="1" applyAlignment="1">
      <alignment vertical="center"/>
    </xf>
    <xf numFmtId="0" fontId="12" fillId="7" borderId="0" xfId="0" applyFont="1" applyFill="1" applyAlignment="1">
      <alignment horizontal="right" vertical="center"/>
    </xf>
    <xf numFmtId="167" fontId="12" fillId="7" borderId="0" xfId="0" applyNumberFormat="1" applyFont="1" applyFill="1" applyAlignment="1">
      <alignment horizontal="right" vertical="center"/>
    </xf>
    <xf numFmtId="167" fontId="0" fillId="2" borderId="7" xfId="1" applyNumberFormat="1" applyFont="1" applyFill="1" applyBorder="1" applyAlignment="1">
      <alignment vertical="center"/>
    </xf>
    <xf numFmtId="0" fontId="1" fillId="0" borderId="25" xfId="0" applyFont="1" applyBorder="1"/>
    <xf numFmtId="0" fontId="0" fillId="0" borderId="0" xfId="0" applyAlignment="1">
      <alignment horizontal="right"/>
    </xf>
    <xf numFmtId="0" fontId="0" fillId="3" borderId="0" xfId="0" applyFill="1"/>
    <xf numFmtId="0" fontId="12" fillId="7" borderId="0" xfId="0" applyFont="1" applyFill="1" applyAlignment="1">
      <alignment horizontal="left" vertical="center"/>
    </xf>
    <xf numFmtId="0" fontId="0" fillId="7" borderId="0" xfId="0" applyFill="1"/>
    <xf numFmtId="3" fontId="8" fillId="2" borderId="11" xfId="1" applyNumberFormat="1" applyFont="1" applyFill="1" applyBorder="1" applyAlignment="1">
      <alignment horizontal="center"/>
    </xf>
    <xf numFmtId="3" fontId="8" fillId="2" borderId="12" xfId="1" applyNumberFormat="1" applyFont="1" applyFill="1" applyBorder="1" applyAlignment="1">
      <alignment horizontal="center"/>
    </xf>
    <xf numFmtId="3" fontId="8" fillId="2" borderId="13" xfId="1" applyNumberFormat="1" applyFont="1" applyFill="1" applyBorder="1" applyAlignment="1">
      <alignment horizontal="center"/>
    </xf>
    <xf numFmtId="3" fontId="2" fillId="2" borderId="11" xfId="0" applyNumberFormat="1" applyFont="1" applyFill="1" applyBorder="1" applyAlignment="1">
      <alignment horizontal="center"/>
    </xf>
    <xf numFmtId="3" fontId="2" fillId="2" borderId="12" xfId="0" applyNumberFormat="1" applyFont="1" applyFill="1" applyBorder="1" applyAlignment="1">
      <alignment horizontal="center"/>
    </xf>
    <xf numFmtId="3" fontId="2" fillId="2" borderId="13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right" vertical="center"/>
    </xf>
  </cellXfs>
  <cellStyles count="5">
    <cellStyle name="Milliers" xfId="1" builtinId="3"/>
    <cellStyle name="Normal" xfId="0" builtinId="0"/>
    <cellStyle name="Normal 6" xfId="2"/>
    <cellStyle name="Normal_CTTVA196 20 61" xfId="4"/>
    <cellStyle name="Pourcentage" xfId="3" builtinId="5"/>
  </cellStyles>
  <dxfs count="11"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C0C0"/>
      <rgbColor rgb="00FFFFFF"/>
      <rgbColor rgb="00000000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6"/>
  <sheetViews>
    <sheetView tabSelected="1" zoomScaleNormal="100" workbookViewId="0">
      <selection activeCell="B1" sqref="B1"/>
    </sheetView>
  </sheetViews>
  <sheetFormatPr baseColWidth="10" defaultRowHeight="12.75" x14ac:dyDescent="0.2"/>
  <cols>
    <col min="1" max="1" width="8.7109375" customWidth="1"/>
    <col min="2" max="11" width="10.7109375" customWidth="1"/>
    <col min="12" max="12" width="11.28515625" customWidth="1"/>
    <col min="13" max="21" width="10.7109375" customWidth="1"/>
    <col min="22" max="22" width="6.42578125" customWidth="1"/>
  </cols>
  <sheetData>
    <row r="1" spans="1:22" ht="24" customHeight="1" x14ac:dyDescent="0.2">
      <c r="A1" s="112" t="s">
        <v>69</v>
      </c>
      <c r="B1" s="14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5"/>
      <c r="S1" s="15"/>
      <c r="T1" s="15"/>
      <c r="U1" s="15"/>
    </row>
    <row r="2" spans="1:22" ht="24" customHeight="1" x14ac:dyDescent="0.2">
      <c r="A2" s="112" t="s">
        <v>70</v>
      </c>
      <c r="B2" s="14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5"/>
      <c r="S2" s="15"/>
      <c r="T2" s="15"/>
      <c r="U2" s="15"/>
    </row>
    <row r="3" spans="1:22" s="111" customFormat="1" ht="29.45" customHeight="1" thickBot="1" x14ac:dyDescent="0.25">
      <c r="A3" s="128" t="s">
        <v>59</v>
      </c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7"/>
      <c r="U3" s="127"/>
    </row>
    <row r="4" spans="1:22" ht="25.5" x14ac:dyDescent="0.2">
      <c r="A4" s="16"/>
      <c r="B4" s="62" t="s">
        <v>16</v>
      </c>
      <c r="C4" s="63" t="s">
        <v>3</v>
      </c>
      <c r="D4" s="63" t="s">
        <v>3</v>
      </c>
      <c r="E4" s="63" t="s">
        <v>3</v>
      </c>
      <c r="F4" s="63" t="s">
        <v>40</v>
      </c>
      <c r="G4" s="64" t="s">
        <v>41</v>
      </c>
      <c r="H4" s="64" t="s">
        <v>44</v>
      </c>
      <c r="I4" s="63" t="s">
        <v>5</v>
      </c>
      <c r="J4" s="63" t="s">
        <v>5</v>
      </c>
      <c r="K4" s="63" t="s">
        <v>5</v>
      </c>
      <c r="L4" s="63" t="s">
        <v>31</v>
      </c>
      <c r="M4" s="65" t="s">
        <v>52</v>
      </c>
      <c r="N4" s="63" t="s">
        <v>4</v>
      </c>
      <c r="O4" s="63" t="s">
        <v>32</v>
      </c>
      <c r="P4" s="63" t="s">
        <v>33</v>
      </c>
      <c r="Q4" s="63" t="s">
        <v>6</v>
      </c>
      <c r="R4" s="63" t="s">
        <v>18</v>
      </c>
      <c r="S4" s="66" t="s">
        <v>34</v>
      </c>
      <c r="T4" s="66" t="s">
        <v>7</v>
      </c>
      <c r="U4" s="67" t="s">
        <v>8</v>
      </c>
      <c r="V4" s="17"/>
    </row>
    <row r="5" spans="1:22" x14ac:dyDescent="0.2">
      <c r="A5" s="16"/>
      <c r="B5" s="68"/>
      <c r="C5" s="19"/>
      <c r="D5" s="19"/>
      <c r="E5" s="19"/>
      <c r="F5" s="19" t="s">
        <v>82</v>
      </c>
      <c r="G5" s="37" t="s">
        <v>42</v>
      </c>
      <c r="H5" s="37" t="s">
        <v>37</v>
      </c>
      <c r="I5" s="19"/>
      <c r="J5" s="19" t="s">
        <v>9</v>
      </c>
      <c r="K5" s="19" t="s">
        <v>9</v>
      </c>
      <c r="L5" s="19" t="s">
        <v>83</v>
      </c>
      <c r="M5" s="19" t="s">
        <v>53</v>
      </c>
      <c r="N5" s="19" t="s">
        <v>10</v>
      </c>
      <c r="O5" s="19" t="s">
        <v>54</v>
      </c>
      <c r="P5" s="19" t="s">
        <v>17</v>
      </c>
      <c r="Q5" s="19" t="s">
        <v>11</v>
      </c>
      <c r="R5" s="19" t="s">
        <v>19</v>
      </c>
      <c r="S5" s="19" t="s">
        <v>35</v>
      </c>
      <c r="T5" s="19" t="s">
        <v>12</v>
      </c>
      <c r="U5" s="69" t="s">
        <v>13</v>
      </c>
      <c r="V5" s="20" t="s">
        <v>14</v>
      </c>
    </row>
    <row r="6" spans="1:22" ht="13.5" thickBot="1" x14ac:dyDescent="0.25">
      <c r="A6" s="16"/>
      <c r="B6" s="70" t="s">
        <v>39</v>
      </c>
      <c r="C6" s="71">
        <v>0.2</v>
      </c>
      <c r="D6" s="71">
        <v>0.1</v>
      </c>
      <c r="E6" s="72">
        <v>5.5E-2</v>
      </c>
      <c r="F6" s="73">
        <v>0.2</v>
      </c>
      <c r="G6" s="74"/>
      <c r="H6" s="74"/>
      <c r="I6" s="75">
        <f>+C6</f>
        <v>0.2</v>
      </c>
      <c r="J6" s="75">
        <f>+D6</f>
        <v>0.1</v>
      </c>
      <c r="K6" s="76">
        <f>+E6</f>
        <v>5.5E-2</v>
      </c>
      <c r="L6" s="75">
        <f>+F6</f>
        <v>0.2</v>
      </c>
      <c r="M6" s="77"/>
      <c r="N6" s="79" t="s">
        <v>45</v>
      </c>
      <c r="O6" s="260" t="s">
        <v>144</v>
      </c>
      <c r="P6" s="79" t="s">
        <v>46</v>
      </c>
      <c r="Q6" s="79" t="s">
        <v>45</v>
      </c>
      <c r="R6" s="79" t="s">
        <v>47</v>
      </c>
      <c r="S6" s="79" t="s">
        <v>48</v>
      </c>
      <c r="T6" s="78"/>
      <c r="U6" s="269" t="s">
        <v>149</v>
      </c>
    </row>
    <row r="7" spans="1:22" x14ac:dyDescent="0.2">
      <c r="A7" s="21">
        <v>43101</v>
      </c>
      <c r="B7" s="80"/>
      <c r="C7" s="81"/>
      <c r="D7" s="82"/>
      <c r="E7" s="82"/>
      <c r="F7" s="82"/>
      <c r="G7" s="83">
        <f>SUM(C7:F7)</f>
        <v>0</v>
      </c>
      <c r="H7" s="84">
        <f>SUM(B7:E7)</f>
        <v>0</v>
      </c>
      <c r="I7" s="84">
        <f>+C7*I$6</f>
        <v>0</v>
      </c>
      <c r="J7" s="84">
        <f>+D7*J$6</f>
        <v>0</v>
      </c>
      <c r="K7" s="84">
        <f>+E7*K$6</f>
        <v>0</v>
      </c>
      <c r="L7" s="84">
        <f>+F7*L$6</f>
        <v>0</v>
      </c>
      <c r="M7" s="84">
        <f>SUM(I7:L7)</f>
        <v>0</v>
      </c>
      <c r="N7" s="81"/>
      <c r="O7" s="84">
        <f>+L7</f>
        <v>0</v>
      </c>
      <c r="P7" s="82"/>
      <c r="Q7" s="85"/>
      <c r="R7" s="81"/>
      <c r="S7" s="81"/>
      <c r="T7" s="84">
        <f>+M7-N7+P7-Q7+R7-S7</f>
        <v>0</v>
      </c>
      <c r="U7" s="116"/>
      <c r="V7" s="121">
        <f>T7-U7</f>
        <v>0</v>
      </c>
    </row>
    <row r="8" spans="1:22" x14ac:dyDescent="0.2">
      <c r="A8" s="21">
        <v>43132</v>
      </c>
      <c r="B8" s="86"/>
      <c r="C8" s="42"/>
      <c r="D8" s="42"/>
      <c r="E8" s="42"/>
      <c r="F8" s="42"/>
      <c r="G8" s="39">
        <f t="shared" ref="G8:G18" si="0">SUM(C8:F8)</f>
        <v>0</v>
      </c>
      <c r="H8" s="49">
        <f t="shared" ref="H8:H18" si="1">SUM(B8:E8)</f>
        <v>0</v>
      </c>
      <c r="I8" s="49">
        <f t="shared" ref="I8:I18" si="2">+C8*I$6</f>
        <v>0</v>
      </c>
      <c r="J8" s="49">
        <f t="shared" ref="J8:J18" si="3">+D8*J$6</f>
        <v>0</v>
      </c>
      <c r="K8" s="49">
        <f t="shared" ref="K8:K18" si="4">+E8*K$6</f>
        <v>0</v>
      </c>
      <c r="L8" s="49">
        <f t="shared" ref="L8:L18" si="5">+F8*L$6</f>
        <v>0</v>
      </c>
      <c r="M8" s="49">
        <f t="shared" ref="M8:M18" si="6">SUM(I8:L8)</f>
        <v>0</v>
      </c>
      <c r="N8" s="42"/>
      <c r="O8" s="49">
        <f t="shared" ref="O8:O18" si="7">+L8</f>
        <v>0</v>
      </c>
      <c r="P8" s="42"/>
      <c r="Q8" s="53"/>
      <c r="R8" s="42"/>
      <c r="S8" s="43"/>
      <c r="T8" s="49">
        <f t="shared" ref="T8:T18" si="8">+M8-N8+P8-Q8+R8-S8</f>
        <v>0</v>
      </c>
      <c r="U8" s="117"/>
      <c r="V8" s="102">
        <f>T8-U8</f>
        <v>0</v>
      </c>
    </row>
    <row r="9" spans="1:22" x14ac:dyDescent="0.2">
      <c r="A9" s="21">
        <v>43160</v>
      </c>
      <c r="B9" s="87"/>
      <c r="C9" s="44"/>
      <c r="D9" s="44"/>
      <c r="E9" s="44"/>
      <c r="F9" s="42"/>
      <c r="G9" s="39">
        <f t="shared" si="0"/>
        <v>0</v>
      </c>
      <c r="H9" s="49">
        <f t="shared" si="1"/>
        <v>0</v>
      </c>
      <c r="I9" s="49">
        <f t="shared" si="2"/>
        <v>0</v>
      </c>
      <c r="J9" s="49">
        <f t="shared" si="3"/>
        <v>0</v>
      </c>
      <c r="K9" s="49">
        <f t="shared" si="4"/>
        <v>0</v>
      </c>
      <c r="L9" s="49">
        <f t="shared" si="5"/>
        <v>0</v>
      </c>
      <c r="M9" s="49">
        <f t="shared" si="6"/>
        <v>0</v>
      </c>
      <c r="N9" s="42"/>
      <c r="O9" s="49">
        <f t="shared" si="7"/>
        <v>0</v>
      </c>
      <c r="P9" s="42"/>
      <c r="Q9" s="53"/>
      <c r="R9" s="42"/>
      <c r="S9" s="43"/>
      <c r="T9" s="49">
        <f t="shared" si="8"/>
        <v>0</v>
      </c>
      <c r="U9" s="117"/>
      <c r="V9" s="102">
        <f t="shared" ref="V9:V18" si="9">T9-U9</f>
        <v>0</v>
      </c>
    </row>
    <row r="10" spans="1:22" x14ac:dyDescent="0.2">
      <c r="A10" s="21">
        <v>43191</v>
      </c>
      <c r="B10" s="88"/>
      <c r="C10" s="46"/>
      <c r="D10" s="45"/>
      <c r="E10" s="46"/>
      <c r="F10" s="46"/>
      <c r="G10" s="50">
        <f t="shared" si="0"/>
        <v>0</v>
      </c>
      <c r="H10" s="57">
        <f t="shared" si="1"/>
        <v>0</v>
      </c>
      <c r="I10" s="57">
        <f t="shared" si="2"/>
        <v>0</v>
      </c>
      <c r="J10" s="57">
        <f t="shared" si="3"/>
        <v>0</v>
      </c>
      <c r="K10" s="57">
        <f t="shared" si="4"/>
        <v>0</v>
      </c>
      <c r="L10" s="57">
        <f t="shared" si="5"/>
        <v>0</v>
      </c>
      <c r="M10" s="57">
        <f t="shared" si="6"/>
        <v>0</v>
      </c>
      <c r="N10" s="45"/>
      <c r="O10" s="57">
        <f t="shared" si="7"/>
        <v>0</v>
      </c>
      <c r="P10" s="45"/>
      <c r="Q10" s="58"/>
      <c r="R10" s="45"/>
      <c r="S10" s="46"/>
      <c r="T10" s="57">
        <f t="shared" si="8"/>
        <v>0</v>
      </c>
      <c r="U10" s="118"/>
      <c r="V10" s="122">
        <f t="shared" si="9"/>
        <v>0</v>
      </c>
    </row>
    <row r="11" spans="1:22" x14ac:dyDescent="0.2">
      <c r="A11" s="21">
        <v>43221</v>
      </c>
      <c r="B11" s="86"/>
      <c r="C11" s="43"/>
      <c r="D11" s="42"/>
      <c r="E11" s="43"/>
      <c r="F11" s="43"/>
      <c r="G11" s="39">
        <f t="shared" si="0"/>
        <v>0</v>
      </c>
      <c r="H11" s="49">
        <f t="shared" si="1"/>
        <v>0</v>
      </c>
      <c r="I11" s="49">
        <f t="shared" si="2"/>
        <v>0</v>
      </c>
      <c r="J11" s="49">
        <f t="shared" si="3"/>
        <v>0</v>
      </c>
      <c r="K11" s="49">
        <f t="shared" si="4"/>
        <v>0</v>
      </c>
      <c r="L11" s="49">
        <f t="shared" si="5"/>
        <v>0</v>
      </c>
      <c r="M11" s="49">
        <f t="shared" si="6"/>
        <v>0</v>
      </c>
      <c r="N11" s="42"/>
      <c r="O11" s="49">
        <f t="shared" si="7"/>
        <v>0</v>
      </c>
      <c r="P11" s="42"/>
      <c r="Q11" s="53"/>
      <c r="R11" s="42"/>
      <c r="S11" s="43"/>
      <c r="T11" s="49">
        <f t="shared" si="8"/>
        <v>0</v>
      </c>
      <c r="U11" s="117"/>
      <c r="V11" s="121">
        <f t="shared" si="9"/>
        <v>0</v>
      </c>
    </row>
    <row r="12" spans="1:22" x14ac:dyDescent="0.2">
      <c r="A12" s="21">
        <v>43252</v>
      </c>
      <c r="B12" s="87"/>
      <c r="C12" s="47"/>
      <c r="D12" s="44"/>
      <c r="E12" s="47"/>
      <c r="F12" s="47"/>
      <c r="G12" s="38">
        <f t="shared" si="0"/>
        <v>0</v>
      </c>
      <c r="H12" s="59">
        <f t="shared" si="1"/>
        <v>0</v>
      </c>
      <c r="I12" s="59">
        <f t="shared" si="2"/>
        <v>0</v>
      </c>
      <c r="J12" s="59">
        <f t="shared" si="3"/>
        <v>0</v>
      </c>
      <c r="K12" s="59">
        <f t="shared" si="4"/>
        <v>0</v>
      </c>
      <c r="L12" s="59">
        <f t="shared" si="5"/>
        <v>0</v>
      </c>
      <c r="M12" s="59">
        <f t="shared" si="6"/>
        <v>0</v>
      </c>
      <c r="N12" s="44"/>
      <c r="O12" s="59">
        <f t="shared" si="7"/>
        <v>0</v>
      </c>
      <c r="P12" s="44"/>
      <c r="Q12" s="60"/>
      <c r="R12" s="44"/>
      <c r="S12" s="47"/>
      <c r="T12" s="59">
        <f t="shared" si="8"/>
        <v>0</v>
      </c>
      <c r="U12" s="119"/>
      <c r="V12" s="123">
        <f t="shared" si="9"/>
        <v>0</v>
      </c>
    </row>
    <row r="13" spans="1:22" x14ac:dyDescent="0.2">
      <c r="A13" s="21">
        <v>43282</v>
      </c>
      <c r="B13" s="89"/>
      <c r="C13" s="45"/>
      <c r="D13" s="45"/>
      <c r="E13" s="45"/>
      <c r="F13" s="42"/>
      <c r="G13" s="39">
        <f t="shared" si="0"/>
        <v>0</v>
      </c>
      <c r="H13" s="49">
        <f t="shared" si="1"/>
        <v>0</v>
      </c>
      <c r="I13" s="49">
        <f t="shared" si="2"/>
        <v>0</v>
      </c>
      <c r="J13" s="49">
        <f t="shared" si="3"/>
        <v>0</v>
      </c>
      <c r="K13" s="49">
        <f t="shared" si="4"/>
        <v>0</v>
      </c>
      <c r="L13" s="49">
        <f t="shared" si="5"/>
        <v>0</v>
      </c>
      <c r="M13" s="49">
        <f t="shared" si="6"/>
        <v>0</v>
      </c>
      <c r="N13" s="42"/>
      <c r="O13" s="49">
        <f t="shared" si="7"/>
        <v>0</v>
      </c>
      <c r="P13" s="42"/>
      <c r="Q13" s="53"/>
      <c r="R13" s="42"/>
      <c r="S13" s="52"/>
      <c r="T13" s="49">
        <f t="shared" si="8"/>
        <v>0</v>
      </c>
      <c r="U13" s="117"/>
      <c r="V13" s="102">
        <f>T13-U13</f>
        <v>0</v>
      </c>
    </row>
    <row r="14" spans="1:22" x14ac:dyDescent="0.2">
      <c r="A14" s="21">
        <v>43313</v>
      </c>
      <c r="B14" s="90"/>
      <c r="C14" s="42"/>
      <c r="D14" s="42"/>
      <c r="E14" s="42"/>
      <c r="F14" s="42"/>
      <c r="G14" s="39">
        <f t="shared" si="0"/>
        <v>0</v>
      </c>
      <c r="H14" s="49">
        <f t="shared" si="1"/>
        <v>0</v>
      </c>
      <c r="I14" s="49">
        <f t="shared" si="2"/>
        <v>0</v>
      </c>
      <c r="J14" s="49">
        <f t="shared" si="3"/>
        <v>0</v>
      </c>
      <c r="K14" s="49">
        <f t="shared" si="4"/>
        <v>0</v>
      </c>
      <c r="L14" s="49">
        <f t="shared" si="5"/>
        <v>0</v>
      </c>
      <c r="M14" s="49">
        <f t="shared" si="6"/>
        <v>0</v>
      </c>
      <c r="N14" s="42"/>
      <c r="O14" s="49">
        <f t="shared" si="7"/>
        <v>0</v>
      </c>
      <c r="P14" s="42"/>
      <c r="Q14" s="53"/>
      <c r="R14" s="42"/>
      <c r="S14" s="52"/>
      <c r="T14" s="49">
        <f t="shared" si="8"/>
        <v>0</v>
      </c>
      <c r="U14" s="117"/>
      <c r="V14" s="102">
        <f t="shared" si="9"/>
        <v>0</v>
      </c>
    </row>
    <row r="15" spans="1:22" x14ac:dyDescent="0.2">
      <c r="A15" s="21">
        <v>43344</v>
      </c>
      <c r="B15" s="91"/>
      <c r="C15" s="44"/>
      <c r="D15" s="44"/>
      <c r="E15" s="44"/>
      <c r="F15" s="44"/>
      <c r="G15" s="38">
        <f t="shared" si="0"/>
        <v>0</v>
      </c>
      <c r="H15" s="59">
        <f t="shared" si="1"/>
        <v>0</v>
      </c>
      <c r="I15" s="59">
        <f t="shared" si="2"/>
        <v>0</v>
      </c>
      <c r="J15" s="59">
        <f t="shared" si="3"/>
        <v>0</v>
      </c>
      <c r="K15" s="59">
        <f t="shared" si="4"/>
        <v>0</v>
      </c>
      <c r="L15" s="59">
        <f t="shared" si="5"/>
        <v>0</v>
      </c>
      <c r="M15" s="59">
        <f t="shared" si="6"/>
        <v>0</v>
      </c>
      <c r="N15" s="44"/>
      <c r="O15" s="59">
        <f t="shared" si="7"/>
        <v>0</v>
      </c>
      <c r="P15" s="44"/>
      <c r="Q15" s="60"/>
      <c r="R15" s="44"/>
      <c r="S15" s="61"/>
      <c r="T15" s="59">
        <f t="shared" si="8"/>
        <v>0</v>
      </c>
      <c r="U15" s="119"/>
      <c r="V15" s="123">
        <f t="shared" si="9"/>
        <v>0</v>
      </c>
    </row>
    <row r="16" spans="1:22" x14ac:dyDescent="0.2">
      <c r="A16" s="21">
        <v>43374</v>
      </c>
      <c r="B16" s="89"/>
      <c r="C16" s="45"/>
      <c r="D16" s="45"/>
      <c r="E16" s="45"/>
      <c r="F16" s="42"/>
      <c r="G16" s="39">
        <f t="shared" si="0"/>
        <v>0</v>
      </c>
      <c r="H16" s="49">
        <f t="shared" si="1"/>
        <v>0</v>
      </c>
      <c r="I16" s="49">
        <f t="shared" si="2"/>
        <v>0</v>
      </c>
      <c r="J16" s="49">
        <f t="shared" si="3"/>
        <v>0</v>
      </c>
      <c r="K16" s="49">
        <f t="shared" si="4"/>
        <v>0</v>
      </c>
      <c r="L16" s="49">
        <f t="shared" si="5"/>
        <v>0</v>
      </c>
      <c r="M16" s="49">
        <f t="shared" si="6"/>
        <v>0</v>
      </c>
      <c r="N16" s="42"/>
      <c r="O16" s="49">
        <f t="shared" si="7"/>
        <v>0</v>
      </c>
      <c r="P16" s="42"/>
      <c r="Q16" s="53"/>
      <c r="R16" s="42"/>
      <c r="S16" s="52"/>
      <c r="T16" s="49">
        <f t="shared" si="8"/>
        <v>0</v>
      </c>
      <c r="U16" s="117"/>
      <c r="V16" s="102">
        <f t="shared" si="9"/>
        <v>0</v>
      </c>
    </row>
    <row r="17" spans="1:22" x14ac:dyDescent="0.2">
      <c r="A17" s="21">
        <v>43405</v>
      </c>
      <c r="B17" s="90"/>
      <c r="C17" s="48"/>
      <c r="D17" s="48"/>
      <c r="E17" s="48"/>
      <c r="F17" s="48"/>
      <c r="G17" s="39">
        <f t="shared" si="0"/>
        <v>0</v>
      </c>
      <c r="H17" s="49">
        <f t="shared" si="1"/>
        <v>0</v>
      </c>
      <c r="I17" s="49">
        <f t="shared" si="2"/>
        <v>0</v>
      </c>
      <c r="J17" s="49">
        <f t="shared" si="3"/>
        <v>0</v>
      </c>
      <c r="K17" s="49">
        <f t="shared" si="4"/>
        <v>0</v>
      </c>
      <c r="L17" s="49">
        <f t="shared" si="5"/>
        <v>0</v>
      </c>
      <c r="M17" s="49">
        <f t="shared" si="6"/>
        <v>0</v>
      </c>
      <c r="N17" s="42"/>
      <c r="O17" s="49">
        <f t="shared" si="7"/>
        <v>0</v>
      </c>
      <c r="P17" s="42"/>
      <c r="Q17" s="53"/>
      <c r="R17" s="42"/>
      <c r="S17" s="54"/>
      <c r="T17" s="49">
        <f t="shared" si="8"/>
        <v>0</v>
      </c>
      <c r="U17" s="117"/>
      <c r="V17" s="102">
        <f t="shared" si="9"/>
        <v>0</v>
      </c>
    </row>
    <row r="18" spans="1:22" s="31" customFormat="1" ht="13.5" thickBot="1" x14ac:dyDescent="0.25">
      <c r="A18" s="36">
        <v>43435</v>
      </c>
      <c r="B18" s="92"/>
      <c r="C18" s="93"/>
      <c r="D18" s="93"/>
      <c r="E18" s="93"/>
      <c r="F18" s="93"/>
      <c r="G18" s="74">
        <f t="shared" si="0"/>
        <v>0</v>
      </c>
      <c r="H18" s="94">
        <f t="shared" si="1"/>
        <v>0</v>
      </c>
      <c r="I18" s="94">
        <f t="shared" si="2"/>
        <v>0</v>
      </c>
      <c r="J18" s="94">
        <f t="shared" si="3"/>
        <v>0</v>
      </c>
      <c r="K18" s="94">
        <f t="shared" si="4"/>
        <v>0</v>
      </c>
      <c r="L18" s="94">
        <f t="shared" si="5"/>
        <v>0</v>
      </c>
      <c r="M18" s="49">
        <f t="shared" si="6"/>
        <v>0</v>
      </c>
      <c r="N18" s="93"/>
      <c r="O18" s="94">
        <f t="shared" si="7"/>
        <v>0</v>
      </c>
      <c r="P18" s="93"/>
      <c r="Q18" s="95"/>
      <c r="R18" s="93"/>
      <c r="S18" s="96"/>
      <c r="T18" s="94">
        <f t="shared" si="8"/>
        <v>0</v>
      </c>
      <c r="U18" s="120"/>
      <c r="V18" s="102">
        <f t="shared" si="9"/>
        <v>0</v>
      </c>
    </row>
    <row r="19" spans="1:22" s="41" customFormat="1" ht="24" customHeight="1" thickBot="1" x14ac:dyDescent="0.25">
      <c r="A19" s="40" t="s">
        <v>15</v>
      </c>
      <c r="B19" s="97">
        <f t="shared" ref="B19:U19" si="10">SUM(B7:B18)</f>
        <v>0</v>
      </c>
      <c r="C19" s="98">
        <f t="shared" si="10"/>
        <v>0</v>
      </c>
      <c r="D19" s="98">
        <f t="shared" si="10"/>
        <v>0</v>
      </c>
      <c r="E19" s="98">
        <f t="shared" si="10"/>
        <v>0</v>
      </c>
      <c r="F19" s="98">
        <f t="shared" si="10"/>
        <v>0</v>
      </c>
      <c r="G19" s="98">
        <f t="shared" si="10"/>
        <v>0</v>
      </c>
      <c r="H19" s="98">
        <f t="shared" si="10"/>
        <v>0</v>
      </c>
      <c r="I19" s="98">
        <f t="shared" si="10"/>
        <v>0</v>
      </c>
      <c r="J19" s="98">
        <f t="shared" si="10"/>
        <v>0</v>
      </c>
      <c r="K19" s="98">
        <f t="shared" si="10"/>
        <v>0</v>
      </c>
      <c r="L19" s="98">
        <f t="shared" si="10"/>
        <v>0</v>
      </c>
      <c r="M19" s="98">
        <f t="shared" si="10"/>
        <v>0</v>
      </c>
      <c r="N19" s="98">
        <f t="shared" si="10"/>
        <v>0</v>
      </c>
      <c r="O19" s="98">
        <f t="shared" si="10"/>
        <v>0</v>
      </c>
      <c r="P19" s="98">
        <f t="shared" si="10"/>
        <v>0</v>
      </c>
      <c r="Q19" s="98">
        <f t="shared" si="10"/>
        <v>0</v>
      </c>
      <c r="R19" s="98">
        <f t="shared" si="10"/>
        <v>0</v>
      </c>
      <c r="S19" s="98">
        <f>SUM(S8:S18)</f>
        <v>0</v>
      </c>
      <c r="T19" s="98">
        <f t="shared" si="10"/>
        <v>0</v>
      </c>
      <c r="U19" s="99">
        <f t="shared" si="10"/>
        <v>0</v>
      </c>
      <c r="V19" s="124">
        <f>T19-U19</f>
        <v>0</v>
      </c>
    </row>
    <row r="20" spans="1:22" x14ac:dyDescent="0.2">
      <c r="A20" s="16"/>
      <c r="B20" s="16"/>
      <c r="C20" s="22"/>
      <c r="D20" s="22"/>
      <c r="E20" s="22"/>
      <c r="F20" s="22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51" t="s">
        <v>43</v>
      </c>
      <c r="S20" s="51">
        <f>-SUMIF(U7:U18,"&lt;0")</f>
        <v>0</v>
      </c>
      <c r="T20" s="18"/>
      <c r="U20" s="18"/>
    </row>
    <row r="21" spans="1:22" s="9" customFormat="1" x14ac:dyDescent="0.2">
      <c r="A21" s="16"/>
      <c r="I21" s="14"/>
      <c r="J21" s="14"/>
      <c r="K21" s="14"/>
      <c r="L21" s="14"/>
      <c r="M21" s="14"/>
      <c r="N21" s="14"/>
      <c r="O21" s="14"/>
      <c r="P21" s="14"/>
      <c r="Q21" s="14"/>
      <c r="R21" s="55"/>
      <c r="S21" s="56" t="str">
        <f>+IF(S19=S20,"OK récup crédit","écart récup crédit: "&amp;(-S20+S19)&amp;" €")</f>
        <v>OK récup crédit</v>
      </c>
      <c r="T21" s="25"/>
      <c r="U21" s="14"/>
    </row>
    <row r="22" spans="1:22" x14ac:dyDescent="0.2">
      <c r="J22" s="103"/>
      <c r="K22" s="106" t="s">
        <v>51</v>
      </c>
      <c r="L22" s="104" t="str">
        <f>+IF(ROUND(M19,0)=ROUND(C25,0),"OK","écart : "&amp;ROUND(M19-C25,0)&amp;" €")</f>
        <v>OK</v>
      </c>
      <c r="S22" s="103"/>
      <c r="T22" s="101" t="s">
        <v>58</v>
      </c>
      <c r="U22" s="102">
        <f>+M19-N19+P19-Q19+R19-S19-S7</f>
        <v>0</v>
      </c>
    </row>
    <row r="23" spans="1:22" x14ac:dyDescent="0.2">
      <c r="A23" s="129" t="s">
        <v>36</v>
      </c>
      <c r="B23" s="130"/>
      <c r="C23" s="105">
        <f>+C19*C6</f>
        <v>0</v>
      </c>
      <c r="D23" s="105">
        <f>+D19*D6</f>
        <v>0</v>
      </c>
      <c r="E23" s="105">
        <f>+E19*E6</f>
        <v>0</v>
      </c>
      <c r="F23" s="105">
        <f>+F19*F6</f>
        <v>0</v>
      </c>
      <c r="T23" s="101"/>
      <c r="U23" s="106" t="str">
        <f>+IF(ROUND(U19,0)=ROUND(U22,0),"ok","écart :"&amp;+ROUND(U22-U19,0)&amp;" €")</f>
        <v>ok</v>
      </c>
    </row>
    <row r="24" spans="1:22" x14ac:dyDescent="0.2">
      <c r="A24" s="131" t="s">
        <v>49</v>
      </c>
      <c r="B24" s="29"/>
      <c r="C24" s="274">
        <f>SUM(C23:E23)</f>
        <v>0</v>
      </c>
      <c r="D24" s="275"/>
      <c r="E24" s="276"/>
      <c r="F24" s="132"/>
      <c r="P24" s="270" t="s">
        <v>151</v>
      </c>
      <c r="Q24" s="271"/>
    </row>
    <row r="25" spans="1:22" x14ac:dyDescent="0.2">
      <c r="A25" s="10" t="s">
        <v>50</v>
      </c>
      <c r="B25" s="5"/>
      <c r="C25" s="277">
        <f>+F23+C24</f>
        <v>0</v>
      </c>
      <c r="D25" s="278"/>
      <c r="E25" s="278"/>
      <c r="F25" s="279"/>
      <c r="P25" s="270" t="s">
        <v>152</v>
      </c>
      <c r="Q25" s="271"/>
    </row>
    <row r="26" spans="1:22" ht="24.6" customHeight="1" x14ac:dyDescent="0.2">
      <c r="O26" s="273"/>
      <c r="P26" s="266" t="s">
        <v>147</v>
      </c>
      <c r="Q26" s="267">
        <f>+Q19-Q24+Q25</f>
        <v>0</v>
      </c>
      <c r="R26" s="272" t="s">
        <v>153</v>
      </c>
      <c r="S26" s="273"/>
    </row>
  </sheetData>
  <mergeCells count="2">
    <mergeCell ref="C24:E24"/>
    <mergeCell ref="C25:F25"/>
  </mergeCells>
  <phoneticPr fontId="4" type="noConversion"/>
  <conditionalFormatting sqref="L22">
    <cfRule type="notContainsText" dxfId="10" priority="3" stopIfTrue="1" operator="notContains" text="OK">
      <formula>ISERROR(SEARCH("OK",L22))</formula>
    </cfRule>
  </conditionalFormatting>
  <conditionalFormatting sqref="U23">
    <cfRule type="notContainsText" dxfId="9" priority="2" stopIfTrue="1" operator="notContains" text="OK">
      <formula>ISERROR(SEARCH("OK",U23))</formula>
    </cfRule>
  </conditionalFormatting>
  <conditionalFormatting sqref="S21">
    <cfRule type="notContainsText" dxfId="8" priority="1" stopIfTrue="1" operator="notContains" text="OK récup crédit">
      <formula>ISERROR(SEARCH("OK récup crédit",S21))</formula>
    </cfRule>
  </conditionalFormatting>
  <pageMargins left="0.17" right="0.17" top="0.78" bottom="0.54" header="0.51181102362204722" footer="0.23"/>
  <pageSetup paperSize="9" scale="63" orientation="landscape" r:id="rId1"/>
  <headerFooter alignWithMargins="0">
    <oddHeader>&amp;CCONTROLES TVA: &amp;A</oddHeader>
    <oddFooter>&amp;R&amp;Z&amp;F</oddFooter>
  </headerFooter>
  <ignoredErrors>
    <ignoredError sqref="H7:H18 C19:F1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2"/>
  <sheetViews>
    <sheetView topLeftCell="A3" zoomScaleNormal="100" workbookViewId="0">
      <pane ySplit="1" topLeftCell="A10" activePane="bottomLeft" state="frozen"/>
      <selection activeCell="A3" sqref="A3"/>
      <selection pane="bottomLeft" activeCell="B41" sqref="B41:D41"/>
    </sheetView>
  </sheetViews>
  <sheetFormatPr baseColWidth="10" defaultRowHeight="12.75" x14ac:dyDescent="0.2"/>
  <cols>
    <col min="2" max="2" width="29.7109375" style="11" customWidth="1"/>
    <col min="3" max="3" width="10.7109375" style="11" customWidth="1"/>
    <col min="4" max="4" width="13.140625" style="1" customWidth="1"/>
    <col min="5" max="5" width="10.7109375" customWidth="1"/>
    <col min="6" max="6" width="13" bestFit="1" customWidth="1"/>
    <col min="7" max="8" width="10.7109375" customWidth="1"/>
    <col min="9" max="9" width="8.28515625" customWidth="1"/>
    <col min="10" max="12" width="11.140625" customWidth="1"/>
  </cols>
  <sheetData>
    <row r="1" spans="1:21" ht="16.899999999999999" customHeight="1" x14ac:dyDescent="0.2">
      <c r="A1" s="112" t="s">
        <v>69</v>
      </c>
      <c r="B1" s="155">
        <f>+'1- RECAPITULATIF CA3'!B1</f>
        <v>0</v>
      </c>
      <c r="C1" s="168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5"/>
      <c r="S1" s="15"/>
      <c r="T1" s="15"/>
      <c r="U1" s="15"/>
    </row>
    <row r="2" spans="1:21" ht="16.149999999999999" customHeight="1" thickBot="1" x14ac:dyDescent="0.25">
      <c r="A2" s="112" t="s">
        <v>70</v>
      </c>
      <c r="B2" s="155">
        <f>+'1- RECAPITULATIF CA3'!B2</f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5"/>
      <c r="S2" s="15"/>
      <c r="T2" s="15"/>
      <c r="U2" s="15"/>
    </row>
    <row r="3" spans="1:21" s="41" customFormat="1" ht="33.6" customHeight="1" thickBot="1" x14ac:dyDescent="0.25">
      <c r="A3" s="218" t="s">
        <v>57</v>
      </c>
      <c r="B3" s="219"/>
      <c r="C3" s="100" t="s">
        <v>0</v>
      </c>
      <c r="D3" s="100" t="s">
        <v>20</v>
      </c>
      <c r="E3" s="150" t="s">
        <v>76</v>
      </c>
      <c r="F3" s="150" t="s">
        <v>77</v>
      </c>
      <c r="G3" s="151" t="s">
        <v>78</v>
      </c>
      <c r="H3" s="100" t="s">
        <v>79</v>
      </c>
      <c r="I3" s="100" t="s">
        <v>8</v>
      </c>
      <c r="J3" s="100" t="s">
        <v>26</v>
      </c>
      <c r="K3" s="100" t="s">
        <v>27</v>
      </c>
      <c r="L3" s="100" t="s">
        <v>28</v>
      </c>
    </row>
    <row r="4" spans="1:21" ht="18.75" customHeight="1" x14ac:dyDescent="0.2">
      <c r="A4" s="110" t="s">
        <v>150</v>
      </c>
      <c r="B4" s="108"/>
      <c r="C4" s="108"/>
      <c r="D4" s="108"/>
    </row>
    <row r="5" spans="1:21" ht="18.75" customHeight="1" x14ac:dyDescent="0.2">
      <c r="A5" s="109" t="s">
        <v>55</v>
      </c>
      <c r="B5" s="109" t="s">
        <v>56</v>
      </c>
      <c r="C5" s="109"/>
      <c r="D5" s="193" t="s">
        <v>20</v>
      </c>
      <c r="E5" s="194">
        <v>0.2</v>
      </c>
      <c r="F5" s="194">
        <v>0.1</v>
      </c>
      <c r="G5" s="195">
        <v>5.5E-2</v>
      </c>
      <c r="H5" s="8">
        <v>0</v>
      </c>
      <c r="I5" s="16" t="s">
        <v>60</v>
      </c>
    </row>
    <row r="6" spans="1:21" x14ac:dyDescent="0.2">
      <c r="A6" s="133">
        <v>706110</v>
      </c>
      <c r="B6" s="134" t="s">
        <v>21</v>
      </c>
      <c r="D6" s="202">
        <f>SUM(E6:H6)</f>
        <v>0</v>
      </c>
      <c r="E6" s="135"/>
      <c r="F6" s="135"/>
      <c r="G6" s="135"/>
      <c r="H6" s="136"/>
    </row>
    <row r="7" spans="1:21" x14ac:dyDescent="0.2">
      <c r="A7" s="133">
        <v>706120</v>
      </c>
      <c r="B7" s="158" t="s">
        <v>22</v>
      </c>
      <c r="D7" s="202">
        <f t="shared" ref="D7:D15" si="0">SUM(E7:H7)</f>
        <v>0</v>
      </c>
      <c r="E7" s="135"/>
      <c r="F7" s="135"/>
      <c r="G7" s="135"/>
      <c r="H7" s="136"/>
    </row>
    <row r="8" spans="1:21" x14ac:dyDescent="0.2">
      <c r="A8" s="133">
        <v>706130</v>
      </c>
      <c r="B8" s="134" t="s">
        <v>23</v>
      </c>
      <c r="D8" s="202">
        <f t="shared" si="0"/>
        <v>0</v>
      </c>
      <c r="E8" s="136"/>
      <c r="F8" s="136"/>
      <c r="G8" s="136"/>
      <c r="H8" s="136"/>
    </row>
    <row r="9" spans="1:21" x14ac:dyDescent="0.2">
      <c r="A9" s="133"/>
      <c r="B9" s="134"/>
      <c r="D9" s="202">
        <f t="shared" si="0"/>
        <v>0</v>
      </c>
      <c r="E9" s="136"/>
      <c r="F9" s="136"/>
      <c r="G9" s="136"/>
      <c r="H9" s="136"/>
    </row>
    <row r="10" spans="1:21" x14ac:dyDescent="0.2">
      <c r="A10" s="133"/>
      <c r="B10" s="134"/>
      <c r="D10" s="202">
        <f t="shared" si="0"/>
        <v>0</v>
      </c>
      <c r="E10" s="136"/>
      <c r="F10" s="136"/>
      <c r="G10" s="136"/>
      <c r="H10" s="136"/>
    </row>
    <row r="11" spans="1:21" x14ac:dyDescent="0.2">
      <c r="A11" s="133"/>
      <c r="B11" s="134"/>
      <c r="D11" s="202">
        <f t="shared" si="0"/>
        <v>0</v>
      </c>
      <c r="E11" s="136"/>
      <c r="F11" s="136"/>
      <c r="G11" s="136"/>
      <c r="H11" s="136"/>
    </row>
    <row r="12" spans="1:21" x14ac:dyDescent="0.2">
      <c r="A12" s="133">
        <v>706140</v>
      </c>
      <c r="B12" s="134" t="s">
        <v>24</v>
      </c>
      <c r="D12" s="202">
        <f t="shared" si="0"/>
        <v>0</v>
      </c>
      <c r="E12" s="136"/>
      <c r="F12" s="136"/>
      <c r="G12" s="136"/>
      <c r="H12" s="136"/>
    </row>
    <row r="13" spans="1:21" x14ac:dyDescent="0.2">
      <c r="A13" s="133">
        <v>707000</v>
      </c>
      <c r="B13" s="134" t="s">
        <v>25</v>
      </c>
      <c r="D13" s="202">
        <f t="shared" si="0"/>
        <v>0</v>
      </c>
      <c r="E13" s="136"/>
      <c r="F13" s="136"/>
      <c r="G13" s="136"/>
      <c r="H13" s="136"/>
    </row>
    <row r="14" spans="1:21" x14ac:dyDescent="0.2">
      <c r="A14" s="133">
        <v>708100</v>
      </c>
      <c r="B14" s="134" t="s">
        <v>29</v>
      </c>
      <c r="D14" s="202">
        <f t="shared" si="0"/>
        <v>0</v>
      </c>
      <c r="E14" s="136"/>
      <c r="F14" s="136"/>
      <c r="G14" s="136"/>
      <c r="H14" s="136"/>
    </row>
    <row r="15" spans="1:21" x14ac:dyDescent="0.2">
      <c r="A15" s="133">
        <v>708100</v>
      </c>
      <c r="B15" s="134" t="s">
        <v>30</v>
      </c>
      <c r="D15" s="202">
        <f t="shared" si="0"/>
        <v>0</v>
      </c>
      <c r="E15" s="136"/>
      <c r="F15" s="136"/>
      <c r="G15" s="136"/>
      <c r="H15" s="136"/>
    </row>
    <row r="16" spans="1:21" s="112" customFormat="1" ht="21" customHeight="1" x14ac:dyDescent="0.2">
      <c r="A16" s="155" t="s">
        <v>61</v>
      </c>
      <c r="B16" s="153"/>
      <c r="C16" s="153"/>
      <c r="D16" s="179">
        <f>SUM(D6:D15)</f>
        <v>0</v>
      </c>
      <c r="E16" s="114">
        <f>SUM(E6:E15)</f>
        <v>0</v>
      </c>
      <c r="F16" s="114">
        <f>SUM(F6:F15)</f>
        <v>0</v>
      </c>
      <c r="G16" s="114">
        <f>SUM(G6:G15)</f>
        <v>0</v>
      </c>
      <c r="H16" s="114">
        <f>SUM(H6:H15)</f>
        <v>0</v>
      </c>
      <c r="I16" s="137" t="str">
        <f>+IF(D16=SUM(E16:H16),"ok", "écart :"&amp;ROUND(D16-SUM(E16:H16),0)&amp;" €")</f>
        <v>ok</v>
      </c>
    </row>
    <row r="17" spans="1:14" s="112" customFormat="1" ht="13.15" customHeight="1" x14ac:dyDescent="0.2">
      <c r="A17" s="138" t="s">
        <v>62</v>
      </c>
      <c r="B17" s="139" t="s">
        <v>63</v>
      </c>
      <c r="C17" s="113"/>
      <c r="D17" s="180"/>
      <c r="E17" s="141"/>
      <c r="F17" s="141"/>
      <c r="G17" s="141"/>
      <c r="H17" s="142">
        <f>+D17</f>
        <v>0</v>
      </c>
      <c r="I17" s="140"/>
    </row>
    <row r="18" spans="1:14" s="112" customFormat="1" ht="13.15" customHeight="1" x14ac:dyDescent="0.2">
      <c r="A18" s="138" t="s">
        <v>62</v>
      </c>
      <c r="B18" s="139" t="s">
        <v>64</v>
      </c>
      <c r="C18" s="113"/>
      <c r="D18" s="180"/>
      <c r="E18" s="142">
        <f>+D18</f>
        <v>0</v>
      </c>
      <c r="F18" s="141"/>
      <c r="G18" s="141"/>
      <c r="H18" s="141"/>
      <c r="I18" s="140"/>
    </row>
    <row r="19" spans="1:14" s="112" customFormat="1" ht="13.15" customHeight="1" x14ac:dyDescent="0.2">
      <c r="A19" s="138" t="s">
        <v>65</v>
      </c>
      <c r="B19" s="139" t="s">
        <v>66</v>
      </c>
      <c r="C19" s="113"/>
      <c r="D19" s="180"/>
      <c r="E19" s="141"/>
      <c r="F19" s="141"/>
      <c r="G19" s="141"/>
      <c r="H19" s="142">
        <f>+D19</f>
        <v>0</v>
      </c>
      <c r="I19" s="140"/>
    </row>
    <row r="20" spans="1:14" s="112" customFormat="1" ht="13.15" customHeight="1" x14ac:dyDescent="0.2">
      <c r="A20" s="138" t="s">
        <v>65</v>
      </c>
      <c r="B20" s="139" t="s">
        <v>67</v>
      </c>
      <c r="C20" s="113"/>
      <c r="D20" s="180"/>
      <c r="E20" s="142">
        <f>+D20</f>
        <v>0</v>
      </c>
      <c r="F20" s="141"/>
      <c r="G20" s="141"/>
      <c r="H20" s="141"/>
      <c r="I20" s="140"/>
    </row>
    <row r="21" spans="1:14" s="112" customFormat="1" ht="18" customHeight="1" x14ac:dyDescent="0.2">
      <c r="A21" s="155" t="s">
        <v>68</v>
      </c>
      <c r="B21" s="153"/>
      <c r="C21" s="153"/>
      <c r="D21" s="179">
        <f>SUM(D16:D20)</f>
        <v>0</v>
      </c>
      <c r="E21" s="114">
        <f>SUM(E16:E20)</f>
        <v>0</v>
      </c>
      <c r="F21" s="114">
        <f>SUM(F16:F20)</f>
        <v>0</v>
      </c>
      <c r="G21" s="114">
        <f>SUM(G16:G20)</f>
        <v>0</v>
      </c>
      <c r="H21" s="114">
        <f>SUM(H16:H20)</f>
        <v>0</v>
      </c>
      <c r="I21" s="144" t="str">
        <f>+IF(D21=SUM(E21:H21),"ok", "écart :"&amp;ROUND(D21-SUM(E21:H21),0)&amp;" €")</f>
        <v>ok</v>
      </c>
    </row>
    <row r="22" spans="1:14" s="112" customFormat="1" ht="7.9" customHeight="1" x14ac:dyDescent="0.2">
      <c r="B22" s="113"/>
      <c r="D22" s="181"/>
    </row>
    <row r="23" spans="1:14" s="112" customFormat="1" ht="24" customHeight="1" x14ac:dyDescent="0.2">
      <c r="A23" s="112" t="s">
        <v>111</v>
      </c>
      <c r="B23" s="113"/>
      <c r="C23" s="115"/>
      <c r="D23" s="181"/>
      <c r="I23" s="100"/>
      <c r="J23" s="100"/>
      <c r="K23" s="100"/>
      <c r="L23" s="100"/>
    </row>
    <row r="24" spans="1:14" s="112" customFormat="1" ht="13.9" customHeight="1" x14ac:dyDescent="0.2">
      <c r="A24" s="152" t="s">
        <v>81</v>
      </c>
      <c r="B24" s="113"/>
      <c r="C24" s="189" t="s">
        <v>0</v>
      </c>
      <c r="D24" s="190" t="s">
        <v>20</v>
      </c>
      <c r="E24" s="191" t="s">
        <v>76</v>
      </c>
      <c r="F24" s="191" t="s">
        <v>77</v>
      </c>
      <c r="G24" s="192" t="s">
        <v>78</v>
      </c>
      <c r="H24" s="189" t="s">
        <v>79</v>
      </c>
      <c r="I24" s="190" t="s">
        <v>8</v>
      </c>
      <c r="J24" s="189" t="s">
        <v>26</v>
      </c>
      <c r="K24" s="189" t="s">
        <v>27</v>
      </c>
      <c r="L24" s="189" t="s">
        <v>28</v>
      </c>
    </row>
    <row r="25" spans="1:14" s="9" customFormat="1" ht="19.149999999999999" customHeight="1" x14ac:dyDescent="0.2">
      <c r="A25" s="145" t="s">
        <v>2</v>
      </c>
      <c r="B25" s="28" t="s">
        <v>71</v>
      </c>
      <c r="C25" s="146"/>
      <c r="D25" s="202">
        <f>SUM(E25:H25)</f>
        <v>0</v>
      </c>
      <c r="E25" s="203">
        <f>+(C25-SUM(F25:H25)-K25-L25)/(1+E$5)</f>
        <v>0</v>
      </c>
      <c r="F25" s="147"/>
      <c r="G25" s="147"/>
      <c r="H25" s="147"/>
      <c r="I25" s="39">
        <f>SUM(J25:L25)</f>
        <v>0</v>
      </c>
      <c r="J25" s="168">
        <f t="shared" ref="J25:L28" si="1">+E25*E$5</f>
        <v>0</v>
      </c>
      <c r="K25" s="168">
        <f t="shared" si="1"/>
        <v>0</v>
      </c>
      <c r="L25" s="168">
        <f t="shared" si="1"/>
        <v>0</v>
      </c>
    </row>
    <row r="26" spans="1:14" s="9" customFormat="1" x14ac:dyDescent="0.2">
      <c r="A26" s="145" t="s">
        <v>1</v>
      </c>
      <c r="B26" s="28" t="s">
        <v>72</v>
      </c>
      <c r="C26" s="146"/>
      <c r="D26" s="202">
        <f>SUM(E26:H26)</f>
        <v>0</v>
      </c>
      <c r="E26" s="203">
        <f>+(C26-SUM(F26:H26)-K26-L26)/(1+E$5)</f>
        <v>0</v>
      </c>
      <c r="F26" s="147"/>
      <c r="G26" s="147"/>
      <c r="H26" s="147"/>
      <c r="I26" s="39">
        <f>SUM(J26:L26)</f>
        <v>0</v>
      </c>
      <c r="J26" s="168">
        <f t="shared" si="1"/>
        <v>0</v>
      </c>
      <c r="K26" s="168">
        <f t="shared" si="1"/>
        <v>0</v>
      </c>
      <c r="L26" s="168">
        <f t="shared" si="1"/>
        <v>0</v>
      </c>
    </row>
    <row r="27" spans="1:14" x14ac:dyDescent="0.2">
      <c r="A27" s="145" t="s">
        <v>1</v>
      </c>
      <c r="B27" s="28" t="s">
        <v>73</v>
      </c>
      <c r="C27" s="146"/>
      <c r="D27" s="202">
        <f>SUM(E27:H27)</f>
        <v>0</v>
      </c>
      <c r="E27" s="203">
        <f>+(C27-SUM(F27:H27)-K27-L27)/(1+E$5)</f>
        <v>0</v>
      </c>
      <c r="F27" s="147"/>
      <c r="G27" s="147"/>
      <c r="H27" s="147"/>
      <c r="I27" s="39">
        <f>SUM(J27:L27)</f>
        <v>0</v>
      </c>
      <c r="J27" s="168">
        <f t="shared" si="1"/>
        <v>0</v>
      </c>
      <c r="K27" s="168">
        <f t="shared" si="1"/>
        <v>0</v>
      </c>
      <c r="L27" s="168">
        <f t="shared" si="1"/>
        <v>0</v>
      </c>
    </row>
    <row r="28" spans="1:14" x14ac:dyDescent="0.2">
      <c r="A28" s="145" t="s">
        <v>2</v>
      </c>
      <c r="B28" s="28" t="s">
        <v>74</v>
      </c>
      <c r="C28" s="146"/>
      <c r="D28" s="202">
        <f>SUM(E28:H28)</f>
        <v>0</v>
      </c>
      <c r="E28" s="203">
        <f>+(C28-SUM(F28:H28)-K28-L28)/(1+E$5)</f>
        <v>0</v>
      </c>
      <c r="F28" s="147"/>
      <c r="G28" s="147"/>
      <c r="H28" s="147"/>
      <c r="I28" s="39">
        <f>SUM(J28:L28)</f>
        <v>0</v>
      </c>
      <c r="J28" s="168">
        <f t="shared" si="1"/>
        <v>0</v>
      </c>
      <c r="K28" s="168">
        <f t="shared" si="1"/>
        <v>0</v>
      </c>
      <c r="L28" s="168">
        <f t="shared" si="1"/>
        <v>0</v>
      </c>
    </row>
    <row r="29" spans="1:14" x14ac:dyDescent="0.2">
      <c r="A29" s="12" t="s">
        <v>75</v>
      </c>
      <c r="B29" s="23"/>
      <c r="C29" s="23"/>
      <c r="D29" s="183"/>
      <c r="E29" s="17"/>
      <c r="F29" s="17"/>
      <c r="G29" s="17"/>
      <c r="H29" s="17"/>
    </row>
    <row r="30" spans="1:14" x14ac:dyDescent="0.2">
      <c r="A30" s="145" t="s">
        <v>1</v>
      </c>
      <c r="B30" s="28" t="s">
        <v>80</v>
      </c>
      <c r="C30" s="23"/>
      <c r="D30" s="202">
        <f>SUM(E30:H30)</f>
        <v>0</v>
      </c>
      <c r="E30" s="231"/>
      <c r="F30" s="231"/>
      <c r="G30" s="231"/>
      <c r="H30" s="231"/>
    </row>
    <row r="31" spans="1:14" x14ac:dyDescent="0.2">
      <c r="A31" s="145" t="s">
        <v>2</v>
      </c>
      <c r="B31" s="157" t="s">
        <v>114</v>
      </c>
      <c r="C31" s="23"/>
      <c r="D31" s="202">
        <f>SUM(E31:H31)</f>
        <v>0</v>
      </c>
      <c r="E31" s="231"/>
      <c r="F31" s="231"/>
      <c r="G31" s="231"/>
      <c r="H31" s="231"/>
      <c r="I31" s="4"/>
    </row>
    <row r="32" spans="1:14" s="41" customFormat="1" ht="21.6" customHeight="1" x14ac:dyDescent="0.2">
      <c r="A32" s="153" t="s">
        <v>84</v>
      </c>
      <c r="B32" s="154"/>
      <c r="C32" s="154"/>
      <c r="D32" s="184">
        <f>+D21+D25-D26-D27+D28-D30+D31</f>
        <v>0</v>
      </c>
      <c r="E32" s="177">
        <f>+E21+E25-E26-E27+E28-E30+E31</f>
        <v>0</v>
      </c>
      <c r="F32" s="177">
        <f>+F21+F25-F26-F27+F28-F30+F31</f>
        <v>0</v>
      </c>
      <c r="G32" s="177">
        <f>+G21+G25-G26-G27+G28-G30+G31</f>
        <v>0</v>
      </c>
      <c r="H32" s="177">
        <f>+H21+H25-H26-H27+H28-H30+H31</f>
        <v>0</v>
      </c>
      <c r="I32" s="169" t="str">
        <f>+IF(D32=SUM(E32:H32),"ok", "écart :"&amp;ROUND(D32-SUM(E32:H32),0)&amp;" €")</f>
        <v>ok</v>
      </c>
      <c r="J32" s="200">
        <f t="shared" ref="J32" si="2">+E32*E$5</f>
        <v>0</v>
      </c>
      <c r="K32" s="200">
        <f t="shared" ref="K32" si="3">+F32*F$5</f>
        <v>0</v>
      </c>
      <c r="L32" s="200">
        <f>+G32*G$5</f>
        <v>0</v>
      </c>
      <c r="N32"/>
    </row>
    <row r="33" spans="1:12" s="172" customFormat="1" ht="13.15" customHeight="1" x14ac:dyDescent="0.2">
      <c r="A33" s="170">
        <v>6541</v>
      </c>
      <c r="B33" s="221" t="s">
        <v>142</v>
      </c>
      <c r="C33" s="174"/>
      <c r="D33" s="185">
        <f>SUM(E33:H33)</f>
        <v>0</v>
      </c>
      <c r="E33" s="175"/>
      <c r="F33" s="175"/>
      <c r="G33" s="175"/>
      <c r="H33" s="175"/>
      <c r="I33" s="171"/>
      <c r="J33" s="171"/>
      <c r="K33" s="171"/>
      <c r="L33" s="171"/>
    </row>
    <row r="34" spans="1:12" s="172" customFormat="1" ht="13.15" customHeight="1" x14ac:dyDescent="0.2">
      <c r="A34" s="170">
        <v>6714</v>
      </c>
      <c r="B34" s="221" t="s">
        <v>143</v>
      </c>
      <c r="C34" s="174"/>
      <c r="D34" s="185">
        <f>SUM(E34:H34)</f>
        <v>0</v>
      </c>
      <c r="E34" s="175"/>
      <c r="F34" s="175"/>
      <c r="G34" s="175"/>
      <c r="H34" s="175"/>
      <c r="I34" s="171"/>
      <c r="J34" s="280" t="s">
        <v>115</v>
      </c>
      <c r="K34" s="280"/>
      <c r="L34" s="280"/>
    </row>
    <row r="35" spans="1:12" s="172" customFormat="1" ht="19.899999999999999" customHeight="1" x14ac:dyDescent="0.2">
      <c r="A35" s="153" t="s">
        <v>110</v>
      </c>
      <c r="B35" s="154"/>
      <c r="C35" s="176"/>
      <c r="D35" s="186">
        <f>+D32-D33-D34</f>
        <v>0</v>
      </c>
      <c r="E35" s="178">
        <f t="shared" ref="E35:H35" si="4">+E32-E33-E34</f>
        <v>0</v>
      </c>
      <c r="F35" s="178">
        <f t="shared" si="4"/>
        <v>0</v>
      </c>
      <c r="G35" s="178">
        <f t="shared" si="4"/>
        <v>0</v>
      </c>
      <c r="H35" s="178">
        <f t="shared" si="4"/>
        <v>0</v>
      </c>
      <c r="I35" s="169" t="str">
        <f>+IF(D35=SUM(E35:H35),"ok", "écart :"&amp;ROUND(D35-SUM(E35:H35),0)&amp;" €")</f>
        <v>ok</v>
      </c>
      <c r="J35" s="204">
        <f t="shared" ref="J35:L35" si="5">ROUND(E35*E$5,0)</f>
        <v>0</v>
      </c>
      <c r="K35" s="204">
        <f t="shared" si="5"/>
        <v>0</v>
      </c>
      <c r="L35" s="204">
        <f t="shared" si="5"/>
        <v>0</v>
      </c>
    </row>
    <row r="36" spans="1:12" s="41" customFormat="1" ht="27.6" customHeight="1" x14ac:dyDescent="0.2">
      <c r="A36" s="163" t="s">
        <v>116</v>
      </c>
      <c r="J36" s="205" t="s">
        <v>117</v>
      </c>
      <c r="K36" s="205" t="s">
        <v>118</v>
      </c>
      <c r="L36" s="205" t="s">
        <v>119</v>
      </c>
    </row>
    <row r="37" spans="1:12" x14ac:dyDescent="0.2">
      <c r="D37" s="11"/>
      <c r="E37" s="11"/>
      <c r="F37" s="26" t="s">
        <v>1</v>
      </c>
      <c r="H37" s="207"/>
      <c r="I37" s="208" t="s">
        <v>120</v>
      </c>
      <c r="J37" s="210"/>
      <c r="K37" s="210"/>
      <c r="L37" s="210"/>
    </row>
    <row r="38" spans="1:12" x14ac:dyDescent="0.2">
      <c r="D38" s="11"/>
      <c r="E38" s="11"/>
      <c r="F38" s="26" t="s">
        <v>2</v>
      </c>
      <c r="H38" s="207"/>
      <c r="I38" s="208" t="s">
        <v>38</v>
      </c>
      <c r="J38" s="211">
        <f>+'1- RECAPITULATIF CA3'!I19</f>
        <v>0</v>
      </c>
      <c r="K38" s="211">
        <f>+'1- RECAPITULATIF CA3'!J19</f>
        <v>0</v>
      </c>
      <c r="L38" s="211">
        <f>+'1- RECAPITULATIF CA3'!K19</f>
        <v>0</v>
      </c>
    </row>
    <row r="39" spans="1:12" x14ac:dyDescent="0.2">
      <c r="D39" s="11"/>
      <c r="E39" s="11"/>
      <c r="F39" s="206" t="s">
        <v>1</v>
      </c>
      <c r="H39" s="207"/>
      <c r="I39" s="208" t="s">
        <v>123</v>
      </c>
      <c r="J39" s="209"/>
      <c r="K39" s="209"/>
      <c r="L39" s="210"/>
    </row>
    <row r="40" spans="1:12" x14ac:dyDescent="0.2">
      <c r="A40" s="26"/>
      <c r="B40" s="24"/>
      <c r="C40" s="24"/>
      <c r="D40" s="24"/>
      <c r="E40" s="24"/>
      <c r="F40" s="26" t="s">
        <v>2</v>
      </c>
      <c r="H40" s="207"/>
      <c r="I40" s="208" t="s">
        <v>121</v>
      </c>
      <c r="J40" s="212"/>
      <c r="K40" s="212"/>
      <c r="L40" s="212"/>
    </row>
    <row r="41" spans="1:12" s="201" customFormat="1" ht="20.45" customHeight="1" x14ac:dyDescent="0.2">
      <c r="A41" s="213"/>
      <c r="B41" s="266" t="s">
        <v>147</v>
      </c>
      <c r="C41" s="267">
        <f>SUM(J35:L35)</f>
        <v>0</v>
      </c>
      <c r="D41" s="266" t="s">
        <v>148</v>
      </c>
      <c r="E41" s="213"/>
      <c r="H41" s="215"/>
      <c r="I41" s="216" t="s">
        <v>122</v>
      </c>
      <c r="J41" s="217">
        <f>ROUND(-J37+J38-J39+J40,0)</f>
        <v>0</v>
      </c>
      <c r="K41" s="217">
        <f t="shared" ref="K41:L41" si="6">ROUND(-K37+K38-K39+K40,0)</f>
        <v>0</v>
      </c>
      <c r="L41" s="217">
        <f t="shared" si="6"/>
        <v>0</v>
      </c>
    </row>
    <row r="42" spans="1:12" ht="25.15" customHeight="1" x14ac:dyDescent="0.2">
      <c r="B42"/>
      <c r="C42"/>
      <c r="D42" s="30"/>
      <c r="F42" s="201"/>
      <c r="G42" s="214" t="s">
        <v>139</v>
      </c>
      <c r="H42" s="281" t="s">
        <v>124</v>
      </c>
      <c r="I42" s="281"/>
      <c r="J42" s="258">
        <f>-J35+J41</f>
        <v>0</v>
      </c>
      <c r="K42" s="258">
        <f t="shared" ref="K42:L42" si="7">-K35+K41</f>
        <v>0</v>
      </c>
      <c r="L42" s="258">
        <f t="shared" si="7"/>
        <v>0</v>
      </c>
    </row>
  </sheetData>
  <mergeCells count="2">
    <mergeCell ref="J34:L34"/>
    <mergeCell ref="H42:I42"/>
  </mergeCells>
  <conditionalFormatting sqref="I16:I21 I32:I35 J33:L33">
    <cfRule type="notContainsText" dxfId="7" priority="6" stopIfTrue="1" operator="notContains" text="OK">
      <formula>ISERROR(SEARCH("OK",I16))</formula>
    </cfRule>
  </conditionalFormatting>
  <pageMargins left="0.46" right="0.18" top="0.49" bottom="0.34" header="0.28000000000000003" footer="0.17"/>
  <pageSetup paperSize="9" scale="85" orientation="landscape" r:id="rId1"/>
  <headerFooter alignWithMargins="0">
    <oddHeader>&amp;CCONTROLES TVA: &amp;A</oddHeader>
    <oddFooter>&amp;R&amp;Z&amp;F</oddFooter>
  </headerFooter>
  <ignoredErrors>
    <ignoredError sqref="E16:H16" formulaRange="1"/>
    <ignoredError sqref="D3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topLeftCell="A3" zoomScaleNormal="100" workbookViewId="0">
      <pane ySplit="1" topLeftCell="A22" activePane="bottomLeft" state="frozen"/>
      <selection activeCell="A3" sqref="A3"/>
      <selection pane="bottomLeft" activeCell="I43" sqref="I43"/>
    </sheetView>
  </sheetViews>
  <sheetFormatPr baseColWidth="10" defaultRowHeight="12.75" x14ac:dyDescent="0.2"/>
  <cols>
    <col min="2" max="2" width="29.7109375" style="11" customWidth="1"/>
    <col min="3" max="3" width="12" style="11" bestFit="1" customWidth="1"/>
    <col min="4" max="4" width="14.5703125" style="1" bestFit="1" customWidth="1"/>
    <col min="5" max="5" width="10.7109375" customWidth="1"/>
    <col min="6" max="6" width="13" bestFit="1" customWidth="1"/>
    <col min="7" max="8" width="10.7109375" customWidth="1"/>
    <col min="9" max="9" width="8.28515625" customWidth="1"/>
    <col min="10" max="12" width="8.7109375" customWidth="1"/>
  </cols>
  <sheetData>
    <row r="1" spans="1:21" ht="16.149999999999999" customHeight="1" x14ac:dyDescent="0.2">
      <c r="A1" s="112" t="s">
        <v>69</v>
      </c>
      <c r="B1" s="155">
        <f>+'1- RECAPITULATIF CA3'!B1</f>
        <v>0</v>
      </c>
      <c r="C1" s="168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5"/>
      <c r="S1" s="15"/>
      <c r="T1" s="15"/>
      <c r="U1" s="15"/>
    </row>
    <row r="2" spans="1:21" ht="16.149999999999999" customHeight="1" thickBot="1" x14ac:dyDescent="0.25">
      <c r="A2" s="112" t="s">
        <v>70</v>
      </c>
      <c r="B2" s="155">
        <f>+'1- RECAPITULATIF CA3'!B2</f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5"/>
      <c r="S2" s="15"/>
      <c r="T2" s="15"/>
      <c r="U2" s="15"/>
    </row>
    <row r="3" spans="1:21" s="41" customFormat="1" ht="33.6" customHeight="1" thickBot="1" x14ac:dyDescent="0.25">
      <c r="A3" s="218" t="s">
        <v>125</v>
      </c>
      <c r="B3" s="219"/>
      <c r="C3" s="100" t="s">
        <v>0</v>
      </c>
      <c r="D3" s="100" t="s">
        <v>20</v>
      </c>
      <c r="E3" s="150" t="s">
        <v>76</v>
      </c>
      <c r="F3" s="150" t="s">
        <v>77</v>
      </c>
      <c r="G3" s="151" t="s">
        <v>78</v>
      </c>
      <c r="H3" s="100" t="s">
        <v>79</v>
      </c>
      <c r="I3" s="100" t="s">
        <v>8</v>
      </c>
      <c r="J3" s="100" t="s">
        <v>26</v>
      </c>
      <c r="K3" s="100" t="s">
        <v>27</v>
      </c>
      <c r="L3" s="100" t="s">
        <v>28</v>
      </c>
    </row>
    <row r="4" spans="1:21" s="41" customFormat="1" ht="15.6" customHeight="1" x14ac:dyDescent="0.2">
      <c r="A4" s="111"/>
      <c r="C4" s="100"/>
      <c r="D4" s="100"/>
      <c r="E4" s="220">
        <v>0.2</v>
      </c>
      <c r="F4" s="220">
        <v>0.1</v>
      </c>
      <c r="G4" s="151">
        <v>5.5E-2</v>
      </c>
      <c r="H4" s="100">
        <v>0</v>
      </c>
      <c r="I4" s="100"/>
      <c r="J4" s="100"/>
      <c r="K4" s="100"/>
      <c r="L4" s="100"/>
    </row>
    <row r="5" spans="1:21" s="172" customFormat="1" ht="27.6" customHeight="1" x14ac:dyDescent="0.2">
      <c r="A5" s="173" t="s">
        <v>110</v>
      </c>
      <c r="B5" s="154"/>
      <c r="C5" s="176"/>
      <c r="D5" s="186">
        <f>SUM(E5:H5)</f>
        <v>0</v>
      </c>
      <c r="E5" s="178">
        <f>+'2- CONTROLE TVA FACTURéE'!E35</f>
        <v>0</v>
      </c>
      <c r="F5" s="178">
        <f>+'2- CONTROLE TVA FACTURéE'!F35</f>
        <v>0</v>
      </c>
      <c r="G5" s="178">
        <f>+'2- CONTROLE TVA FACTURéE'!G35</f>
        <v>0</v>
      </c>
      <c r="H5" s="178">
        <f>+'2- CONTROLE TVA FACTURéE'!H35</f>
        <v>0</v>
      </c>
    </row>
    <row r="6" spans="1:21" s="41" customFormat="1" ht="24" customHeight="1" x14ac:dyDescent="0.2">
      <c r="A6" s="196" t="s">
        <v>85</v>
      </c>
      <c r="B6" s="197"/>
      <c r="D6" s="187"/>
    </row>
    <row r="7" spans="1:21" s="41" customFormat="1" x14ac:dyDescent="0.2">
      <c r="A7" s="112" t="s">
        <v>86</v>
      </c>
      <c r="D7" s="187"/>
    </row>
    <row r="8" spans="1:21" s="41" customFormat="1" x14ac:dyDescent="0.2">
      <c r="A8" s="138" t="s">
        <v>91</v>
      </c>
      <c r="B8" s="125" t="s">
        <v>87</v>
      </c>
      <c r="C8" s="165"/>
      <c r="D8" s="182">
        <f>SUM(E8:H8)</f>
        <v>0</v>
      </c>
      <c r="E8" s="167">
        <f>+$C8/(1+E$4)</f>
        <v>0</v>
      </c>
      <c r="F8" s="166"/>
      <c r="G8" s="166"/>
      <c r="H8" s="166"/>
      <c r="I8" s="198">
        <f>SUM(J8:L8)</f>
        <v>0</v>
      </c>
      <c r="J8" s="149">
        <f>+E8*E$4</f>
        <v>0</v>
      </c>
      <c r="K8" s="149">
        <f t="shared" ref="K8:L8" si="0">+F8*F$4</f>
        <v>0</v>
      </c>
      <c r="L8" s="149">
        <f t="shared" si="0"/>
        <v>0</v>
      </c>
    </row>
    <row r="9" spans="1:21" s="41" customFormat="1" x14ac:dyDescent="0.2">
      <c r="A9" s="138" t="s">
        <v>91</v>
      </c>
      <c r="B9" s="125" t="s">
        <v>88</v>
      </c>
      <c r="C9" s="165"/>
      <c r="D9" s="182">
        <f t="shared" ref="D9:D19" si="1">SUM(E9:H9)</f>
        <v>0</v>
      </c>
      <c r="E9" s="166"/>
      <c r="F9" s="167">
        <f>+$C9/(1+F$4)</f>
        <v>0</v>
      </c>
      <c r="G9" s="166"/>
      <c r="H9" s="166"/>
      <c r="I9" s="198">
        <f t="shared" ref="I9:I19" si="2">SUM(J9:L9)</f>
        <v>0</v>
      </c>
      <c r="J9" s="149">
        <f t="shared" ref="J9:J19" si="3">+E9*E$4</f>
        <v>0</v>
      </c>
      <c r="K9" s="149">
        <f t="shared" ref="K9:K19" si="4">+F9*F$4</f>
        <v>0</v>
      </c>
      <c r="L9" s="149">
        <f t="shared" ref="L9:L19" si="5">+G9*G$4</f>
        <v>0</v>
      </c>
    </row>
    <row r="10" spans="1:21" s="41" customFormat="1" x14ac:dyDescent="0.2">
      <c r="A10" s="138" t="s">
        <v>91</v>
      </c>
      <c r="B10" s="125" t="s">
        <v>89</v>
      </c>
      <c r="C10" s="165"/>
      <c r="D10" s="182">
        <f t="shared" si="1"/>
        <v>0</v>
      </c>
      <c r="E10" s="166"/>
      <c r="F10" s="166"/>
      <c r="G10" s="167">
        <f>+$C10/(1+G$4)</f>
        <v>0</v>
      </c>
      <c r="H10" s="166"/>
      <c r="I10" s="198">
        <f t="shared" si="2"/>
        <v>0</v>
      </c>
      <c r="J10" s="149">
        <f t="shared" si="3"/>
        <v>0</v>
      </c>
      <c r="K10" s="149">
        <f t="shared" si="4"/>
        <v>0</v>
      </c>
      <c r="L10" s="149">
        <f t="shared" si="5"/>
        <v>0</v>
      </c>
    </row>
    <row r="11" spans="1:21" s="41" customFormat="1" x14ac:dyDescent="0.2">
      <c r="A11" s="138" t="s">
        <v>91</v>
      </c>
      <c r="B11" s="125" t="s">
        <v>90</v>
      </c>
      <c r="C11" s="165"/>
      <c r="D11" s="182">
        <f t="shared" si="1"/>
        <v>0</v>
      </c>
      <c r="E11" s="166"/>
      <c r="F11" s="166"/>
      <c r="G11" s="166"/>
      <c r="H11" s="167">
        <f>+$C11/(1+H$4)</f>
        <v>0</v>
      </c>
      <c r="I11" s="198">
        <f t="shared" si="2"/>
        <v>0</v>
      </c>
      <c r="J11" s="149">
        <f t="shared" si="3"/>
        <v>0</v>
      </c>
      <c r="K11" s="149">
        <f t="shared" si="4"/>
        <v>0</v>
      </c>
      <c r="L11" s="149">
        <f t="shared" si="5"/>
        <v>0</v>
      </c>
    </row>
    <row r="12" spans="1:21" s="41" customFormat="1" x14ac:dyDescent="0.2">
      <c r="A12" s="138" t="s">
        <v>92</v>
      </c>
      <c r="B12" s="156" t="s">
        <v>93</v>
      </c>
      <c r="C12" s="165"/>
      <c r="D12" s="182">
        <f t="shared" si="1"/>
        <v>0</v>
      </c>
      <c r="E12" s="167">
        <f>+$C12/(1+E$4)</f>
        <v>0</v>
      </c>
      <c r="F12" s="166"/>
      <c r="G12" s="166"/>
      <c r="H12" s="166"/>
      <c r="I12" s="198">
        <f t="shared" si="2"/>
        <v>0</v>
      </c>
      <c r="J12" s="149">
        <f t="shared" si="3"/>
        <v>0</v>
      </c>
      <c r="K12" s="149">
        <f t="shared" si="4"/>
        <v>0</v>
      </c>
      <c r="L12" s="149">
        <f t="shared" si="5"/>
        <v>0</v>
      </c>
    </row>
    <row r="13" spans="1:21" s="41" customFormat="1" x14ac:dyDescent="0.2">
      <c r="A13" s="138" t="s">
        <v>92</v>
      </c>
      <c r="B13" s="125" t="s">
        <v>94</v>
      </c>
      <c r="C13" s="165"/>
      <c r="D13" s="182">
        <f t="shared" si="1"/>
        <v>0</v>
      </c>
      <c r="E13" s="166"/>
      <c r="F13" s="167">
        <f>+$C13/(1+F$4)</f>
        <v>0</v>
      </c>
      <c r="G13" s="166"/>
      <c r="H13" s="166"/>
      <c r="I13" s="198">
        <f t="shared" si="2"/>
        <v>0</v>
      </c>
      <c r="J13" s="149">
        <f t="shared" si="3"/>
        <v>0</v>
      </c>
      <c r="K13" s="149">
        <f t="shared" si="4"/>
        <v>0</v>
      </c>
      <c r="L13" s="149">
        <f t="shared" si="5"/>
        <v>0</v>
      </c>
    </row>
    <row r="14" spans="1:21" s="41" customFormat="1" x14ac:dyDescent="0.2">
      <c r="A14" s="138" t="s">
        <v>92</v>
      </c>
      <c r="B14" s="156" t="s">
        <v>95</v>
      </c>
      <c r="C14" s="165"/>
      <c r="D14" s="182">
        <f t="shared" si="1"/>
        <v>0</v>
      </c>
      <c r="E14" s="166"/>
      <c r="F14" s="166"/>
      <c r="G14" s="167">
        <f>+$C14/(1+G$4)</f>
        <v>0</v>
      </c>
      <c r="H14" s="166"/>
      <c r="I14" s="198">
        <f t="shared" si="2"/>
        <v>0</v>
      </c>
      <c r="J14" s="149">
        <f t="shared" si="3"/>
        <v>0</v>
      </c>
      <c r="K14" s="149">
        <f t="shared" si="4"/>
        <v>0</v>
      </c>
      <c r="L14" s="149">
        <f t="shared" si="5"/>
        <v>0</v>
      </c>
    </row>
    <row r="15" spans="1:21" s="41" customFormat="1" x14ac:dyDescent="0.2">
      <c r="A15" s="138" t="s">
        <v>92</v>
      </c>
      <c r="B15" s="156" t="s">
        <v>96</v>
      </c>
      <c r="C15" s="165"/>
      <c r="D15" s="182">
        <f t="shared" si="1"/>
        <v>0</v>
      </c>
      <c r="E15" s="166"/>
      <c r="F15" s="166"/>
      <c r="G15" s="166"/>
      <c r="H15" s="167">
        <f>+$C15/(1+H$4)</f>
        <v>0</v>
      </c>
      <c r="I15" s="198">
        <f t="shared" si="2"/>
        <v>0</v>
      </c>
      <c r="J15" s="149">
        <f t="shared" si="3"/>
        <v>0</v>
      </c>
      <c r="K15" s="149">
        <f t="shared" si="4"/>
        <v>0</v>
      </c>
      <c r="L15" s="149">
        <f t="shared" si="5"/>
        <v>0</v>
      </c>
    </row>
    <row r="16" spans="1:21" s="41" customFormat="1" x14ac:dyDescent="0.2">
      <c r="A16" s="159" t="s">
        <v>97</v>
      </c>
      <c r="B16" s="156" t="s">
        <v>99</v>
      </c>
      <c r="C16" s="165"/>
      <c r="D16" s="182">
        <f t="shared" si="1"/>
        <v>0</v>
      </c>
      <c r="E16" s="167">
        <f>+$C16/(1+E$4)</f>
        <v>0</v>
      </c>
      <c r="F16" s="166"/>
      <c r="G16" s="166"/>
      <c r="H16" s="166"/>
      <c r="I16" s="198">
        <f t="shared" si="2"/>
        <v>0</v>
      </c>
      <c r="J16" s="149">
        <f t="shared" si="3"/>
        <v>0</v>
      </c>
      <c r="K16" s="149">
        <f t="shared" si="4"/>
        <v>0</v>
      </c>
      <c r="L16" s="149">
        <f t="shared" si="5"/>
        <v>0</v>
      </c>
    </row>
    <row r="17" spans="1:12" s="41" customFormat="1" x14ac:dyDescent="0.2">
      <c r="A17" s="159" t="s">
        <v>97</v>
      </c>
      <c r="B17" s="156" t="s">
        <v>100</v>
      </c>
      <c r="C17" s="165"/>
      <c r="D17" s="182">
        <f t="shared" si="1"/>
        <v>0</v>
      </c>
      <c r="E17" s="166"/>
      <c r="F17" s="167">
        <f>+$C17/(1+F$4)</f>
        <v>0</v>
      </c>
      <c r="G17" s="166"/>
      <c r="H17" s="166"/>
      <c r="I17" s="198">
        <f t="shared" si="2"/>
        <v>0</v>
      </c>
      <c r="J17" s="149">
        <f t="shared" si="3"/>
        <v>0</v>
      </c>
      <c r="K17" s="149">
        <f t="shared" si="4"/>
        <v>0</v>
      </c>
      <c r="L17" s="149">
        <f t="shared" si="5"/>
        <v>0</v>
      </c>
    </row>
    <row r="18" spans="1:12" s="41" customFormat="1" x14ac:dyDescent="0.2">
      <c r="A18" s="159" t="s">
        <v>97</v>
      </c>
      <c r="B18" s="156" t="s">
        <v>101</v>
      </c>
      <c r="C18" s="165"/>
      <c r="D18" s="182">
        <f t="shared" si="1"/>
        <v>0</v>
      </c>
      <c r="E18" s="166"/>
      <c r="F18" s="166"/>
      <c r="G18" s="167">
        <f>+$C18/(1+G$4)</f>
        <v>0</v>
      </c>
      <c r="H18" s="166"/>
      <c r="I18" s="198">
        <f t="shared" si="2"/>
        <v>0</v>
      </c>
      <c r="J18" s="149">
        <f t="shared" si="3"/>
        <v>0</v>
      </c>
      <c r="K18" s="149">
        <f t="shared" si="4"/>
        <v>0</v>
      </c>
      <c r="L18" s="149">
        <f t="shared" si="5"/>
        <v>0</v>
      </c>
    </row>
    <row r="19" spans="1:12" s="41" customFormat="1" x14ac:dyDescent="0.2">
      <c r="A19" s="159" t="s">
        <v>97</v>
      </c>
      <c r="B19" s="156" t="s">
        <v>102</v>
      </c>
      <c r="C19" s="165"/>
      <c r="D19" s="182">
        <f t="shared" si="1"/>
        <v>0</v>
      </c>
      <c r="E19" s="166"/>
      <c r="F19" s="166"/>
      <c r="G19" s="166"/>
      <c r="H19" s="167">
        <f>+$C19/(1+H$4)</f>
        <v>0</v>
      </c>
      <c r="I19" s="198">
        <f t="shared" si="2"/>
        <v>0</v>
      </c>
      <c r="J19" s="149">
        <f t="shared" si="3"/>
        <v>0</v>
      </c>
      <c r="K19" s="149">
        <f t="shared" si="4"/>
        <v>0</v>
      </c>
      <c r="L19" s="149">
        <f t="shared" si="5"/>
        <v>0</v>
      </c>
    </row>
    <row r="20" spans="1:12" s="41" customFormat="1" x14ac:dyDescent="0.2">
      <c r="A20" s="159"/>
      <c r="B20" s="156" t="s">
        <v>103</v>
      </c>
      <c r="C20" s="167">
        <f>+'Liste factures non échues'!C13</f>
        <v>0</v>
      </c>
      <c r="D20" s="188">
        <f>+'Liste factures non échues'!D13</f>
        <v>0</v>
      </c>
      <c r="E20" s="167">
        <f>+'Liste factures non échues'!E13</f>
        <v>0</v>
      </c>
      <c r="F20" s="167">
        <f>+'Liste factures non échues'!F13</f>
        <v>0</v>
      </c>
      <c r="G20" s="167">
        <f>+'Liste factures non échues'!G13</f>
        <v>0</v>
      </c>
      <c r="H20" s="167">
        <f>+'Liste factures non échues'!H13</f>
        <v>0</v>
      </c>
      <c r="I20" s="199">
        <f>+'Liste factures non échues'!I13</f>
        <v>0</v>
      </c>
      <c r="J20" s="199">
        <f>+'Liste factures non échues'!J13</f>
        <v>0</v>
      </c>
      <c r="K20" s="199">
        <f>+'Liste factures non échues'!K13</f>
        <v>0</v>
      </c>
      <c r="L20" s="199">
        <f>+'Liste factures non échues'!L13</f>
        <v>0</v>
      </c>
    </row>
    <row r="21" spans="1:12" s="41" customFormat="1" x14ac:dyDescent="0.2">
      <c r="A21" s="159"/>
      <c r="B21" s="156" t="s">
        <v>109</v>
      </c>
      <c r="C21" s="167">
        <f>+'Liste factures non échues'!C13</f>
        <v>0</v>
      </c>
      <c r="D21" s="188">
        <f>+'Liste factures non échues'!D13</f>
        <v>0</v>
      </c>
      <c r="E21" s="167">
        <f>+'Liste factures non échues'!E13</f>
        <v>0</v>
      </c>
      <c r="F21" s="167">
        <f>+'Liste factures non échues'!F13</f>
        <v>0</v>
      </c>
      <c r="G21" s="167">
        <f>+'Liste factures non échues'!G13</f>
        <v>0</v>
      </c>
      <c r="H21" s="167">
        <f>+'Liste factures non échues'!H13</f>
        <v>0</v>
      </c>
      <c r="I21" s="199">
        <f>+'Liste factures non échues'!I13</f>
        <v>0</v>
      </c>
      <c r="J21" s="199">
        <f>+'Liste factures non échues'!J13</f>
        <v>0</v>
      </c>
      <c r="K21" s="199">
        <f>+'Liste factures non échues'!K13</f>
        <v>0</v>
      </c>
      <c r="L21" s="199">
        <f>+'Liste factures non échues'!L13</f>
        <v>0</v>
      </c>
    </row>
    <row r="22" spans="1:12" s="41" customFormat="1" x14ac:dyDescent="0.2">
      <c r="A22" s="160" t="s">
        <v>98</v>
      </c>
      <c r="B22" s="156"/>
      <c r="D22" s="187"/>
      <c r="H22" s="156" t="s">
        <v>112</v>
      </c>
      <c r="I22" s="41" t="str">
        <f>+IF(SUM(C8:C21)=SUM(E8:I21),"ok","écart: "&amp;(SUM(C8:C21)-SUM(E8:I21))&amp;" €")</f>
        <v>ok</v>
      </c>
    </row>
    <row r="23" spans="1:12" s="41" customFormat="1" x14ac:dyDescent="0.2">
      <c r="A23" s="160" t="s">
        <v>108</v>
      </c>
      <c r="D23" s="187"/>
      <c r="H23" s="156" t="s">
        <v>113</v>
      </c>
      <c r="I23" s="41" t="str">
        <f>+IF(SUM(D8:D21)=SUM(E8:H21),"ok","écart: "&amp;(SUM(D8:D21)-SUM(E8:H21))&amp;" €")</f>
        <v>ok</v>
      </c>
    </row>
    <row r="24" spans="1:12" s="41" customFormat="1" x14ac:dyDescent="0.2">
      <c r="A24" s="112" t="s">
        <v>107</v>
      </c>
      <c r="D24" s="187"/>
    </row>
    <row r="25" spans="1:12" s="41" customFormat="1" x14ac:dyDescent="0.2">
      <c r="A25" s="138" t="s">
        <v>91</v>
      </c>
      <c r="B25" s="125" t="s">
        <v>87</v>
      </c>
      <c r="C25" s="165"/>
      <c r="D25" s="182">
        <f>SUM(E25:H25)</f>
        <v>0</v>
      </c>
      <c r="E25" s="167">
        <f>+$C25/(1+E$4)</f>
        <v>0</v>
      </c>
      <c r="F25" s="166"/>
      <c r="G25" s="166"/>
      <c r="H25" s="166"/>
      <c r="I25" s="198">
        <f>SUM(J25:L25)</f>
        <v>0</v>
      </c>
      <c r="J25" s="149">
        <f>+E25*E$4</f>
        <v>0</v>
      </c>
      <c r="K25" s="149">
        <f t="shared" ref="K25:K36" si="6">+F25*F$4</f>
        <v>0</v>
      </c>
      <c r="L25" s="149">
        <f t="shared" ref="L25:L36" si="7">+G25*G$4</f>
        <v>0</v>
      </c>
    </row>
    <row r="26" spans="1:12" s="41" customFormat="1" x14ac:dyDescent="0.2">
      <c r="A26" s="138" t="s">
        <v>91</v>
      </c>
      <c r="B26" s="125" t="s">
        <v>88</v>
      </c>
      <c r="C26" s="165"/>
      <c r="D26" s="182">
        <f t="shared" ref="D26:D36" si="8">SUM(E26:H26)</f>
        <v>0</v>
      </c>
      <c r="E26" s="166"/>
      <c r="F26" s="167">
        <f>+$C26/(1+F$4)</f>
        <v>0</v>
      </c>
      <c r="G26" s="166"/>
      <c r="H26" s="166"/>
      <c r="I26" s="198">
        <f t="shared" ref="I26:I36" si="9">SUM(J26:L26)</f>
        <v>0</v>
      </c>
      <c r="J26" s="149">
        <f t="shared" ref="J26:J36" si="10">+E26*E$4</f>
        <v>0</v>
      </c>
      <c r="K26" s="149">
        <f t="shared" si="6"/>
        <v>0</v>
      </c>
      <c r="L26" s="149">
        <f t="shared" si="7"/>
        <v>0</v>
      </c>
    </row>
    <row r="27" spans="1:12" s="41" customFormat="1" x14ac:dyDescent="0.2">
      <c r="A27" s="138" t="s">
        <v>91</v>
      </c>
      <c r="B27" s="125" t="s">
        <v>89</v>
      </c>
      <c r="C27" s="165"/>
      <c r="D27" s="182">
        <f t="shared" si="8"/>
        <v>0</v>
      </c>
      <c r="E27" s="166"/>
      <c r="F27" s="166"/>
      <c r="G27" s="167">
        <f>+$C27/(1+G$4)</f>
        <v>0</v>
      </c>
      <c r="H27" s="166"/>
      <c r="I27" s="198">
        <f t="shared" si="9"/>
        <v>0</v>
      </c>
      <c r="J27" s="149">
        <f t="shared" si="10"/>
        <v>0</v>
      </c>
      <c r="K27" s="149">
        <f t="shared" si="6"/>
        <v>0</v>
      </c>
      <c r="L27" s="149">
        <f t="shared" si="7"/>
        <v>0</v>
      </c>
    </row>
    <row r="28" spans="1:12" s="41" customFormat="1" x14ac:dyDescent="0.2">
      <c r="A28" s="138" t="s">
        <v>91</v>
      </c>
      <c r="B28" s="125" t="s">
        <v>90</v>
      </c>
      <c r="C28" s="165"/>
      <c r="D28" s="182">
        <f t="shared" si="8"/>
        <v>0</v>
      </c>
      <c r="E28" s="166"/>
      <c r="F28" s="166"/>
      <c r="G28" s="166"/>
      <c r="H28" s="167">
        <f>+$C28/(1+H$4)</f>
        <v>0</v>
      </c>
      <c r="I28" s="198">
        <f t="shared" si="9"/>
        <v>0</v>
      </c>
      <c r="J28" s="149">
        <f t="shared" si="10"/>
        <v>0</v>
      </c>
      <c r="K28" s="149">
        <f t="shared" si="6"/>
        <v>0</v>
      </c>
      <c r="L28" s="149">
        <f t="shared" si="7"/>
        <v>0</v>
      </c>
    </row>
    <row r="29" spans="1:12" s="41" customFormat="1" x14ac:dyDescent="0.2">
      <c r="A29" s="138" t="s">
        <v>92</v>
      </c>
      <c r="B29" s="156" t="s">
        <v>93</v>
      </c>
      <c r="C29" s="165"/>
      <c r="D29" s="182">
        <f t="shared" si="8"/>
        <v>0</v>
      </c>
      <c r="E29" s="167">
        <f>+$C29/(1+E$4)</f>
        <v>0</v>
      </c>
      <c r="F29" s="166"/>
      <c r="G29" s="166"/>
      <c r="H29" s="166"/>
      <c r="I29" s="198">
        <f t="shared" si="9"/>
        <v>0</v>
      </c>
      <c r="J29" s="149">
        <f t="shared" si="10"/>
        <v>0</v>
      </c>
      <c r="K29" s="149">
        <f t="shared" si="6"/>
        <v>0</v>
      </c>
      <c r="L29" s="149">
        <f t="shared" si="7"/>
        <v>0</v>
      </c>
    </row>
    <row r="30" spans="1:12" s="41" customFormat="1" x14ac:dyDescent="0.2">
      <c r="A30" s="138" t="s">
        <v>92</v>
      </c>
      <c r="B30" s="125" t="s">
        <v>94</v>
      </c>
      <c r="C30" s="165"/>
      <c r="D30" s="182">
        <f t="shared" si="8"/>
        <v>0</v>
      </c>
      <c r="E30" s="166"/>
      <c r="F30" s="167">
        <f>+$C30/(1+F$4)</f>
        <v>0</v>
      </c>
      <c r="G30" s="166"/>
      <c r="H30" s="166"/>
      <c r="I30" s="198">
        <f t="shared" si="9"/>
        <v>0</v>
      </c>
      <c r="J30" s="149">
        <f t="shared" si="10"/>
        <v>0</v>
      </c>
      <c r="K30" s="149">
        <f t="shared" si="6"/>
        <v>0</v>
      </c>
      <c r="L30" s="149">
        <f t="shared" si="7"/>
        <v>0</v>
      </c>
    </row>
    <row r="31" spans="1:12" s="41" customFormat="1" x14ac:dyDescent="0.2">
      <c r="A31" s="138" t="s">
        <v>92</v>
      </c>
      <c r="B31" s="156" t="s">
        <v>95</v>
      </c>
      <c r="C31" s="165"/>
      <c r="D31" s="182">
        <f t="shared" si="8"/>
        <v>0</v>
      </c>
      <c r="E31" s="166"/>
      <c r="F31" s="166"/>
      <c r="G31" s="167">
        <f>+$C31/(1+G$4)</f>
        <v>0</v>
      </c>
      <c r="H31" s="166"/>
      <c r="I31" s="198">
        <f t="shared" si="9"/>
        <v>0</v>
      </c>
      <c r="J31" s="149">
        <f t="shared" si="10"/>
        <v>0</v>
      </c>
      <c r="K31" s="149">
        <f t="shared" si="6"/>
        <v>0</v>
      </c>
      <c r="L31" s="149">
        <f t="shared" si="7"/>
        <v>0</v>
      </c>
    </row>
    <row r="32" spans="1:12" s="41" customFormat="1" x14ac:dyDescent="0.2">
      <c r="A32" s="138" t="s">
        <v>92</v>
      </c>
      <c r="B32" s="156" t="s">
        <v>96</v>
      </c>
      <c r="C32" s="165"/>
      <c r="D32" s="182">
        <f t="shared" si="8"/>
        <v>0</v>
      </c>
      <c r="E32" s="166"/>
      <c r="F32" s="166"/>
      <c r="G32" s="166"/>
      <c r="H32" s="167">
        <f>+$C32/(1+H$4)</f>
        <v>0</v>
      </c>
      <c r="I32" s="198">
        <f t="shared" si="9"/>
        <v>0</v>
      </c>
      <c r="J32" s="149">
        <f t="shared" si="10"/>
        <v>0</v>
      </c>
      <c r="K32" s="149">
        <f t="shared" si="6"/>
        <v>0</v>
      </c>
      <c r="L32" s="149">
        <f t="shared" si="7"/>
        <v>0</v>
      </c>
    </row>
    <row r="33" spans="1:12" s="41" customFormat="1" x14ac:dyDescent="0.2">
      <c r="A33" s="159" t="s">
        <v>97</v>
      </c>
      <c r="B33" s="156" t="s">
        <v>99</v>
      </c>
      <c r="C33" s="165"/>
      <c r="D33" s="182">
        <f t="shared" si="8"/>
        <v>0</v>
      </c>
      <c r="E33" s="167">
        <f>+$C33/(1+E$4)</f>
        <v>0</v>
      </c>
      <c r="F33" s="166"/>
      <c r="G33" s="166"/>
      <c r="H33" s="166"/>
      <c r="I33" s="198">
        <f t="shared" si="9"/>
        <v>0</v>
      </c>
      <c r="J33" s="149">
        <f t="shared" si="10"/>
        <v>0</v>
      </c>
      <c r="K33" s="149">
        <f t="shared" si="6"/>
        <v>0</v>
      </c>
      <c r="L33" s="149">
        <f t="shared" si="7"/>
        <v>0</v>
      </c>
    </row>
    <row r="34" spans="1:12" s="41" customFormat="1" x14ac:dyDescent="0.2">
      <c r="A34" s="159" t="s">
        <v>97</v>
      </c>
      <c r="B34" s="156" t="s">
        <v>100</v>
      </c>
      <c r="C34" s="165"/>
      <c r="D34" s="182">
        <f t="shared" si="8"/>
        <v>0</v>
      </c>
      <c r="E34" s="166"/>
      <c r="F34" s="167">
        <f>+$C34/(1+F$4)</f>
        <v>0</v>
      </c>
      <c r="G34" s="166"/>
      <c r="H34" s="166"/>
      <c r="I34" s="198">
        <f t="shared" si="9"/>
        <v>0</v>
      </c>
      <c r="J34" s="149">
        <f t="shared" si="10"/>
        <v>0</v>
      </c>
      <c r="K34" s="149">
        <f t="shared" si="6"/>
        <v>0</v>
      </c>
      <c r="L34" s="149">
        <f t="shared" si="7"/>
        <v>0</v>
      </c>
    </row>
    <row r="35" spans="1:12" s="41" customFormat="1" x14ac:dyDescent="0.2">
      <c r="A35" s="159" t="s">
        <v>97</v>
      </c>
      <c r="B35" s="156" t="s">
        <v>101</v>
      </c>
      <c r="C35" s="165"/>
      <c r="D35" s="182">
        <f t="shared" si="8"/>
        <v>0</v>
      </c>
      <c r="E35" s="166"/>
      <c r="F35" s="166"/>
      <c r="G35" s="167">
        <f>+$C35/(1+G$4)</f>
        <v>0</v>
      </c>
      <c r="H35" s="166"/>
      <c r="I35" s="198">
        <f t="shared" si="9"/>
        <v>0</v>
      </c>
      <c r="J35" s="149">
        <f t="shared" si="10"/>
        <v>0</v>
      </c>
      <c r="K35" s="149">
        <f t="shared" si="6"/>
        <v>0</v>
      </c>
      <c r="L35" s="149">
        <f t="shared" si="7"/>
        <v>0</v>
      </c>
    </row>
    <row r="36" spans="1:12" s="41" customFormat="1" x14ac:dyDescent="0.2">
      <c r="A36" s="159" t="s">
        <v>97</v>
      </c>
      <c r="B36" s="156" t="s">
        <v>102</v>
      </c>
      <c r="C36" s="165"/>
      <c r="D36" s="182">
        <f t="shared" si="8"/>
        <v>0</v>
      </c>
      <c r="E36" s="166"/>
      <c r="F36" s="166"/>
      <c r="G36" s="166"/>
      <c r="H36" s="167">
        <f>+$C36/(1+H$4)</f>
        <v>0</v>
      </c>
      <c r="I36" s="198">
        <f t="shared" si="9"/>
        <v>0</v>
      </c>
      <c r="J36" s="149">
        <f t="shared" si="10"/>
        <v>0</v>
      </c>
      <c r="K36" s="149">
        <f t="shared" si="6"/>
        <v>0</v>
      </c>
      <c r="L36" s="149">
        <f t="shared" si="7"/>
        <v>0</v>
      </c>
    </row>
    <row r="37" spans="1:12" s="41" customFormat="1" x14ac:dyDescent="0.2">
      <c r="A37" s="159"/>
      <c r="B37" s="156" t="s">
        <v>103</v>
      </c>
      <c r="C37" s="167">
        <f>+'Liste factures non échues'!C24</f>
        <v>0</v>
      </c>
      <c r="D37" s="188">
        <f>+'Liste factures non échues'!D24</f>
        <v>0</v>
      </c>
      <c r="E37" s="167">
        <f>+'Liste factures non échues'!E24</f>
        <v>0</v>
      </c>
      <c r="F37" s="167">
        <f>+'Liste factures non échues'!F24</f>
        <v>0</v>
      </c>
      <c r="G37" s="167">
        <f>+'Liste factures non échues'!G24</f>
        <v>0</v>
      </c>
      <c r="H37" s="167">
        <f>+'Liste factures non échues'!H24</f>
        <v>0</v>
      </c>
      <c r="I37" s="167">
        <f>+'Liste factures non échues'!I24</f>
        <v>0</v>
      </c>
      <c r="J37" s="167">
        <f>+'Liste factures non échues'!J24</f>
        <v>0</v>
      </c>
      <c r="K37" s="167">
        <f>+'Liste factures non échues'!K24</f>
        <v>0</v>
      </c>
      <c r="L37" s="167">
        <f>+'Liste factures non échues'!L24</f>
        <v>0</v>
      </c>
    </row>
    <row r="38" spans="1:12" s="41" customFormat="1" x14ac:dyDescent="0.2">
      <c r="A38" s="159"/>
      <c r="B38" s="156" t="s">
        <v>109</v>
      </c>
      <c r="C38" s="167">
        <f>+'Liste factures non échues'!C24</f>
        <v>0</v>
      </c>
      <c r="D38" s="188">
        <f>+'Liste factures non échues'!D24</f>
        <v>0</v>
      </c>
      <c r="E38" s="167">
        <f>+'Liste factures non échues'!E24</f>
        <v>0</v>
      </c>
      <c r="F38" s="167">
        <f>+'Liste factures non échues'!F24</f>
        <v>0</v>
      </c>
      <c r="G38" s="167">
        <f>+'Liste factures non échues'!G24</f>
        <v>0</v>
      </c>
      <c r="H38" s="167">
        <f>+'Liste factures non échues'!H24</f>
        <v>0</v>
      </c>
      <c r="I38" s="167">
        <f>+'Liste factures non échues'!I24</f>
        <v>0</v>
      </c>
      <c r="J38" s="167">
        <f>+'Liste factures non échues'!J24</f>
        <v>0</v>
      </c>
      <c r="K38" s="167">
        <f>+'Liste factures non échues'!K24</f>
        <v>0</v>
      </c>
      <c r="L38" s="167">
        <f>+'Liste factures non échues'!L24</f>
        <v>0</v>
      </c>
    </row>
    <row r="39" spans="1:12" s="172" customFormat="1" x14ac:dyDescent="0.2">
      <c r="A39" s="113" t="s">
        <v>145</v>
      </c>
      <c r="B39" s="261"/>
      <c r="C39" s="265"/>
      <c r="D39" s="268">
        <f>SUM(E39:H39)</f>
        <v>0</v>
      </c>
      <c r="E39" s="165"/>
      <c r="F39" s="165"/>
      <c r="G39" s="165"/>
      <c r="H39" s="165"/>
      <c r="I39" s="262"/>
      <c r="J39" s="262"/>
      <c r="K39" s="262"/>
      <c r="L39" s="262"/>
    </row>
    <row r="40" spans="1:12" s="41" customFormat="1" x14ac:dyDescent="0.2">
      <c r="A40" s="112"/>
      <c r="C40" s="264"/>
      <c r="D40" s="263"/>
      <c r="H40" s="156" t="s">
        <v>112</v>
      </c>
      <c r="I40" s="41" t="str">
        <f>+IF(SUM(C25:C38)=SUM(E25:I38),"ok","écart: "&amp;(SUM(C25:C38)-SUM(E25:I38))&amp;" €")</f>
        <v>ok</v>
      </c>
    </row>
    <row r="41" spans="1:12" s="41" customFormat="1" x14ac:dyDescent="0.2">
      <c r="A41" s="112"/>
      <c r="C41" s="264"/>
      <c r="D41" s="263"/>
      <c r="H41" s="156" t="s">
        <v>113</v>
      </c>
      <c r="I41" s="41" t="str">
        <f>+IF(SUM(D25:D38)=SUM(E25:H38),"ok","écart: "&amp;(SUM(D25:D38)-SUM(E25:H38))&amp;" €")</f>
        <v>ok</v>
      </c>
    </row>
    <row r="42" spans="1:12" s="41" customFormat="1" ht="19.899999999999999" customHeight="1" x14ac:dyDescent="0.2">
      <c r="A42" s="112" t="s">
        <v>136</v>
      </c>
      <c r="B42" s="221"/>
      <c r="D42" s="259">
        <f>+D5+SUM(D8:D11)-SUM(D12:D15)+SUM(D16:D19)+D20+D21-SUM(D25:D28)+SUM(D29:D32)-SUM(D33:D36)-D37-D38-D39</f>
        <v>0</v>
      </c>
      <c r="E42" s="259">
        <f>+E5+SUM(E8:E11)-SUM(E12:E15)+SUM(E16:E19)+E20+E21-SUM(E25:E28)+SUM(E29:E32)-SUM(E33:E36)-E37-E38-E39</f>
        <v>0</v>
      </c>
      <c r="F42" s="259">
        <f t="shared" ref="F42:H42" si="11">+F5+SUM(F8:F11)-SUM(F12:F15)+SUM(F16:F19)+F20+F21-SUM(F25:F28)+SUM(F29:F32)-SUM(F33:F36)-F37-F38-F39</f>
        <v>0</v>
      </c>
      <c r="G42" s="259">
        <f t="shared" si="11"/>
        <v>0</v>
      </c>
      <c r="H42" s="259">
        <f t="shared" si="11"/>
        <v>0</v>
      </c>
      <c r="I42" s="144" t="str">
        <f>+IF(D42=SUM(E42:H42),"ok", "écart :"&amp;ROUND(D42-SUM(E42:H42),0)&amp;" €")</f>
        <v>ok</v>
      </c>
    </row>
    <row r="43" spans="1:12" s="41" customFormat="1" ht="19.899999999999999" customHeight="1" x14ac:dyDescent="0.2">
      <c r="A43" s="112" t="s">
        <v>146</v>
      </c>
      <c r="B43" s="221"/>
      <c r="C43" s="221"/>
      <c r="D43" s="221"/>
      <c r="E43" s="167">
        <f>+'1- RECAPITULATIF CA3'!C19</f>
        <v>0</v>
      </c>
      <c r="F43" s="167">
        <f>+'1- RECAPITULATIF CA3'!D19</f>
        <v>0</v>
      </c>
      <c r="G43" s="167">
        <f>+'1- RECAPITULATIF CA3'!E19</f>
        <v>0</v>
      </c>
      <c r="H43" s="167">
        <f>+'1- RECAPITULATIF CA3'!B19</f>
        <v>0</v>
      </c>
    </row>
    <row r="44" spans="1:12" s="41" customFormat="1" ht="19.899999999999999" customHeight="1" x14ac:dyDescent="0.2">
      <c r="A44" s="222" t="s">
        <v>137</v>
      </c>
      <c r="B44" s="223" t="s">
        <v>126</v>
      </c>
      <c r="C44" s="224"/>
      <c r="D44" s="225"/>
      <c r="E44" s="257">
        <f>-E42+E43</f>
        <v>0</v>
      </c>
      <c r="F44" s="257">
        <f t="shared" ref="F44:H44" si="12">-F42+F43</f>
        <v>0</v>
      </c>
      <c r="G44" s="257">
        <f t="shared" si="12"/>
        <v>0</v>
      </c>
      <c r="H44" s="257">
        <f t="shared" si="12"/>
        <v>0</v>
      </c>
    </row>
    <row r="45" spans="1:12" ht="19.149999999999999" customHeight="1" x14ac:dyDescent="0.2">
      <c r="A45" s="222" t="s">
        <v>138</v>
      </c>
      <c r="B45" s="223"/>
      <c r="C45" s="224"/>
      <c r="D45" s="225"/>
      <c r="E45" s="257">
        <f>+E44*E$4</f>
        <v>0</v>
      </c>
      <c r="F45" s="257">
        <f t="shared" ref="F45:H45" si="13">+F44*F$4</f>
        <v>0</v>
      </c>
      <c r="G45" s="257">
        <f t="shared" si="13"/>
        <v>0</v>
      </c>
      <c r="H45" s="257">
        <f t="shared" si="13"/>
        <v>0</v>
      </c>
    </row>
  </sheetData>
  <conditionalFormatting sqref="I22">
    <cfRule type="notContainsText" dxfId="6" priority="5" operator="notContains" text="ok">
      <formula>ISERROR(SEARCH("ok",I22))</formula>
    </cfRule>
  </conditionalFormatting>
  <conditionalFormatting sqref="I23">
    <cfRule type="notContainsText" dxfId="5" priority="4" operator="notContains" text="ok">
      <formula>ISERROR(SEARCH("ok",I23))</formula>
    </cfRule>
  </conditionalFormatting>
  <conditionalFormatting sqref="I40">
    <cfRule type="notContainsText" dxfId="4" priority="3" operator="notContains" text="ok">
      <formula>ISERROR(SEARCH("ok",I40))</formula>
    </cfRule>
  </conditionalFormatting>
  <conditionalFormatting sqref="I41">
    <cfRule type="notContainsText" dxfId="3" priority="2" operator="notContains" text="ok">
      <formula>ISERROR(SEARCH("ok",I41))</formula>
    </cfRule>
  </conditionalFormatting>
  <conditionalFormatting sqref="I42">
    <cfRule type="notContainsText" dxfId="2" priority="1" stopIfTrue="1" operator="notContains" text="OK">
      <formula>ISERROR(SEARCH("OK",I42))</formula>
    </cfRule>
  </conditionalFormatting>
  <pageMargins left="0.46" right="0.18" top="0.47" bottom="0.36" header="0.28000000000000003" footer="0.17"/>
  <pageSetup paperSize="9" scale="86" orientation="landscape" r:id="rId1"/>
  <headerFooter alignWithMargins="0">
    <oddHeader>&amp;CCONTROLES TVA: &amp;A</oddHeader>
    <oddFooter>&amp;R&amp;Z&amp;F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0"/>
  <sheetViews>
    <sheetView zoomScaleNormal="100" workbookViewId="0">
      <selection activeCell="C11" sqref="C11"/>
    </sheetView>
  </sheetViews>
  <sheetFormatPr baseColWidth="10" defaultRowHeight="12.75" x14ac:dyDescent="0.2"/>
  <cols>
    <col min="1" max="1" width="14.85546875" customWidth="1"/>
    <col min="2" max="2" width="15.7109375" customWidth="1"/>
    <col min="3" max="3" width="13.140625" style="1" bestFit="1" customWidth="1"/>
    <col min="4" max="4" width="13" style="1" bestFit="1" customWidth="1"/>
    <col min="5" max="5" width="12" style="1" bestFit="1" customWidth="1"/>
    <col min="6" max="6" width="12" style="1" customWidth="1"/>
    <col min="7" max="7" width="11.7109375" style="1" bestFit="1" customWidth="1"/>
    <col min="8" max="8" width="12" bestFit="1" customWidth="1"/>
  </cols>
  <sheetData>
    <row r="1" spans="1:20" ht="24" customHeight="1" x14ac:dyDescent="0.2">
      <c r="A1" s="112" t="s">
        <v>69</v>
      </c>
      <c r="B1" s="155">
        <f>+'1- RECAPITULATIF CA3'!B1</f>
        <v>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5"/>
      <c r="R1" s="15"/>
      <c r="S1" s="15"/>
      <c r="T1" s="15"/>
    </row>
    <row r="2" spans="1:20" ht="24" customHeight="1" x14ac:dyDescent="0.2">
      <c r="A2" s="112" t="s">
        <v>70</v>
      </c>
      <c r="B2" s="155">
        <f>+'1- RECAPITULATIF CA3'!B2</f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5"/>
      <c r="R2" s="15"/>
      <c r="S2" s="15"/>
      <c r="T2" s="15"/>
    </row>
    <row r="3" spans="1:20" ht="12.6" customHeight="1" x14ac:dyDescent="0.2">
      <c r="A3" s="112"/>
      <c r="B3" s="112"/>
      <c r="C3" s="1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5"/>
      <c r="R3" s="15"/>
      <c r="S3" s="15"/>
      <c r="T3" s="15"/>
    </row>
    <row r="4" spans="1:20" x14ac:dyDescent="0.2">
      <c r="A4" s="230" t="s">
        <v>134</v>
      </c>
      <c r="B4" s="226"/>
      <c r="C4" s="229"/>
      <c r="D4" s="229"/>
      <c r="E4" s="229"/>
      <c r="F4" s="229"/>
      <c r="G4" s="229"/>
      <c r="H4" s="227"/>
      <c r="I4" s="1"/>
    </row>
    <row r="5" spans="1:20" x14ac:dyDescent="0.2">
      <c r="A5" s="16"/>
      <c r="C5" s="244">
        <v>0.2</v>
      </c>
      <c r="D5" s="194">
        <v>0.1</v>
      </c>
      <c r="E5" s="245">
        <v>5.5E-2</v>
      </c>
      <c r="F5" s="34"/>
      <c r="G5" s="34"/>
      <c r="H5" s="32"/>
      <c r="I5" s="1"/>
    </row>
    <row r="6" spans="1:20" x14ac:dyDescent="0.2">
      <c r="A6" s="228" t="s">
        <v>127</v>
      </c>
      <c r="C6" s="255">
        <f>-'3- CONTROLE TVA DECLARéE'!J25</f>
        <v>0</v>
      </c>
      <c r="D6" s="256">
        <f>-'3- CONTROLE TVA DECLARéE'!K26</f>
        <v>0</v>
      </c>
      <c r="E6" s="255">
        <f>-'3- CONTROLE TVA DECLARéE'!L27</f>
        <v>0</v>
      </c>
      <c r="F6" s="34"/>
      <c r="G6" s="6"/>
      <c r="H6" s="6"/>
      <c r="I6" s="1"/>
    </row>
    <row r="7" spans="1:20" x14ac:dyDescent="0.2">
      <c r="A7" s="228" t="s">
        <v>128</v>
      </c>
      <c r="C7" s="255">
        <f>+'3- CONTROLE TVA DECLARéE'!J29</f>
        <v>0</v>
      </c>
      <c r="D7" s="256">
        <f>+'3- CONTROLE TVA DECLARéE'!K30</f>
        <v>0</v>
      </c>
      <c r="E7" s="255">
        <f>+'3- CONTROLE TVA DECLARéE'!L31</f>
        <v>0</v>
      </c>
      <c r="F7" s="34"/>
      <c r="G7" s="6"/>
      <c r="H7" s="6"/>
      <c r="I7" s="1"/>
    </row>
    <row r="8" spans="1:20" x14ac:dyDescent="0.2">
      <c r="A8" s="228" t="s">
        <v>129</v>
      </c>
      <c r="C8" s="255">
        <f>-'3- CONTROLE TVA DECLARéE'!J33</f>
        <v>0</v>
      </c>
      <c r="D8" s="256">
        <f>-'3- CONTROLE TVA DECLARéE'!K34</f>
        <v>0</v>
      </c>
      <c r="E8" s="255">
        <f>-'3- CONTROLE TVA DECLARéE'!L35</f>
        <v>0</v>
      </c>
      <c r="F8" s="34"/>
      <c r="G8" s="6"/>
      <c r="H8" s="6"/>
      <c r="I8" s="1"/>
    </row>
    <row r="9" spans="1:20" x14ac:dyDescent="0.2">
      <c r="A9" s="228" t="s">
        <v>135</v>
      </c>
      <c r="C9" s="255">
        <f>-'3- CONTROLE TVA DECLARéE'!J37-'3- CONTROLE TVA DECLARéE'!J38</f>
        <v>0</v>
      </c>
      <c r="D9" s="256">
        <f>-'3- CONTROLE TVA DECLARéE'!K37-'3- CONTROLE TVA DECLARéE'!K38</f>
        <v>0</v>
      </c>
      <c r="E9" s="255">
        <f>-'3- CONTROLE TVA DECLARéE'!L37-'3- CONTROLE TVA DECLARéE'!L38</f>
        <v>0</v>
      </c>
      <c r="F9" s="34"/>
      <c r="G9" s="6"/>
      <c r="H9" s="6"/>
      <c r="I9" s="1"/>
    </row>
    <row r="10" spans="1:20" ht="6" customHeight="1" x14ac:dyDescent="0.2">
      <c r="A10" s="228"/>
      <c r="C10" s="240"/>
      <c r="D10" s="235"/>
      <c r="E10" s="240"/>
      <c r="F10" s="34"/>
      <c r="G10" s="6"/>
      <c r="H10" s="6"/>
      <c r="I10" s="1"/>
    </row>
    <row r="11" spans="1:20" x14ac:dyDescent="0.2">
      <c r="A11" s="228" t="s">
        <v>130</v>
      </c>
      <c r="C11" s="241"/>
      <c r="D11" s="236"/>
      <c r="E11" s="241"/>
      <c r="F11" s="34"/>
      <c r="G11" s="6"/>
      <c r="H11" s="6"/>
      <c r="I11" s="1"/>
    </row>
    <row r="12" spans="1:20" x14ac:dyDescent="0.2">
      <c r="A12" s="228" t="s">
        <v>131</v>
      </c>
      <c r="C12" s="255">
        <f>-'2- CONTROLE TVA FACTURéE'!J42</f>
        <v>0</v>
      </c>
      <c r="D12" s="256">
        <f>-'2- CONTROLE TVA FACTURéE'!K42</f>
        <v>0</v>
      </c>
      <c r="E12" s="255">
        <f>-'2- CONTROLE TVA FACTURéE'!L42</f>
        <v>0</v>
      </c>
      <c r="F12" s="34"/>
      <c r="G12" s="6"/>
      <c r="H12" s="6"/>
      <c r="I12" s="1"/>
    </row>
    <row r="13" spans="1:20" x14ac:dyDescent="0.2">
      <c r="A13" s="228" t="s">
        <v>132</v>
      </c>
      <c r="C13" s="255">
        <f>+'3- CONTROLE TVA DECLARéE'!E45</f>
        <v>0</v>
      </c>
      <c r="D13" s="256">
        <f>+'3- CONTROLE TVA DECLARéE'!F45</f>
        <v>0</v>
      </c>
      <c r="E13" s="255">
        <f>+'3- CONTROLE TVA DECLARéE'!G45</f>
        <v>0</v>
      </c>
      <c r="F13" s="34"/>
      <c r="G13" s="6"/>
      <c r="H13" s="6"/>
      <c r="I13" s="1"/>
    </row>
    <row r="14" spans="1:20" s="41" customFormat="1" ht="26.45" customHeight="1" x14ac:dyDescent="0.2">
      <c r="A14" s="233" t="s">
        <v>140</v>
      </c>
      <c r="B14" s="239"/>
      <c r="C14" s="237">
        <f>SUM(C6:C13)</f>
        <v>0</v>
      </c>
      <c r="D14" s="242">
        <f t="shared" ref="D14:E14" si="0">SUM(D6:D13)</f>
        <v>0</v>
      </c>
      <c r="E14" s="237">
        <f t="shared" si="0"/>
        <v>0</v>
      </c>
      <c r="F14" s="232"/>
      <c r="G14" s="232"/>
      <c r="H14" s="232"/>
      <c r="I14" s="107"/>
    </row>
    <row r="15" spans="1:20" x14ac:dyDescent="0.2">
      <c r="A15" s="228"/>
      <c r="C15" s="183"/>
      <c r="D15" s="27"/>
      <c r="E15" s="183"/>
      <c r="F15" s="6"/>
      <c r="G15" s="6"/>
      <c r="H15" s="6"/>
      <c r="I15" s="1"/>
    </row>
    <row r="16" spans="1:20" x14ac:dyDescent="0.2">
      <c r="A16" s="228" t="s">
        <v>141</v>
      </c>
      <c r="C16" s="255">
        <f>-'2- CONTROLE TVA FACTURéE'!J40</f>
        <v>0</v>
      </c>
      <c r="D16" s="256">
        <f>-'2- CONTROLE TVA FACTURéE'!K40</f>
        <v>0</v>
      </c>
      <c r="E16" s="255">
        <f>-'2- CONTROLE TVA FACTURéE'!L40</f>
        <v>0</v>
      </c>
      <c r="F16" s="6"/>
      <c r="G16" s="6"/>
      <c r="H16" s="6"/>
      <c r="I16" s="1"/>
    </row>
    <row r="17" spans="1:9" x14ac:dyDescent="0.2">
      <c r="A17" s="228"/>
      <c r="C17" s="183"/>
      <c r="D17" s="27"/>
      <c r="E17" s="183"/>
      <c r="F17" s="6"/>
      <c r="G17" s="6"/>
      <c r="H17" s="6"/>
      <c r="I17" s="1"/>
    </row>
    <row r="18" spans="1:9" s="41" customFormat="1" ht="25.15" customHeight="1" x14ac:dyDescent="0.2">
      <c r="A18" s="234" t="s">
        <v>133</v>
      </c>
      <c r="B18" s="239"/>
      <c r="C18" s="238">
        <f>+C14-C16</f>
        <v>0</v>
      </c>
      <c r="D18" s="243">
        <f t="shared" ref="D18:E18" si="1">+D14-D16</f>
        <v>0</v>
      </c>
      <c r="E18" s="238">
        <f t="shared" si="1"/>
        <v>0</v>
      </c>
      <c r="F18" s="232"/>
      <c r="G18" s="232"/>
      <c r="H18" s="232"/>
      <c r="I18" s="107"/>
    </row>
    <row r="19" spans="1:9" x14ac:dyDescent="0.2">
      <c r="F19" s="6"/>
      <c r="G19" s="6"/>
      <c r="H19" s="6"/>
      <c r="I19" s="1"/>
    </row>
    <row r="20" spans="1:9" x14ac:dyDescent="0.2">
      <c r="F20" s="2"/>
    </row>
  </sheetData>
  <pageMargins left="0.92" right="0.25" top="0.92" bottom="0.22" header="0.6" footer="0.17"/>
  <pageSetup paperSize="9" orientation="portrait" r:id="rId1"/>
  <headerFooter alignWithMargins="0">
    <oddHeader>&amp;F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4"/>
  <sheetViews>
    <sheetView zoomScaleNormal="100" workbookViewId="0">
      <selection activeCell="F17" sqref="F17"/>
    </sheetView>
  </sheetViews>
  <sheetFormatPr baseColWidth="10" defaultRowHeight="12.75" x14ac:dyDescent="0.2"/>
  <cols>
    <col min="3" max="3" width="13.42578125" bestFit="1" customWidth="1"/>
    <col min="4" max="4" width="14" bestFit="1" customWidth="1"/>
    <col min="8" max="8" width="22" bestFit="1" customWidth="1"/>
    <col min="9" max="9" width="11.7109375" bestFit="1" customWidth="1"/>
    <col min="13" max="13" width="11.85546875" customWidth="1"/>
  </cols>
  <sheetData>
    <row r="1" spans="1:21" ht="24" customHeight="1" x14ac:dyDescent="0.2">
      <c r="A1" s="112" t="s">
        <v>69</v>
      </c>
      <c r="B1" s="155">
        <f>+'1- RECAPITULATIF CA3'!B1</f>
        <v>0</v>
      </c>
      <c r="C1" s="168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5"/>
      <c r="S1" s="15"/>
      <c r="T1" s="15"/>
      <c r="U1" s="15"/>
    </row>
    <row r="2" spans="1:21" ht="24" customHeight="1" x14ac:dyDescent="0.2">
      <c r="A2" s="112" t="s">
        <v>70</v>
      </c>
      <c r="B2" s="155">
        <f>+'1- RECAPITULATIF CA3'!B2</f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5"/>
      <c r="S2" s="15"/>
      <c r="T2" s="15"/>
      <c r="U2" s="15"/>
    </row>
    <row r="3" spans="1:21" ht="24" customHeight="1" x14ac:dyDescent="0.2">
      <c r="A3" s="161" t="s">
        <v>104</v>
      </c>
      <c r="B3" s="161"/>
      <c r="C3" s="161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5"/>
      <c r="S3" s="15"/>
      <c r="T3" s="15"/>
      <c r="U3" s="15"/>
    </row>
    <row r="4" spans="1:21" ht="26.45" customHeight="1" x14ac:dyDescent="0.2">
      <c r="A4" s="163" t="s">
        <v>86</v>
      </c>
      <c r="B4" s="162"/>
      <c r="C4" s="161"/>
      <c r="D4" s="161"/>
      <c r="E4" s="33">
        <v>0.2</v>
      </c>
      <c r="F4" s="33">
        <v>0.1</v>
      </c>
      <c r="G4" s="35">
        <v>5.5E-2</v>
      </c>
      <c r="H4" s="7">
        <v>0</v>
      </c>
    </row>
    <row r="5" spans="1:21" x14ac:dyDescent="0.2">
      <c r="A5" s="162" t="s">
        <v>105</v>
      </c>
      <c r="B5" s="162" t="s">
        <v>106</v>
      </c>
      <c r="C5" s="100" t="s">
        <v>0</v>
      </c>
      <c r="D5" s="246" t="s">
        <v>20</v>
      </c>
      <c r="E5" s="150" t="s">
        <v>76</v>
      </c>
      <c r="F5" s="150" t="s">
        <v>77</v>
      </c>
      <c r="G5" s="151" t="s">
        <v>78</v>
      </c>
      <c r="H5" s="100" t="s">
        <v>79</v>
      </c>
      <c r="I5" s="246" t="s">
        <v>8</v>
      </c>
      <c r="J5" s="100" t="s">
        <v>26</v>
      </c>
      <c r="K5" s="100" t="s">
        <v>27</v>
      </c>
      <c r="L5" s="100" t="s">
        <v>28</v>
      </c>
    </row>
    <row r="6" spans="1:21" x14ac:dyDescent="0.2">
      <c r="C6" s="249"/>
      <c r="D6" s="250">
        <f>SUM(E6:H6)</f>
        <v>0</v>
      </c>
      <c r="E6" s="251">
        <f>+(C6-SUM(F6:H6)-K6-L6)/(1+E$4)</f>
        <v>0</v>
      </c>
      <c r="F6" s="252"/>
      <c r="G6" s="252"/>
      <c r="H6" s="252"/>
      <c r="I6" s="254">
        <f>SUM(J6:L6)</f>
        <v>0</v>
      </c>
      <c r="J6" s="253">
        <f>+E6*E$4</f>
        <v>0</v>
      </c>
      <c r="K6" s="253">
        <f t="shared" ref="K6:L6" si="0">+F6*F$4</f>
        <v>0</v>
      </c>
      <c r="L6" s="253">
        <f t="shared" si="0"/>
        <v>0</v>
      </c>
    </row>
    <row r="7" spans="1:21" x14ac:dyDescent="0.2">
      <c r="C7" s="146"/>
      <c r="D7" s="182">
        <f t="shared" ref="D7:D12" si="1">SUM(E7:H7)</f>
        <v>0</v>
      </c>
      <c r="E7" s="148">
        <f t="shared" ref="E7:E12" si="2">+(C7-SUM(F7:H7)-K7-L7)/(1+E$4)</f>
        <v>0</v>
      </c>
      <c r="F7" s="147"/>
      <c r="G7" s="147"/>
      <c r="H7" s="147"/>
      <c r="I7" s="198">
        <f t="shared" ref="I7:I12" si="3">SUM(J7:L7)</f>
        <v>0</v>
      </c>
      <c r="J7" s="149">
        <f t="shared" ref="J7:J12" si="4">+E7*E$4</f>
        <v>0</v>
      </c>
      <c r="K7" s="149">
        <f t="shared" ref="K7:K12" si="5">+F7*F$4</f>
        <v>0</v>
      </c>
      <c r="L7" s="149">
        <f t="shared" ref="L7:L12" si="6">+G7*G$4</f>
        <v>0</v>
      </c>
    </row>
    <row r="8" spans="1:21" x14ac:dyDescent="0.2">
      <c r="C8" s="146"/>
      <c r="D8" s="182">
        <f t="shared" si="1"/>
        <v>0</v>
      </c>
      <c r="E8" s="148">
        <f t="shared" si="2"/>
        <v>0</v>
      </c>
      <c r="F8" s="147"/>
      <c r="G8" s="147"/>
      <c r="H8" s="147"/>
      <c r="I8" s="198">
        <f t="shared" si="3"/>
        <v>0</v>
      </c>
      <c r="J8" s="149">
        <f t="shared" si="4"/>
        <v>0</v>
      </c>
      <c r="K8" s="149">
        <f t="shared" si="5"/>
        <v>0</v>
      </c>
      <c r="L8" s="149">
        <f t="shared" si="6"/>
        <v>0</v>
      </c>
    </row>
    <row r="9" spans="1:21" x14ac:dyDescent="0.2">
      <c r="C9" s="146"/>
      <c r="D9" s="182">
        <f t="shared" si="1"/>
        <v>0</v>
      </c>
      <c r="E9" s="148">
        <f t="shared" si="2"/>
        <v>0</v>
      </c>
      <c r="F9" s="147"/>
      <c r="G9" s="147"/>
      <c r="H9" s="147"/>
      <c r="I9" s="198">
        <f t="shared" si="3"/>
        <v>0</v>
      </c>
      <c r="J9" s="149">
        <f t="shared" si="4"/>
        <v>0</v>
      </c>
      <c r="K9" s="149">
        <f t="shared" si="5"/>
        <v>0</v>
      </c>
      <c r="L9" s="149">
        <f t="shared" si="6"/>
        <v>0</v>
      </c>
    </row>
    <row r="10" spans="1:21" x14ac:dyDescent="0.2">
      <c r="C10" s="146"/>
      <c r="D10" s="182">
        <f t="shared" si="1"/>
        <v>0</v>
      </c>
      <c r="E10" s="148">
        <f t="shared" si="2"/>
        <v>0</v>
      </c>
      <c r="F10" s="147"/>
      <c r="G10" s="147"/>
      <c r="H10" s="147"/>
      <c r="I10" s="198">
        <f t="shared" si="3"/>
        <v>0</v>
      </c>
      <c r="J10" s="149">
        <f t="shared" si="4"/>
        <v>0</v>
      </c>
      <c r="K10" s="149">
        <f t="shared" si="5"/>
        <v>0</v>
      </c>
      <c r="L10" s="149">
        <f t="shared" si="6"/>
        <v>0</v>
      </c>
    </row>
    <row r="11" spans="1:21" x14ac:dyDescent="0.2">
      <c r="C11" s="146"/>
      <c r="D11" s="182">
        <f t="shared" si="1"/>
        <v>0</v>
      </c>
      <c r="E11" s="148">
        <f t="shared" si="2"/>
        <v>0</v>
      </c>
      <c r="F11" s="147"/>
      <c r="G11" s="147"/>
      <c r="H11" s="147"/>
      <c r="I11" s="198">
        <f t="shared" si="3"/>
        <v>0</v>
      </c>
      <c r="J11" s="149">
        <f t="shared" si="4"/>
        <v>0</v>
      </c>
      <c r="K11" s="149">
        <f t="shared" si="5"/>
        <v>0</v>
      </c>
      <c r="L11" s="149">
        <f t="shared" si="6"/>
        <v>0</v>
      </c>
    </row>
    <row r="12" spans="1:21" x14ac:dyDescent="0.2">
      <c r="C12" s="146"/>
      <c r="D12" s="182">
        <f t="shared" si="1"/>
        <v>0</v>
      </c>
      <c r="E12" s="148">
        <f t="shared" si="2"/>
        <v>0</v>
      </c>
      <c r="F12" s="147"/>
      <c r="G12" s="147"/>
      <c r="H12" s="147"/>
      <c r="I12" s="198">
        <f t="shared" si="3"/>
        <v>0</v>
      </c>
      <c r="J12" s="149">
        <f t="shared" si="4"/>
        <v>0</v>
      </c>
      <c r="K12" s="149">
        <f t="shared" si="5"/>
        <v>0</v>
      </c>
      <c r="L12" s="149">
        <f t="shared" si="6"/>
        <v>0</v>
      </c>
    </row>
    <row r="13" spans="1:21" x14ac:dyDescent="0.2">
      <c r="C13" s="164">
        <f>SUM(C6:C12)</f>
        <v>0</v>
      </c>
      <c r="D13" s="247">
        <f t="shared" ref="D13:L13" si="7">SUM(D6:D12)</f>
        <v>0</v>
      </c>
      <c r="E13" s="164">
        <f t="shared" si="7"/>
        <v>0</v>
      </c>
      <c r="F13" s="164">
        <f t="shared" si="7"/>
        <v>0</v>
      </c>
      <c r="G13" s="164">
        <f t="shared" si="7"/>
        <v>0</v>
      </c>
      <c r="H13" s="164">
        <f t="shared" si="7"/>
        <v>0</v>
      </c>
      <c r="I13" s="247">
        <f t="shared" si="7"/>
        <v>0</v>
      </c>
      <c r="J13" s="164">
        <f t="shared" si="7"/>
        <v>0</v>
      </c>
      <c r="K13" s="164">
        <f t="shared" si="7"/>
        <v>0</v>
      </c>
      <c r="L13" s="164">
        <f t="shared" si="7"/>
        <v>0</v>
      </c>
      <c r="M13" s="137" t="str">
        <f>+IF(C13=SUM(E13:I13),"ok", "écart :"&amp;ROUND(C13-SUM(E13:I13),0)&amp;" €")</f>
        <v>ok</v>
      </c>
    </row>
    <row r="14" spans="1:21" x14ac:dyDescent="0.2">
      <c r="D14" s="3"/>
    </row>
    <row r="15" spans="1:21" ht="26.45" customHeight="1" x14ac:dyDescent="0.2">
      <c r="A15" s="163" t="s">
        <v>107</v>
      </c>
      <c r="B15" s="162"/>
      <c r="C15" s="161"/>
      <c r="D15" s="248"/>
      <c r="E15" s="33">
        <v>0.2</v>
      </c>
      <c r="F15" s="33">
        <v>0.1</v>
      </c>
      <c r="G15" s="35">
        <v>5.5E-2</v>
      </c>
      <c r="H15" s="7">
        <v>0</v>
      </c>
    </row>
    <row r="16" spans="1:21" x14ac:dyDescent="0.2">
      <c r="A16" s="162" t="s">
        <v>105</v>
      </c>
      <c r="B16" s="162" t="s">
        <v>106</v>
      </c>
      <c r="C16" s="100" t="s">
        <v>0</v>
      </c>
      <c r="D16" s="246" t="s">
        <v>20</v>
      </c>
      <c r="E16" s="150" t="s">
        <v>76</v>
      </c>
      <c r="F16" s="150" t="s">
        <v>77</v>
      </c>
      <c r="G16" s="151" t="s">
        <v>78</v>
      </c>
      <c r="H16" s="100" t="s">
        <v>79</v>
      </c>
      <c r="I16" s="246" t="s">
        <v>8</v>
      </c>
      <c r="J16" s="100" t="s">
        <v>26</v>
      </c>
      <c r="K16" s="100" t="s">
        <v>27</v>
      </c>
      <c r="L16" s="100" t="s">
        <v>28</v>
      </c>
    </row>
    <row r="17" spans="3:13" x14ac:dyDescent="0.2">
      <c r="C17" s="249"/>
      <c r="D17" s="250">
        <f>SUM(E17:H17)</f>
        <v>0</v>
      </c>
      <c r="E17" s="251">
        <f>+(C17-SUM(F17:H17)-K17-L17)/(1+E$4)</f>
        <v>0</v>
      </c>
      <c r="F17" s="252"/>
      <c r="G17" s="252"/>
      <c r="H17" s="252"/>
      <c r="I17" s="254">
        <f>SUM(J17:L17)</f>
        <v>0</v>
      </c>
      <c r="J17" s="253">
        <f>+E17*E$4</f>
        <v>0</v>
      </c>
      <c r="K17" s="253">
        <f t="shared" ref="K17:K23" si="8">+F17*F$4</f>
        <v>0</v>
      </c>
      <c r="L17" s="253">
        <f t="shared" ref="L17:L23" si="9">+G17*G$4</f>
        <v>0</v>
      </c>
    </row>
    <row r="18" spans="3:13" x14ac:dyDescent="0.2">
      <c r="C18" s="146"/>
      <c r="D18" s="182">
        <f t="shared" ref="D18:D23" si="10">SUM(E18:H18)</f>
        <v>0</v>
      </c>
      <c r="E18" s="148">
        <f t="shared" ref="E18:E23" si="11">+(C18-SUM(F18:H18)-K18-L18)/(1+E$4)</f>
        <v>0</v>
      </c>
      <c r="F18" s="147"/>
      <c r="G18" s="147"/>
      <c r="H18" s="147"/>
      <c r="I18" s="198">
        <f t="shared" ref="I18:I23" si="12">SUM(J18:L18)</f>
        <v>0</v>
      </c>
      <c r="J18" s="149">
        <f t="shared" ref="J18:J23" si="13">+E18*E$4</f>
        <v>0</v>
      </c>
      <c r="K18" s="149">
        <f t="shared" si="8"/>
        <v>0</v>
      </c>
      <c r="L18" s="149">
        <f t="shared" si="9"/>
        <v>0</v>
      </c>
    </row>
    <row r="19" spans="3:13" x14ac:dyDescent="0.2">
      <c r="C19" s="146"/>
      <c r="D19" s="182">
        <f t="shared" si="10"/>
        <v>0</v>
      </c>
      <c r="E19" s="148">
        <f t="shared" si="11"/>
        <v>0</v>
      </c>
      <c r="F19" s="147"/>
      <c r="G19" s="147"/>
      <c r="H19" s="147"/>
      <c r="I19" s="198">
        <f t="shared" si="12"/>
        <v>0</v>
      </c>
      <c r="J19" s="149">
        <f t="shared" si="13"/>
        <v>0</v>
      </c>
      <c r="K19" s="149">
        <f t="shared" si="8"/>
        <v>0</v>
      </c>
      <c r="L19" s="149">
        <f t="shared" si="9"/>
        <v>0</v>
      </c>
    </row>
    <row r="20" spans="3:13" x14ac:dyDescent="0.2">
      <c r="C20" s="146"/>
      <c r="D20" s="182">
        <f t="shared" si="10"/>
        <v>0</v>
      </c>
      <c r="E20" s="148">
        <f t="shared" si="11"/>
        <v>0</v>
      </c>
      <c r="F20" s="147"/>
      <c r="G20" s="147"/>
      <c r="H20" s="147"/>
      <c r="I20" s="198">
        <f t="shared" si="12"/>
        <v>0</v>
      </c>
      <c r="J20" s="149">
        <f t="shared" si="13"/>
        <v>0</v>
      </c>
      <c r="K20" s="149">
        <f t="shared" si="8"/>
        <v>0</v>
      </c>
      <c r="L20" s="149">
        <f t="shared" si="9"/>
        <v>0</v>
      </c>
    </row>
    <row r="21" spans="3:13" x14ac:dyDescent="0.2">
      <c r="C21" s="146"/>
      <c r="D21" s="182">
        <f t="shared" si="10"/>
        <v>0</v>
      </c>
      <c r="E21" s="148">
        <f t="shared" si="11"/>
        <v>0</v>
      </c>
      <c r="F21" s="147"/>
      <c r="G21" s="147"/>
      <c r="H21" s="147"/>
      <c r="I21" s="198">
        <f t="shared" si="12"/>
        <v>0</v>
      </c>
      <c r="J21" s="149">
        <f t="shared" si="13"/>
        <v>0</v>
      </c>
      <c r="K21" s="149">
        <f t="shared" si="8"/>
        <v>0</v>
      </c>
      <c r="L21" s="149">
        <f t="shared" si="9"/>
        <v>0</v>
      </c>
    </row>
    <row r="22" spans="3:13" x14ac:dyDescent="0.2">
      <c r="C22" s="146"/>
      <c r="D22" s="182">
        <f t="shared" si="10"/>
        <v>0</v>
      </c>
      <c r="E22" s="148">
        <f t="shared" si="11"/>
        <v>0</v>
      </c>
      <c r="F22" s="147"/>
      <c r="G22" s="147"/>
      <c r="H22" s="147"/>
      <c r="I22" s="198">
        <f t="shared" si="12"/>
        <v>0</v>
      </c>
      <c r="J22" s="149">
        <f t="shared" si="13"/>
        <v>0</v>
      </c>
      <c r="K22" s="149">
        <f t="shared" si="8"/>
        <v>0</v>
      </c>
      <c r="L22" s="149">
        <f t="shared" si="9"/>
        <v>0</v>
      </c>
    </row>
    <row r="23" spans="3:13" x14ac:dyDescent="0.2">
      <c r="C23" s="146"/>
      <c r="D23" s="182">
        <f t="shared" si="10"/>
        <v>0</v>
      </c>
      <c r="E23" s="148">
        <f t="shared" si="11"/>
        <v>0</v>
      </c>
      <c r="F23" s="147"/>
      <c r="G23" s="147"/>
      <c r="H23" s="147"/>
      <c r="I23" s="198">
        <f t="shared" si="12"/>
        <v>0</v>
      </c>
      <c r="J23" s="149">
        <f t="shared" si="13"/>
        <v>0</v>
      </c>
      <c r="K23" s="149">
        <f t="shared" si="8"/>
        <v>0</v>
      </c>
      <c r="L23" s="149">
        <f t="shared" si="9"/>
        <v>0</v>
      </c>
    </row>
    <row r="24" spans="3:13" x14ac:dyDescent="0.2">
      <c r="C24" s="164">
        <f>SUM(C17:C23)</f>
        <v>0</v>
      </c>
      <c r="D24" s="247">
        <f t="shared" ref="D24" si="14">SUM(D17:D23)</f>
        <v>0</v>
      </c>
      <c r="E24" s="164">
        <f t="shared" ref="E24" si="15">SUM(E17:E23)</f>
        <v>0</v>
      </c>
      <c r="F24" s="164">
        <f t="shared" ref="F24" si="16">SUM(F17:F23)</f>
        <v>0</v>
      </c>
      <c r="G24" s="164">
        <f t="shared" ref="G24" si="17">SUM(G17:G23)</f>
        <v>0</v>
      </c>
      <c r="H24" s="164">
        <f t="shared" ref="H24" si="18">SUM(H17:H23)</f>
        <v>0</v>
      </c>
      <c r="I24" s="247">
        <f t="shared" ref="I24" si="19">SUM(I17:I23)</f>
        <v>0</v>
      </c>
      <c r="J24" s="164">
        <f t="shared" ref="J24" si="20">SUM(J17:J23)</f>
        <v>0</v>
      </c>
      <c r="K24" s="164">
        <f t="shared" ref="K24" si="21">SUM(K17:K23)</f>
        <v>0</v>
      </c>
      <c r="L24" s="164">
        <f t="shared" ref="L24" si="22">SUM(L17:L23)</f>
        <v>0</v>
      </c>
      <c r="M24" s="137" t="str">
        <f>+IF(C24=SUM(E24:I24),"ok", "écart :"&amp;ROUND(C24-SUM(E24:I24),0)&amp;" €")</f>
        <v>ok</v>
      </c>
    </row>
  </sheetData>
  <conditionalFormatting sqref="M13">
    <cfRule type="notContainsText" dxfId="1" priority="2" stopIfTrue="1" operator="notContains" text="OK">
      <formula>ISERROR(SEARCH("OK",M13))</formula>
    </cfRule>
  </conditionalFormatting>
  <conditionalFormatting sqref="M24">
    <cfRule type="notContainsText" dxfId="0" priority="1" stopIfTrue="1" operator="notContains" text="OK">
      <formula>ISERROR(SEARCH("OK",M24))</formula>
    </cfRule>
  </conditionalFormatting>
  <pageMargins left="0.19" right="0.17" top="0.75" bottom="0.75" header="0.48" footer="0.3"/>
  <pageSetup paperSize="9" scale="89" orientation="landscape" r:id="rId1"/>
  <headerFooter>
    <oddHeader>&amp;CCONTROLES TVA: &amp;A</oddHeader>
    <oddFooter>&amp;R&amp;Z&amp;F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1- RECAPITULATIF CA3</vt:lpstr>
      <vt:lpstr>2- CONTROLE TVA FACTURéE</vt:lpstr>
      <vt:lpstr>3- CONTROLE TVA DECLARéE</vt:lpstr>
      <vt:lpstr>4- ANALYSE SOLDES TVA</vt:lpstr>
      <vt:lpstr>Liste factures non échues</vt:lpstr>
    </vt:vector>
  </TitlesOfParts>
  <Company>fidess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Sorel YOUMBI</dc:creator>
  <cp:lastModifiedBy>Sorel YOUMBI</cp:lastModifiedBy>
  <cp:lastPrinted>2019-02-02T20:36:19Z</cp:lastPrinted>
  <dcterms:created xsi:type="dcterms:W3CDTF">2008-02-28T10:28:02Z</dcterms:created>
  <dcterms:modified xsi:type="dcterms:W3CDTF">2021-11-22T08:17:32Z</dcterms:modified>
</cp:coreProperties>
</file>